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awppl-my.sharepoint.com/personal/joanna_pilipczuk_grupawp_pl/Documents/Dokumenty/AP Dokumenty/Sprawozdania/2026_03_Konsolidacja/Compilation na stronę/"/>
    </mc:Choice>
  </mc:AlternateContent>
  <xr:revisionPtr revIDLastSave="84" documentId="8_{F0A242D0-454F-455E-91AF-596BDF2972BC}" xr6:coauthVersionLast="47" xr6:coauthVersionMax="47" xr10:uidLastSave="{EA08E350-666C-4DED-9436-63157B76D77C}"/>
  <bookViews>
    <workbookView xWindow="-135" yWindow="-135" windowWidth="29070" windowHeight="15750" xr2:uid="{99D8A71B-1428-4150-A894-CA8659EBDC8A}"/>
  </bookViews>
  <sheets>
    <sheet name="P&amp;L QRT_new" sheetId="11" r:id="rId1"/>
    <sheet name="P&amp;L YTD_new" sheetId="10" r:id="rId2"/>
    <sheet name="BS " sheetId="12" r:id="rId3"/>
    <sheet name="CF YTD " sheetId="17" r:id="rId4"/>
    <sheet name="CF QRT" sheetId="18" r:id="rId5"/>
  </sheets>
  <definedNames>
    <definedName name="\">#REF!</definedName>
    <definedName name="\ab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\ab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\ab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\ab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\ab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\ab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" localSheetId="2" hidden="1">#REF!</definedName>
    <definedName name="__" localSheetId="4" hidden="1">#REF!</definedName>
    <definedName name="__" localSheetId="3" hidden="1">#REF!</definedName>
    <definedName name="__" localSheetId="0" hidden="1">#REF!</definedName>
    <definedName name="__" localSheetId="1" hidden="1">#REF!</definedName>
    <definedName name="__" hidden="1">#REF!</definedName>
    <definedName name="____" localSheetId="2" hidden="1">#REF!</definedName>
    <definedName name="____" localSheetId="4" hidden="1">#REF!</definedName>
    <definedName name="____" localSheetId="3" hidden="1">#REF!</definedName>
    <definedName name="____" localSheetId="0" hidden="1">#REF!</definedName>
    <definedName name="____" localSheetId="1" hidden="1">#REF!</definedName>
    <definedName name="____" hidden="1">#REF!</definedName>
    <definedName name="_____" localSheetId="2" hidden="1">#REF!</definedName>
    <definedName name="_____" localSheetId="4" hidden="1">#REF!</definedName>
    <definedName name="_____" localSheetId="3" hidden="1">#REF!</definedName>
    <definedName name="_____" localSheetId="0" hidden="1">#REF!</definedName>
    <definedName name="_____" localSheetId="1" hidden="1">#REF!</definedName>
    <definedName name="_____" hidden="1">#REF!</definedName>
    <definedName name="_________r" localSheetId="2" hidden="1">{#N/A,#N/A,FALSE,"F-01";#N/A,#N/A,FALSE,"F-01";#N/A,#N/A,FALSE,"F-01"}</definedName>
    <definedName name="_________r" localSheetId="4" hidden="1">{#N/A,#N/A,FALSE,"F-01";#N/A,#N/A,FALSE,"F-01";#N/A,#N/A,FALSE,"F-01"}</definedName>
    <definedName name="_________r" localSheetId="3" hidden="1">{#N/A,#N/A,FALSE,"F-01";#N/A,#N/A,FALSE,"F-01";#N/A,#N/A,FALSE,"F-01"}</definedName>
    <definedName name="_________r" localSheetId="0" hidden="1">{#N/A,#N/A,FALSE,"F-01";#N/A,#N/A,FALSE,"F-01";#N/A,#N/A,FALSE,"F-01"}</definedName>
    <definedName name="_________r" localSheetId="1" hidden="1">{#N/A,#N/A,FALSE,"F-01";#N/A,#N/A,FALSE,"F-01";#N/A,#N/A,FALSE,"F-01"}</definedName>
    <definedName name="_________r" hidden="1">{#N/A,#N/A,FALSE,"F-01";#N/A,#N/A,FALSE,"F-01";#N/A,#N/A,FALSE,"F-01"}</definedName>
    <definedName name="________r" localSheetId="2" hidden="1">{#N/A,#N/A,FALSE,"F-01";#N/A,#N/A,FALSE,"F-01";#N/A,#N/A,FALSE,"F-01"}</definedName>
    <definedName name="________r" localSheetId="4" hidden="1">{#N/A,#N/A,FALSE,"F-01";#N/A,#N/A,FALSE,"F-01";#N/A,#N/A,FALSE,"F-01"}</definedName>
    <definedName name="________r" localSheetId="3" hidden="1">{#N/A,#N/A,FALSE,"F-01";#N/A,#N/A,FALSE,"F-01";#N/A,#N/A,FALSE,"F-01"}</definedName>
    <definedName name="________r" localSheetId="0" hidden="1">{#N/A,#N/A,FALSE,"F-01";#N/A,#N/A,FALSE,"F-01";#N/A,#N/A,FALSE,"F-01"}</definedName>
    <definedName name="________r" localSheetId="1" hidden="1">{#N/A,#N/A,FALSE,"F-01";#N/A,#N/A,FALSE,"F-01";#N/A,#N/A,FALSE,"F-01"}</definedName>
    <definedName name="________r" hidden="1">{#N/A,#N/A,FALSE,"F-01";#N/A,#N/A,FALSE,"F-01";#N/A,#N/A,FALSE,"F-01"}</definedName>
    <definedName name="_______r" localSheetId="2" hidden="1">{#N/A,#N/A,FALSE,"F-01";#N/A,#N/A,FALSE,"F-01";#N/A,#N/A,FALSE,"F-01"}</definedName>
    <definedName name="_______r" localSheetId="4" hidden="1">{#N/A,#N/A,FALSE,"F-01";#N/A,#N/A,FALSE,"F-01";#N/A,#N/A,FALSE,"F-01"}</definedName>
    <definedName name="_______r" localSheetId="3" hidden="1">{#N/A,#N/A,FALSE,"F-01";#N/A,#N/A,FALSE,"F-01";#N/A,#N/A,FALSE,"F-01"}</definedName>
    <definedName name="_______r" localSheetId="0" hidden="1">{#N/A,#N/A,FALSE,"F-01";#N/A,#N/A,FALSE,"F-01";#N/A,#N/A,FALSE,"F-01"}</definedName>
    <definedName name="_______r" localSheetId="1" hidden="1">{#N/A,#N/A,FALSE,"F-01";#N/A,#N/A,FALSE,"F-01";#N/A,#N/A,FALSE,"F-01"}</definedName>
    <definedName name="_______r" hidden="1">{#N/A,#N/A,FALSE,"F-01";#N/A,#N/A,FALSE,"F-01";#N/A,#N/A,FALSE,"F-01"}</definedName>
    <definedName name="______r" localSheetId="2" hidden="1">{#N/A,#N/A,FALSE,"F-01";#N/A,#N/A,FALSE,"F-01";#N/A,#N/A,FALSE,"F-01"}</definedName>
    <definedName name="______r" localSheetId="4" hidden="1">{#N/A,#N/A,FALSE,"F-01";#N/A,#N/A,FALSE,"F-01";#N/A,#N/A,FALSE,"F-01"}</definedName>
    <definedName name="______r" localSheetId="3" hidden="1">{#N/A,#N/A,FALSE,"F-01";#N/A,#N/A,FALSE,"F-01";#N/A,#N/A,FALSE,"F-01"}</definedName>
    <definedName name="______r" localSheetId="0" hidden="1">{#N/A,#N/A,FALSE,"F-01";#N/A,#N/A,FALSE,"F-01";#N/A,#N/A,FALSE,"F-01"}</definedName>
    <definedName name="______r" localSheetId="1" hidden="1">{#N/A,#N/A,FALSE,"F-01";#N/A,#N/A,FALSE,"F-01";#N/A,#N/A,FALSE,"F-01"}</definedName>
    <definedName name="______r" hidden="1">{#N/A,#N/A,FALSE,"F-01";#N/A,#N/A,FALSE,"F-01";#N/A,#N/A,FALSE,"F-01"}</definedName>
    <definedName name="_____r" localSheetId="2" hidden="1">{#N/A,#N/A,FALSE,"F-01";#N/A,#N/A,FALSE,"F-01";#N/A,#N/A,FALSE,"F-01"}</definedName>
    <definedName name="_____r" localSheetId="4" hidden="1">{#N/A,#N/A,FALSE,"F-01";#N/A,#N/A,FALSE,"F-01";#N/A,#N/A,FALSE,"F-01"}</definedName>
    <definedName name="_____r" localSheetId="3" hidden="1">{#N/A,#N/A,FALSE,"F-01";#N/A,#N/A,FALSE,"F-01";#N/A,#N/A,FALSE,"F-01"}</definedName>
    <definedName name="_____r" localSheetId="0" hidden="1">{#N/A,#N/A,FALSE,"F-01";#N/A,#N/A,FALSE,"F-01";#N/A,#N/A,FALSE,"F-01"}</definedName>
    <definedName name="_____r" localSheetId="1" hidden="1">{#N/A,#N/A,FALSE,"F-01";#N/A,#N/A,FALSE,"F-01";#N/A,#N/A,FALSE,"F-01"}</definedName>
    <definedName name="_____r" hidden="1">{#N/A,#N/A,FALSE,"F-01";#N/A,#N/A,FALSE,"F-01";#N/A,#N/A,FALSE,"F-01"}</definedName>
    <definedName name="____r" localSheetId="2" hidden="1">{#N/A,#N/A,FALSE,"F-01";#N/A,#N/A,FALSE,"F-01";#N/A,#N/A,FALSE,"F-01"}</definedName>
    <definedName name="____r" localSheetId="4" hidden="1">{#N/A,#N/A,FALSE,"F-01";#N/A,#N/A,FALSE,"F-01";#N/A,#N/A,FALSE,"F-01"}</definedName>
    <definedName name="____r" localSheetId="3" hidden="1">{#N/A,#N/A,FALSE,"F-01";#N/A,#N/A,FALSE,"F-01";#N/A,#N/A,FALSE,"F-01"}</definedName>
    <definedName name="____r" localSheetId="0" hidden="1">{#N/A,#N/A,FALSE,"F-01";#N/A,#N/A,FALSE,"F-01";#N/A,#N/A,FALSE,"F-01"}</definedName>
    <definedName name="____r" localSheetId="1" hidden="1">{#N/A,#N/A,FALSE,"F-01";#N/A,#N/A,FALSE,"F-01";#N/A,#N/A,FALSE,"F-01"}</definedName>
    <definedName name="____r" hidden="1">{#N/A,#N/A,FALSE,"F-01";#N/A,#N/A,FALSE,"F-01";#N/A,#N/A,FALSE,"F-01"}</definedName>
    <definedName name="___r" localSheetId="2" hidden="1">{#N/A,#N/A,FALSE,"F-01";#N/A,#N/A,FALSE,"F-01";#N/A,#N/A,FALSE,"F-01"}</definedName>
    <definedName name="___r" localSheetId="4" hidden="1">{#N/A,#N/A,FALSE,"F-01";#N/A,#N/A,FALSE,"F-01";#N/A,#N/A,FALSE,"F-01"}</definedName>
    <definedName name="___r" localSheetId="3" hidden="1">{#N/A,#N/A,FALSE,"F-01";#N/A,#N/A,FALSE,"F-01";#N/A,#N/A,FALSE,"F-01"}</definedName>
    <definedName name="___r" localSheetId="0" hidden="1">{#N/A,#N/A,FALSE,"F-01";#N/A,#N/A,FALSE,"F-01";#N/A,#N/A,FALSE,"F-01"}</definedName>
    <definedName name="___r" localSheetId="1" hidden="1">{#N/A,#N/A,FALSE,"F-01";#N/A,#N/A,FALSE,"F-01";#N/A,#N/A,FALSE,"F-01"}</definedName>
    <definedName name="___r" hidden="1">{#N/A,#N/A,FALSE,"F-01";#N/A,#N/A,FALSE,"F-01";#N/A,#N/A,FALSE,"F-01"}</definedName>
    <definedName name="___SBU2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_SBU2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_SBU2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_SBU2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_SBU2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_SBU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1__123Graph_ACHART_1" hidden="1">#REF!</definedName>
    <definedName name="__123Graph_A" localSheetId="2" hidden="1">#REF!</definedName>
    <definedName name="__123Graph_A" localSheetId="4" hidden="1">#REF!</definedName>
    <definedName name="__123Graph_A" localSheetId="3" hidden="1">#REF!</definedName>
    <definedName name="__123Graph_A" localSheetId="0" hidden="1">#REF!</definedName>
    <definedName name="__123Graph_A" localSheetId="1" hidden="1">#REF!</definedName>
    <definedName name="__123Graph_A" hidden="1">#REF!</definedName>
    <definedName name="__123Graph_ACURRENT" localSheetId="2" hidden="1">#REF!</definedName>
    <definedName name="__123Graph_ACURRENT" localSheetId="4" hidden="1">#REF!</definedName>
    <definedName name="__123Graph_ACURRENT" localSheetId="3" hidden="1">#REF!</definedName>
    <definedName name="__123Graph_ACURRENT" localSheetId="0" hidden="1">#REF!</definedName>
    <definedName name="__123Graph_ACURRENT" localSheetId="1" hidden="1">#REF!</definedName>
    <definedName name="__123Graph_ACURRENT" hidden="1">#REF!</definedName>
    <definedName name="__123Graph_AGRAPH1" localSheetId="2" hidden="1">#REF!</definedName>
    <definedName name="__123Graph_AGRAPH1" localSheetId="4" hidden="1">#REF!</definedName>
    <definedName name="__123Graph_AGRAPH1" localSheetId="3" hidden="1">#REF!</definedName>
    <definedName name="__123Graph_AGRAPH1" localSheetId="0" hidden="1">#REF!</definedName>
    <definedName name="__123Graph_AGRAPH1" localSheetId="1" hidden="1">#REF!</definedName>
    <definedName name="__123Graph_AGRAPH1" hidden="1">#REF!</definedName>
    <definedName name="__123Graph_ALF" localSheetId="2" hidden="1">#REF!</definedName>
    <definedName name="__123Graph_ALF" localSheetId="4" hidden="1">#REF!</definedName>
    <definedName name="__123Graph_ALF" localSheetId="3" hidden="1">#REF!</definedName>
    <definedName name="__123Graph_ALF" localSheetId="0" hidden="1">#REF!</definedName>
    <definedName name="__123Graph_ALF" localSheetId="1" hidden="1">#REF!</definedName>
    <definedName name="__123Graph_ALF" hidden="1">#REF!</definedName>
    <definedName name="__123Graph_APOT" localSheetId="2" hidden="1">#REF!</definedName>
    <definedName name="__123Graph_APOT" localSheetId="4" hidden="1">#REF!</definedName>
    <definedName name="__123Graph_APOT" localSheetId="3" hidden="1">#REF!</definedName>
    <definedName name="__123Graph_APOT" localSheetId="0" hidden="1">#REF!</definedName>
    <definedName name="__123Graph_APOT" localSheetId="1" hidden="1">#REF!</definedName>
    <definedName name="__123Graph_APOT" hidden="1">#REF!</definedName>
    <definedName name="__123Graph_AURE" localSheetId="2" hidden="1">#REF!</definedName>
    <definedName name="__123Graph_AURE" localSheetId="4" hidden="1">#REF!</definedName>
    <definedName name="__123Graph_AURE" localSheetId="3" hidden="1">#REF!</definedName>
    <definedName name="__123Graph_AURE" localSheetId="0" hidden="1">#REF!</definedName>
    <definedName name="__123Graph_AURE" localSheetId="1" hidden="1">#REF!</definedName>
    <definedName name="__123Graph_AURE" hidden="1">#REF!</definedName>
    <definedName name="__123Graph_B" localSheetId="2" hidden="1">#REF!</definedName>
    <definedName name="__123Graph_B" localSheetId="4" hidden="1">#REF!</definedName>
    <definedName name="__123Graph_B" localSheetId="3" hidden="1">#REF!</definedName>
    <definedName name="__123Graph_B" localSheetId="0" hidden="1">#REF!</definedName>
    <definedName name="__123Graph_B" localSheetId="1" hidden="1">#REF!</definedName>
    <definedName name="__123Graph_B" hidden="1">#REF!</definedName>
    <definedName name="__123Graph_BCURRENT" localSheetId="2" hidden="1">#REF!</definedName>
    <definedName name="__123Graph_BCURRENT" localSheetId="4" hidden="1">#REF!</definedName>
    <definedName name="__123Graph_BCURRENT" localSheetId="3" hidden="1">#REF!</definedName>
    <definedName name="__123Graph_BCURRENT" localSheetId="0" hidden="1">#REF!</definedName>
    <definedName name="__123Graph_BCURRENT" localSheetId="1" hidden="1">#REF!</definedName>
    <definedName name="__123Graph_BCURRENT" hidden="1">#REF!</definedName>
    <definedName name="__123Graph_BGRAPH1" localSheetId="2" hidden="1">#REF!</definedName>
    <definedName name="__123Graph_BGRAPH1" localSheetId="4" hidden="1">#REF!</definedName>
    <definedName name="__123Graph_BGRAPH1" localSheetId="3" hidden="1">#REF!</definedName>
    <definedName name="__123Graph_BGRAPH1" localSheetId="0" hidden="1">#REF!</definedName>
    <definedName name="__123Graph_BGRAPH1" localSheetId="1" hidden="1">#REF!</definedName>
    <definedName name="__123Graph_BGRAPH1" hidden="1">#REF!</definedName>
    <definedName name="__123Graph_BLF" localSheetId="2" hidden="1">#REF!</definedName>
    <definedName name="__123Graph_BLF" localSheetId="4" hidden="1">#REF!</definedName>
    <definedName name="__123Graph_BLF" localSheetId="3" hidden="1">#REF!</definedName>
    <definedName name="__123Graph_BLF" localSheetId="0" hidden="1">#REF!</definedName>
    <definedName name="__123Graph_BLF" localSheetId="1" hidden="1">#REF!</definedName>
    <definedName name="__123Graph_BLF" hidden="1">#REF!</definedName>
    <definedName name="__123Graph_BPOT" localSheetId="2" hidden="1">#REF!</definedName>
    <definedName name="__123Graph_BPOT" localSheetId="4" hidden="1">#REF!</definedName>
    <definedName name="__123Graph_BPOT" localSheetId="3" hidden="1">#REF!</definedName>
    <definedName name="__123Graph_BPOT" localSheetId="0" hidden="1">#REF!</definedName>
    <definedName name="__123Graph_BPOT" localSheetId="1" hidden="1">#REF!</definedName>
    <definedName name="__123Graph_BPOT" hidden="1">#REF!</definedName>
    <definedName name="__123Graph_BURE" localSheetId="2" hidden="1">#REF!</definedName>
    <definedName name="__123Graph_BURE" localSheetId="4" hidden="1">#REF!</definedName>
    <definedName name="__123Graph_BURE" localSheetId="3" hidden="1">#REF!</definedName>
    <definedName name="__123Graph_BURE" localSheetId="0" hidden="1">#REF!</definedName>
    <definedName name="__123Graph_BURE" localSheetId="1" hidden="1">#REF!</definedName>
    <definedName name="__123Graph_BURE" hidden="1">#REF!</definedName>
    <definedName name="__123Graph_C" localSheetId="2" hidden="1">#REF!</definedName>
    <definedName name="__123Graph_C" localSheetId="4" hidden="1">#REF!</definedName>
    <definedName name="__123Graph_C" localSheetId="3" hidden="1">#REF!</definedName>
    <definedName name="__123Graph_C" localSheetId="0" hidden="1">#REF!</definedName>
    <definedName name="__123Graph_C" localSheetId="1" hidden="1">#REF!</definedName>
    <definedName name="__123Graph_C" hidden="1">#REF!</definedName>
    <definedName name="__123Graph_CLF" localSheetId="2" hidden="1">#REF!</definedName>
    <definedName name="__123Graph_CLF" localSheetId="4" hidden="1">#REF!</definedName>
    <definedName name="__123Graph_CLF" localSheetId="3" hidden="1">#REF!</definedName>
    <definedName name="__123Graph_CLF" localSheetId="0" hidden="1">#REF!</definedName>
    <definedName name="__123Graph_CLF" localSheetId="1" hidden="1">#REF!</definedName>
    <definedName name="__123Graph_CLF" hidden="1">#REF!</definedName>
    <definedName name="__123Graph_CPOT" localSheetId="2" hidden="1">#REF!</definedName>
    <definedName name="__123Graph_CPOT" localSheetId="4" hidden="1">#REF!</definedName>
    <definedName name="__123Graph_CPOT" localSheetId="3" hidden="1">#REF!</definedName>
    <definedName name="__123Graph_CPOT" localSheetId="0" hidden="1">#REF!</definedName>
    <definedName name="__123Graph_CPOT" localSheetId="1" hidden="1">#REF!</definedName>
    <definedName name="__123Graph_CPOT" hidden="1">#REF!</definedName>
    <definedName name="__123Graph_CURE" localSheetId="2" hidden="1">#REF!</definedName>
    <definedName name="__123Graph_CURE" localSheetId="4" hidden="1">#REF!</definedName>
    <definedName name="__123Graph_CURE" localSheetId="3" hidden="1">#REF!</definedName>
    <definedName name="__123Graph_CURE" localSheetId="0" hidden="1">#REF!</definedName>
    <definedName name="__123Graph_CURE" localSheetId="1" hidden="1">#REF!</definedName>
    <definedName name="__123Graph_CURE" hidden="1">#REF!</definedName>
    <definedName name="__123Graph_D" localSheetId="2" hidden="1">#REF!</definedName>
    <definedName name="__123Graph_D" localSheetId="4" hidden="1">#REF!</definedName>
    <definedName name="__123Graph_D" localSheetId="3" hidden="1">#REF!</definedName>
    <definedName name="__123Graph_D" localSheetId="0" hidden="1">#REF!</definedName>
    <definedName name="__123Graph_D" localSheetId="1" hidden="1">#REF!</definedName>
    <definedName name="__123Graph_D" hidden="1">#REF!</definedName>
    <definedName name="__123Graph_E" localSheetId="2" hidden="1">#REF!</definedName>
    <definedName name="__123Graph_E" localSheetId="4" hidden="1">#REF!</definedName>
    <definedName name="__123Graph_E" localSheetId="3" hidden="1">#REF!</definedName>
    <definedName name="__123Graph_E" localSheetId="0" hidden="1">#REF!</definedName>
    <definedName name="__123Graph_E" localSheetId="1" hidden="1">#REF!</definedName>
    <definedName name="__123Graph_E" hidden="1">#REF!</definedName>
    <definedName name="__123Graph_X" localSheetId="2" hidden="1">#REF!</definedName>
    <definedName name="__123Graph_X" localSheetId="4" hidden="1">#REF!</definedName>
    <definedName name="__123Graph_X" localSheetId="3" hidden="1">#REF!</definedName>
    <definedName name="__123Graph_X" localSheetId="0" hidden="1">#REF!</definedName>
    <definedName name="__123Graph_X" localSheetId="1" hidden="1">#REF!</definedName>
    <definedName name="__123Graph_X" hidden="1">#REF!</definedName>
    <definedName name="__123Graph_XCURRENT" localSheetId="2" hidden="1">#REF!</definedName>
    <definedName name="__123Graph_XCURRENT" localSheetId="4" hidden="1">#REF!</definedName>
    <definedName name="__123Graph_XCURRENT" localSheetId="3" hidden="1">#REF!</definedName>
    <definedName name="__123Graph_XCURRENT" localSheetId="0" hidden="1">#REF!</definedName>
    <definedName name="__123Graph_XCURRENT" localSheetId="1" hidden="1">#REF!</definedName>
    <definedName name="__123Graph_XCURRENT" hidden="1">#REF!</definedName>
    <definedName name="__123Graph_XGRAPH1" localSheetId="2" hidden="1">#REF!</definedName>
    <definedName name="__123Graph_XGRAPH1" localSheetId="4" hidden="1">#REF!</definedName>
    <definedName name="__123Graph_XGRAPH1" localSheetId="3" hidden="1">#REF!</definedName>
    <definedName name="__123Graph_XGRAPH1" localSheetId="0" hidden="1">#REF!</definedName>
    <definedName name="__123Graph_XGRAPH1" localSheetId="1" hidden="1">#REF!</definedName>
    <definedName name="__123Graph_XGRAPH1" hidden="1">#REF!</definedName>
    <definedName name="__123Graph_XLF" localSheetId="2" hidden="1">#REF!</definedName>
    <definedName name="__123Graph_XLF" localSheetId="4" hidden="1">#REF!</definedName>
    <definedName name="__123Graph_XLF" localSheetId="3" hidden="1">#REF!</definedName>
    <definedName name="__123Graph_XLF" localSheetId="0" hidden="1">#REF!</definedName>
    <definedName name="__123Graph_XLF" localSheetId="1" hidden="1">#REF!</definedName>
    <definedName name="__123Graph_XLF" hidden="1">#REF!</definedName>
    <definedName name="__123Graph_XPOT" localSheetId="2" hidden="1">#REF!</definedName>
    <definedName name="__123Graph_XPOT" localSheetId="4" hidden="1">#REF!</definedName>
    <definedName name="__123Graph_XPOT" localSheetId="3" hidden="1">#REF!</definedName>
    <definedName name="__123Graph_XPOT" localSheetId="0" hidden="1">#REF!</definedName>
    <definedName name="__123Graph_XPOT" localSheetId="1" hidden="1">#REF!</definedName>
    <definedName name="__123Graph_XPOT" hidden="1">#REF!</definedName>
    <definedName name="__123Graph_XURE" localSheetId="2" hidden="1">#REF!</definedName>
    <definedName name="__123Graph_XURE" localSheetId="4" hidden="1">#REF!</definedName>
    <definedName name="__123Graph_XURE" localSheetId="3" hidden="1">#REF!</definedName>
    <definedName name="__123Graph_XURE" localSheetId="0" hidden="1">#REF!</definedName>
    <definedName name="__123Graph_XURE" localSheetId="1" hidden="1">#REF!</definedName>
    <definedName name="__123Graph_XURE" hidden="1">#REF!</definedName>
    <definedName name="__2__123Graph_ACHART_2" localSheetId="2" hidden="1">#REF!</definedName>
    <definedName name="__2__123Graph_ACHART_2" localSheetId="4" hidden="1">#REF!</definedName>
    <definedName name="__2__123Graph_ACHART_2" localSheetId="3" hidden="1">#REF!</definedName>
    <definedName name="__2__123Graph_ACHART_2" localSheetId="0" hidden="1">#REF!</definedName>
    <definedName name="__2__123Graph_ACHART_2" localSheetId="1" hidden="1">#REF!</definedName>
    <definedName name="__2__123Graph_ACHART_2" hidden="1">#REF!</definedName>
    <definedName name="__2__123Graph_XCHART_1" hidden="1">#REF!</definedName>
    <definedName name="__3__123Graph_ACHART_3" hidden="1">#REF!</definedName>
    <definedName name="__as1" localSheetId="2" hidden="1">{"FCB_ALL",#N/A,FALSE,"FCB"}</definedName>
    <definedName name="__as1" localSheetId="4" hidden="1">{"FCB_ALL",#N/A,FALSE,"FCB"}</definedName>
    <definedName name="__as1" localSheetId="3" hidden="1">{"FCB_ALL",#N/A,FALSE,"FCB"}</definedName>
    <definedName name="__as1" localSheetId="0" hidden="1">{"FCB_ALL",#N/A,FALSE,"FCB"}</definedName>
    <definedName name="__as1" localSheetId="1" hidden="1">{"FCB_ALL",#N/A,FALSE,"FCB"}</definedName>
    <definedName name="__as1" hidden="1">{"FCB_ALL",#N/A,FALSE,"FCB"}</definedName>
    <definedName name="__AS2" localSheetId="2" hidden="1">{"FCB_ALL",#N/A,FALSE,"FCB"}</definedName>
    <definedName name="__AS2" localSheetId="4" hidden="1">{"FCB_ALL",#N/A,FALSE,"FCB"}</definedName>
    <definedName name="__AS2" localSheetId="3" hidden="1">{"FCB_ALL",#N/A,FALSE,"FCB"}</definedName>
    <definedName name="__AS2" localSheetId="0" hidden="1">{"FCB_ALL",#N/A,FALSE,"FCB"}</definedName>
    <definedName name="__AS2" localSheetId="1" hidden="1">{"FCB_ALL",#N/A,FALSE,"FCB"}</definedName>
    <definedName name="__AS2" hidden="1">{"FCB_ALL",#N/A,FALSE,"FCB"}</definedName>
    <definedName name="__as3" localSheetId="2" hidden="1">{"FCB_ALL",#N/A,FALSE,"FCB"}</definedName>
    <definedName name="__as3" localSheetId="4" hidden="1">{"FCB_ALL",#N/A,FALSE,"FCB"}</definedName>
    <definedName name="__as3" localSheetId="3" hidden="1">{"FCB_ALL",#N/A,FALSE,"FCB"}</definedName>
    <definedName name="__as3" localSheetId="0" hidden="1">{"FCB_ALL",#N/A,FALSE,"FCB"}</definedName>
    <definedName name="__as3" localSheetId="1" hidden="1">{"FCB_ALL",#N/A,FALSE,"FCB"}</definedName>
    <definedName name="__as3" hidden="1">{"FCB_ALL",#N/A,FALSE,"FCB"}</definedName>
    <definedName name="__AS4" localSheetId="2" hidden="1">{"FCB_ALL",#N/A,FALSE,"FCB"}</definedName>
    <definedName name="__AS4" localSheetId="4" hidden="1">{"FCB_ALL",#N/A,FALSE,"FCB"}</definedName>
    <definedName name="__AS4" localSheetId="3" hidden="1">{"FCB_ALL",#N/A,FALSE,"FCB"}</definedName>
    <definedName name="__AS4" localSheetId="0" hidden="1">{"FCB_ALL",#N/A,FALSE,"FCB"}</definedName>
    <definedName name="__AS4" localSheetId="1" hidden="1">{"FCB_ALL",#N/A,FALSE,"FCB"}</definedName>
    <definedName name="__AS4" hidden="1">{"FCB_ALL",#N/A,FALSE,"FCB"}</definedName>
    <definedName name="__as6" localSheetId="2" hidden="1">{"FCB_ALL",#N/A,FALSE,"FCB"}</definedName>
    <definedName name="__as6" localSheetId="4" hidden="1">{"FCB_ALL",#N/A,FALSE,"FCB"}</definedName>
    <definedName name="__as6" localSheetId="3" hidden="1">{"FCB_ALL",#N/A,FALSE,"FCB"}</definedName>
    <definedName name="__as6" localSheetId="0" hidden="1">{"FCB_ALL",#N/A,FALSE,"FCB"}</definedName>
    <definedName name="__as6" localSheetId="1" hidden="1">{"FCB_ALL",#N/A,FALSE,"FCB"}</definedName>
    <definedName name="__as6" hidden="1">{"FCB_ALL",#N/A,FALSE,"FCB"}</definedName>
    <definedName name="__AS7" localSheetId="2" hidden="1">{"FCB_ALL",#N/A,FALSE,"FCB"}</definedName>
    <definedName name="__AS7" localSheetId="4" hidden="1">{"FCB_ALL",#N/A,FALSE,"FCB"}</definedName>
    <definedName name="__AS7" localSheetId="3" hidden="1">{"FCB_ALL",#N/A,FALSE,"FCB"}</definedName>
    <definedName name="__AS7" localSheetId="0" hidden="1">{"FCB_ALL",#N/A,FALSE,"FCB"}</definedName>
    <definedName name="__AS7" localSheetId="1" hidden="1">{"FCB_ALL",#N/A,FALSE,"FCB"}</definedName>
    <definedName name="__AS7" hidden="1">{"FCB_ALL",#N/A,FALSE,"FCB"}</definedName>
    <definedName name="__bookmark_1">#REF!</definedName>
    <definedName name="__FDS_HYPERLINK_TOGGLE_STATE__" hidden="1">"ON"</definedName>
    <definedName name="__FDS_UNIQUE_RANGE_ID_GENERATOR_COUNTER" hidden="1">47</definedName>
    <definedName name="__IntlFixup" hidden="1">TRUE</definedName>
    <definedName name="__IntlFixupTable" hidden="1">#REF!</definedName>
    <definedName name="__k" hidden="1">#REF!</definedName>
    <definedName name="__Key1" localSheetId="2" hidden="1">#REF!</definedName>
    <definedName name="__Key1" localSheetId="4" hidden="1">#REF!</definedName>
    <definedName name="__Key1" localSheetId="3" hidden="1">#REF!</definedName>
    <definedName name="__Key1" localSheetId="0" hidden="1">#REF!</definedName>
    <definedName name="__Key1" localSheetId="1" hidden="1">#REF!</definedName>
    <definedName name="__Key1" hidden="1">#REF!</definedName>
    <definedName name="__nov30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nov30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nov30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nov30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nov30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nov3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_r" localSheetId="2" hidden="1">{#N/A,#N/A,FALSE,"F-01";#N/A,#N/A,FALSE,"F-01";#N/A,#N/A,FALSE,"F-01"}</definedName>
    <definedName name="__r" localSheetId="4" hidden="1">{#N/A,#N/A,FALSE,"F-01";#N/A,#N/A,FALSE,"F-01";#N/A,#N/A,FALSE,"F-01"}</definedName>
    <definedName name="__r" localSheetId="3" hidden="1">{#N/A,#N/A,FALSE,"F-01";#N/A,#N/A,FALSE,"F-01";#N/A,#N/A,FALSE,"F-01"}</definedName>
    <definedName name="__r" localSheetId="0" hidden="1">{#N/A,#N/A,FALSE,"F-01";#N/A,#N/A,FALSE,"F-01";#N/A,#N/A,FALSE,"F-01"}</definedName>
    <definedName name="__r" localSheetId="1" hidden="1">{#N/A,#N/A,FALSE,"F-01";#N/A,#N/A,FALSE,"F-01";#N/A,#N/A,FALSE,"F-01"}</definedName>
    <definedName name="__r" hidden="1">{#N/A,#N/A,FALSE,"F-01";#N/A,#N/A,FALSE,"F-01";#N/A,#N/A,FALSE,"F-01"}</definedName>
    <definedName name="_1__123Graph_ACHART_1" localSheetId="2" hidden="1">#REF!</definedName>
    <definedName name="_1__123Graph_ACHART_1" localSheetId="4" hidden="1">#REF!</definedName>
    <definedName name="_1__123Graph_ACHART_1" localSheetId="3" hidden="1">#REF!</definedName>
    <definedName name="_1__123Graph_ACHART_1" localSheetId="0" hidden="1">#REF!</definedName>
    <definedName name="_1__123Graph_ACHART_1" localSheetId="1" hidden="1">#REF!</definedName>
    <definedName name="_1__123Graph_ACHART_1" hidden="1">#REF!</definedName>
    <definedName name="_1__123Graph_ACHART_9" localSheetId="2" hidden="1">#REF!</definedName>
    <definedName name="_1__123Graph_ACHART_9" localSheetId="4" hidden="1">#REF!</definedName>
    <definedName name="_1__123Graph_ACHART_9" localSheetId="3" hidden="1">#REF!</definedName>
    <definedName name="_1__123Graph_ACHART_9" localSheetId="0" hidden="1">#REF!</definedName>
    <definedName name="_1__123Graph_ACHART_9" localSheetId="1" hidden="1">#REF!</definedName>
    <definedName name="_1__123Graph_ACHART_9" hidden="1">#REF!</definedName>
    <definedName name="_1__FDSAUDITLINK__" localSheetId="2" hidden="1">{"fdsup://directions/FAT Viewer?action=UPDATE&amp;creator=factset&amp;DYN_ARGS=TRUE&amp;DOC_NAME=FAT:FQL_AUDITING_CLIENT_TEMPLATE.FAT&amp;display_string=Audit&amp;VAR:KEY=GNWNOBGXIR&amp;VAR:QUERY=RkZfRU5UUlBSX1ZBTF9FQklUREFfT1BFUihDQUwsTk9XKQ==&amp;WINDOW=FIRST_POPUP&amp;HEIGHT=450&amp;WIDTH=","450&amp;START_MAXIMIZED=FALSE&amp;VAR:CALENDAR=US&amp;VAR:SYMBOL=DIN&amp;VAR:INDEX=0"}</definedName>
    <definedName name="_1__FDSAUDITLINK__" localSheetId="4" hidden="1">{"fdsup://directions/FAT Viewer?action=UPDATE&amp;creator=factset&amp;DYN_ARGS=TRUE&amp;DOC_NAME=FAT:FQL_AUDITING_CLIENT_TEMPLATE.FAT&amp;display_string=Audit&amp;VAR:KEY=GNWNOBGXIR&amp;VAR:QUERY=RkZfRU5UUlBSX1ZBTF9FQklUREFfT1BFUihDQUwsTk9XKQ==&amp;WINDOW=FIRST_POPUP&amp;HEIGHT=450&amp;WIDTH=","450&amp;START_MAXIMIZED=FALSE&amp;VAR:CALENDAR=US&amp;VAR:SYMBOL=DIN&amp;VAR:INDEX=0"}</definedName>
    <definedName name="_1__FDSAUDITLINK__" localSheetId="3" hidden="1">{"fdsup://directions/FAT Viewer?action=UPDATE&amp;creator=factset&amp;DYN_ARGS=TRUE&amp;DOC_NAME=FAT:FQL_AUDITING_CLIENT_TEMPLATE.FAT&amp;display_string=Audit&amp;VAR:KEY=GNWNOBGXIR&amp;VAR:QUERY=RkZfRU5UUlBSX1ZBTF9FQklUREFfT1BFUihDQUwsTk9XKQ==&amp;WINDOW=FIRST_POPUP&amp;HEIGHT=450&amp;WIDTH=","450&amp;START_MAXIMIZED=FALSE&amp;VAR:CALENDAR=US&amp;VAR:SYMBOL=DIN&amp;VAR:INDEX=0"}</definedName>
    <definedName name="_1__FDSAUDITLINK__" localSheetId="0" hidden="1">{"fdsup://directions/FAT Viewer?action=UPDATE&amp;creator=factset&amp;DYN_ARGS=TRUE&amp;DOC_NAME=FAT:FQL_AUDITING_CLIENT_TEMPLATE.FAT&amp;display_string=Audit&amp;VAR:KEY=GNWNOBGXIR&amp;VAR:QUERY=RkZfRU5UUlBSX1ZBTF9FQklUREFfT1BFUihDQUwsTk9XKQ==&amp;WINDOW=FIRST_POPUP&amp;HEIGHT=450&amp;WIDTH=","450&amp;START_MAXIMIZED=FALSE&amp;VAR:CALENDAR=US&amp;VAR:SYMBOL=DIN&amp;VAR:INDEX=0"}</definedName>
    <definedName name="_1__FDSAUDITLINK__" localSheetId="1" hidden="1">{"fdsup://directions/FAT Viewer?action=UPDATE&amp;creator=factset&amp;DYN_ARGS=TRUE&amp;DOC_NAME=FAT:FQL_AUDITING_CLIENT_TEMPLATE.FAT&amp;display_string=Audit&amp;VAR:KEY=GNWNOBGXIR&amp;VAR:QUERY=RkZfRU5UUlBSX1ZBTF9FQklUREFfT1BFUihDQUwsTk9XKQ==&amp;WINDOW=FIRST_POPUP&amp;HEIGHT=450&amp;WIDTH=","450&amp;START_MAXIMIZED=FALSE&amp;VAR:CALENDAR=US&amp;VAR:SYMBOL=DIN&amp;VAR:INDEX=0"}</definedName>
    <definedName name="_1__FDSAUDITLINK__" hidden="1">{"fdsup://directions/FAT Viewer?action=UPDATE&amp;creator=factset&amp;DYN_ARGS=TRUE&amp;DOC_NAME=FAT:FQL_AUDITING_CLIENT_TEMPLATE.FAT&amp;display_string=Audit&amp;VAR:KEY=GNWNOBGXIR&amp;VAR:QUERY=RkZfRU5UUlBSX1ZBTF9FQklUREFfT1BFUihDQUwsTk9XKQ==&amp;WINDOW=FIRST_POPUP&amp;HEIGHT=450&amp;WIDTH=","450&amp;START_MAXIMIZED=FALSE&amp;VAR:CALENDAR=US&amp;VAR:SYMBOL=DIN&amp;VAR:INDEX=0"}</definedName>
    <definedName name="_10__123Graph_CCHART_2" hidden="1">#REF!</definedName>
    <definedName name="_10__123Graph_DCHART_1" hidden="1">#REF!</definedName>
    <definedName name="_10__FDSAUDITLINK__" localSheetId="2" hidden="1">{"fdsup://directions/FAT Viewer?action=UPDATE&amp;creator=factset&amp;DYN_ARGS=TRUE&amp;DOC_NAME=FAT:FQL_AUDITING_CLIENT_TEMPLATE.FAT&amp;display_string=Audit&amp;VAR:KEY=NOBMZCREHC&amp;VAR:QUERY=RkZfRU5UUlBSX1ZBTF9FQklUREFfT1BFUihBTk4sNDA1NDMp&amp;WINDOW=FIRST_POPUP&amp;HEIGHT=450&amp;WIDTH=","450&amp;START_MAXIMIZED=FALSE&amp;VAR:CALENDAR=US&amp;VAR:SYMBOL=YUM&amp;VAR:INDEX=0"}</definedName>
    <definedName name="_10__FDSAUDITLINK__" localSheetId="4" hidden="1">{"fdsup://directions/FAT Viewer?action=UPDATE&amp;creator=factset&amp;DYN_ARGS=TRUE&amp;DOC_NAME=FAT:FQL_AUDITING_CLIENT_TEMPLATE.FAT&amp;display_string=Audit&amp;VAR:KEY=NOBMZCREHC&amp;VAR:QUERY=RkZfRU5UUlBSX1ZBTF9FQklUREFfT1BFUihBTk4sNDA1NDMp&amp;WINDOW=FIRST_POPUP&amp;HEIGHT=450&amp;WIDTH=","450&amp;START_MAXIMIZED=FALSE&amp;VAR:CALENDAR=US&amp;VAR:SYMBOL=YUM&amp;VAR:INDEX=0"}</definedName>
    <definedName name="_10__FDSAUDITLINK__" localSheetId="3" hidden="1">{"fdsup://directions/FAT Viewer?action=UPDATE&amp;creator=factset&amp;DYN_ARGS=TRUE&amp;DOC_NAME=FAT:FQL_AUDITING_CLIENT_TEMPLATE.FAT&amp;display_string=Audit&amp;VAR:KEY=NOBMZCREHC&amp;VAR:QUERY=RkZfRU5UUlBSX1ZBTF9FQklUREFfT1BFUihBTk4sNDA1NDMp&amp;WINDOW=FIRST_POPUP&amp;HEIGHT=450&amp;WIDTH=","450&amp;START_MAXIMIZED=FALSE&amp;VAR:CALENDAR=US&amp;VAR:SYMBOL=YUM&amp;VAR:INDEX=0"}</definedName>
    <definedName name="_10__FDSAUDITLINK__" localSheetId="0" hidden="1">{"fdsup://directions/FAT Viewer?action=UPDATE&amp;creator=factset&amp;DYN_ARGS=TRUE&amp;DOC_NAME=FAT:FQL_AUDITING_CLIENT_TEMPLATE.FAT&amp;display_string=Audit&amp;VAR:KEY=NOBMZCREHC&amp;VAR:QUERY=RkZfRU5UUlBSX1ZBTF9FQklUREFfT1BFUihBTk4sNDA1NDMp&amp;WINDOW=FIRST_POPUP&amp;HEIGHT=450&amp;WIDTH=","450&amp;START_MAXIMIZED=FALSE&amp;VAR:CALENDAR=US&amp;VAR:SYMBOL=YUM&amp;VAR:INDEX=0"}</definedName>
    <definedName name="_10__FDSAUDITLINK__" localSheetId="1" hidden="1">{"fdsup://directions/FAT Viewer?action=UPDATE&amp;creator=factset&amp;DYN_ARGS=TRUE&amp;DOC_NAME=FAT:FQL_AUDITING_CLIENT_TEMPLATE.FAT&amp;display_string=Audit&amp;VAR:KEY=NOBMZCREHC&amp;VAR:QUERY=RkZfRU5UUlBSX1ZBTF9FQklUREFfT1BFUihBTk4sNDA1NDMp&amp;WINDOW=FIRST_POPUP&amp;HEIGHT=450&amp;WIDTH=","450&amp;START_MAXIMIZED=FALSE&amp;VAR:CALENDAR=US&amp;VAR:SYMBOL=YUM&amp;VAR:INDEX=0"}</definedName>
    <definedName name="_10__FDSAUDITLINK__" hidden="1">{"fdsup://directions/FAT Viewer?action=UPDATE&amp;creator=factset&amp;DYN_ARGS=TRUE&amp;DOC_NAME=FAT:FQL_AUDITING_CLIENT_TEMPLATE.FAT&amp;display_string=Audit&amp;VAR:KEY=NOBMZCREHC&amp;VAR:QUERY=RkZfRU5UUlBSX1ZBTF9FQklUREFfT1BFUihBTk4sNDA1NDMp&amp;WINDOW=FIRST_POPUP&amp;HEIGHT=450&amp;WIDTH=","450&amp;START_MAXIMIZED=FALSE&amp;VAR:CALENDAR=US&amp;VAR:SYMBOL=YUM&amp;VAR:INDEX=0"}</definedName>
    <definedName name="_10_0_0Cwvu.GREY_A" localSheetId="2" hidden="1">#REF!</definedName>
    <definedName name="_10_0_0Cwvu.GREY_A" localSheetId="4" hidden="1">#REF!</definedName>
    <definedName name="_10_0_0Cwvu.GREY_A" localSheetId="3" hidden="1">#REF!</definedName>
    <definedName name="_10_0_0Cwvu.GREY_A" localSheetId="0" hidden="1">#REF!</definedName>
    <definedName name="_10_0_0Cwvu.GREY_A" localSheetId="1" hidden="1">#REF!</definedName>
    <definedName name="_10_0_0Cwvu.GREY_A" hidden="1">#REF!</definedName>
    <definedName name="_10_AChart" hidden="1">#REF!</definedName>
    <definedName name="_100__FDSAUDITLINK__" localSheetId="2" hidden="1">{"fdsup://directions/FAT Viewer?action=UPDATE&amp;creator=factset&amp;DYN_ARGS=TRUE&amp;DOC_NAME=FAT:FQL_AUDITING_CLIENT_TEMPLATE.FAT&amp;display_string=Audit&amp;VAR:KEY=YZYLMLADUR&amp;VAR:QUERY=RkZfU0FMRVMoTFRNLDQwOTk5KQ==&amp;WINDOW=FIRST_POPUP&amp;HEIGHT=450&amp;WIDTH=450&amp;START_MAXIMIZED=","FALSE&amp;VAR:CALENDAR=US&amp;VAR:SYMBOL=MCD&amp;VAR:INDEX=0"}</definedName>
    <definedName name="_100__FDSAUDITLINK__" localSheetId="4" hidden="1">{"fdsup://directions/FAT Viewer?action=UPDATE&amp;creator=factset&amp;DYN_ARGS=TRUE&amp;DOC_NAME=FAT:FQL_AUDITING_CLIENT_TEMPLATE.FAT&amp;display_string=Audit&amp;VAR:KEY=YZYLMLADUR&amp;VAR:QUERY=RkZfU0FMRVMoTFRNLDQwOTk5KQ==&amp;WINDOW=FIRST_POPUP&amp;HEIGHT=450&amp;WIDTH=450&amp;START_MAXIMIZED=","FALSE&amp;VAR:CALENDAR=US&amp;VAR:SYMBOL=MCD&amp;VAR:INDEX=0"}</definedName>
    <definedName name="_100__FDSAUDITLINK__" localSheetId="3" hidden="1">{"fdsup://directions/FAT Viewer?action=UPDATE&amp;creator=factset&amp;DYN_ARGS=TRUE&amp;DOC_NAME=FAT:FQL_AUDITING_CLIENT_TEMPLATE.FAT&amp;display_string=Audit&amp;VAR:KEY=YZYLMLADUR&amp;VAR:QUERY=RkZfU0FMRVMoTFRNLDQwOTk5KQ==&amp;WINDOW=FIRST_POPUP&amp;HEIGHT=450&amp;WIDTH=450&amp;START_MAXIMIZED=","FALSE&amp;VAR:CALENDAR=US&amp;VAR:SYMBOL=MCD&amp;VAR:INDEX=0"}</definedName>
    <definedName name="_100__FDSAUDITLINK__" localSheetId="0" hidden="1">{"fdsup://directions/FAT Viewer?action=UPDATE&amp;creator=factset&amp;DYN_ARGS=TRUE&amp;DOC_NAME=FAT:FQL_AUDITING_CLIENT_TEMPLATE.FAT&amp;display_string=Audit&amp;VAR:KEY=YZYLMLADUR&amp;VAR:QUERY=RkZfU0FMRVMoTFRNLDQwOTk5KQ==&amp;WINDOW=FIRST_POPUP&amp;HEIGHT=450&amp;WIDTH=450&amp;START_MAXIMIZED=","FALSE&amp;VAR:CALENDAR=US&amp;VAR:SYMBOL=MCD&amp;VAR:INDEX=0"}</definedName>
    <definedName name="_100__FDSAUDITLINK__" localSheetId="1" hidden="1">{"fdsup://directions/FAT Viewer?action=UPDATE&amp;creator=factset&amp;DYN_ARGS=TRUE&amp;DOC_NAME=FAT:FQL_AUDITING_CLIENT_TEMPLATE.FAT&amp;display_string=Audit&amp;VAR:KEY=YZYLMLADUR&amp;VAR:QUERY=RkZfU0FMRVMoTFRNLDQwOTk5KQ==&amp;WINDOW=FIRST_POPUP&amp;HEIGHT=450&amp;WIDTH=450&amp;START_MAXIMIZED=","FALSE&amp;VAR:CALENDAR=US&amp;VAR:SYMBOL=MCD&amp;VAR:INDEX=0"}</definedName>
    <definedName name="_100__FDSAUDITLINK__" hidden="1">{"fdsup://directions/FAT Viewer?action=UPDATE&amp;creator=factset&amp;DYN_ARGS=TRUE&amp;DOC_NAME=FAT:FQL_AUDITING_CLIENT_TEMPLATE.FAT&amp;display_string=Audit&amp;VAR:KEY=YZYLMLADUR&amp;VAR:QUERY=RkZfU0FMRVMoTFRNLDQwOTk5KQ==&amp;WINDOW=FIRST_POPUP&amp;HEIGHT=450&amp;WIDTH=450&amp;START_MAXIMIZED=","FALSE&amp;VAR:CALENDAR=US&amp;VAR:SYMBOL=MCD&amp;VAR:INDEX=0"}</definedName>
    <definedName name="_100prm.OkresDo_9_1">"IV-2008"</definedName>
    <definedName name="_101__FDSAUDITLINK__" localSheetId="2" hidden="1">{"fdsup://directions/FAT Viewer?action=UPDATE&amp;creator=factset&amp;DYN_ARGS=TRUE&amp;DOC_NAME=FAT:FQL_AUDITING_CLIENT_TEMPLATE.FAT&amp;display_string=Audit&amp;VAR:KEY=OJYHCXQXQX&amp;VAR:QUERY=RkZfRU5UUlBSX1ZBTF9FQklUREFfT1BFUihDQUwsTk9XKQ==&amp;WINDOW=FIRST_POPUP&amp;HEIGHT=450&amp;WIDTH=","450&amp;START_MAXIMIZED=FALSE&amp;VAR:CALENDAR=US&amp;VAR:SYMBOL=MCD&amp;VAR:INDEX=0"}</definedName>
    <definedName name="_101__FDSAUDITLINK__" localSheetId="4" hidden="1">{"fdsup://directions/FAT Viewer?action=UPDATE&amp;creator=factset&amp;DYN_ARGS=TRUE&amp;DOC_NAME=FAT:FQL_AUDITING_CLIENT_TEMPLATE.FAT&amp;display_string=Audit&amp;VAR:KEY=OJYHCXQXQX&amp;VAR:QUERY=RkZfRU5UUlBSX1ZBTF9FQklUREFfT1BFUihDQUwsTk9XKQ==&amp;WINDOW=FIRST_POPUP&amp;HEIGHT=450&amp;WIDTH=","450&amp;START_MAXIMIZED=FALSE&amp;VAR:CALENDAR=US&amp;VAR:SYMBOL=MCD&amp;VAR:INDEX=0"}</definedName>
    <definedName name="_101__FDSAUDITLINK__" localSheetId="3" hidden="1">{"fdsup://directions/FAT Viewer?action=UPDATE&amp;creator=factset&amp;DYN_ARGS=TRUE&amp;DOC_NAME=FAT:FQL_AUDITING_CLIENT_TEMPLATE.FAT&amp;display_string=Audit&amp;VAR:KEY=OJYHCXQXQX&amp;VAR:QUERY=RkZfRU5UUlBSX1ZBTF9FQklUREFfT1BFUihDQUwsTk9XKQ==&amp;WINDOW=FIRST_POPUP&amp;HEIGHT=450&amp;WIDTH=","450&amp;START_MAXIMIZED=FALSE&amp;VAR:CALENDAR=US&amp;VAR:SYMBOL=MCD&amp;VAR:INDEX=0"}</definedName>
    <definedName name="_101__FDSAUDITLINK__" localSheetId="0" hidden="1">{"fdsup://directions/FAT Viewer?action=UPDATE&amp;creator=factset&amp;DYN_ARGS=TRUE&amp;DOC_NAME=FAT:FQL_AUDITING_CLIENT_TEMPLATE.FAT&amp;display_string=Audit&amp;VAR:KEY=OJYHCXQXQX&amp;VAR:QUERY=RkZfRU5UUlBSX1ZBTF9FQklUREFfT1BFUihDQUwsTk9XKQ==&amp;WINDOW=FIRST_POPUP&amp;HEIGHT=450&amp;WIDTH=","450&amp;START_MAXIMIZED=FALSE&amp;VAR:CALENDAR=US&amp;VAR:SYMBOL=MCD&amp;VAR:INDEX=0"}</definedName>
    <definedName name="_101__FDSAUDITLINK__" localSheetId="1" hidden="1">{"fdsup://directions/FAT Viewer?action=UPDATE&amp;creator=factset&amp;DYN_ARGS=TRUE&amp;DOC_NAME=FAT:FQL_AUDITING_CLIENT_TEMPLATE.FAT&amp;display_string=Audit&amp;VAR:KEY=OJYHCXQXQX&amp;VAR:QUERY=RkZfRU5UUlBSX1ZBTF9FQklUREFfT1BFUihDQUwsTk9XKQ==&amp;WINDOW=FIRST_POPUP&amp;HEIGHT=450&amp;WIDTH=","450&amp;START_MAXIMIZED=FALSE&amp;VAR:CALENDAR=US&amp;VAR:SYMBOL=MCD&amp;VAR:INDEX=0"}</definedName>
    <definedName name="_101__FDSAUDITLINK__" hidden="1">{"fdsup://directions/FAT Viewer?action=UPDATE&amp;creator=factset&amp;DYN_ARGS=TRUE&amp;DOC_NAME=FAT:FQL_AUDITING_CLIENT_TEMPLATE.FAT&amp;display_string=Audit&amp;VAR:KEY=OJYHCXQXQX&amp;VAR:QUERY=RkZfRU5UUlBSX1ZBTF9FQklUREFfT1BFUihDQUwsTk9XKQ==&amp;WINDOW=FIRST_POPUP&amp;HEIGHT=450&amp;WIDTH=","450&amp;START_MAXIMIZED=FALSE&amp;VAR:CALENDAR=US&amp;VAR:SYMBOL=MCD&amp;VAR:INDEX=0"}</definedName>
    <definedName name="_101prm.PlusObszar_10_1">6</definedName>
    <definedName name="_102__FDSAUDITLINK__" localSheetId="2" hidden="1">{"fdsup://directions/FAT Viewer?action=UPDATE&amp;creator=factset&amp;DYN_ARGS=TRUE&amp;DOC_NAME=FAT:FQL_AUDITING_CLIENT_TEMPLATE.FAT&amp;display_string=Audit&amp;VAR:KEY=ZSZOBQRYTW&amp;VAR:QUERY=RkZfRU5UUlBSX1ZBTF9FQklUREFfT1BFUihBTk4sNDA1NDMp&amp;WINDOW=FIRST_POPUP&amp;HEIGHT=450&amp;WIDTH=","450&amp;START_MAXIMIZED=FALSE&amp;VAR:CALENDAR=US&amp;VAR:SYMBOL=PNRA&amp;VAR:INDEX=0"}</definedName>
    <definedName name="_102__FDSAUDITLINK__" localSheetId="4" hidden="1">{"fdsup://directions/FAT Viewer?action=UPDATE&amp;creator=factset&amp;DYN_ARGS=TRUE&amp;DOC_NAME=FAT:FQL_AUDITING_CLIENT_TEMPLATE.FAT&amp;display_string=Audit&amp;VAR:KEY=ZSZOBQRYTW&amp;VAR:QUERY=RkZfRU5UUlBSX1ZBTF9FQklUREFfT1BFUihBTk4sNDA1NDMp&amp;WINDOW=FIRST_POPUP&amp;HEIGHT=450&amp;WIDTH=","450&amp;START_MAXIMIZED=FALSE&amp;VAR:CALENDAR=US&amp;VAR:SYMBOL=PNRA&amp;VAR:INDEX=0"}</definedName>
    <definedName name="_102__FDSAUDITLINK__" localSheetId="3" hidden="1">{"fdsup://directions/FAT Viewer?action=UPDATE&amp;creator=factset&amp;DYN_ARGS=TRUE&amp;DOC_NAME=FAT:FQL_AUDITING_CLIENT_TEMPLATE.FAT&amp;display_string=Audit&amp;VAR:KEY=ZSZOBQRYTW&amp;VAR:QUERY=RkZfRU5UUlBSX1ZBTF9FQklUREFfT1BFUihBTk4sNDA1NDMp&amp;WINDOW=FIRST_POPUP&amp;HEIGHT=450&amp;WIDTH=","450&amp;START_MAXIMIZED=FALSE&amp;VAR:CALENDAR=US&amp;VAR:SYMBOL=PNRA&amp;VAR:INDEX=0"}</definedName>
    <definedName name="_102__FDSAUDITLINK__" localSheetId="0" hidden="1">{"fdsup://directions/FAT Viewer?action=UPDATE&amp;creator=factset&amp;DYN_ARGS=TRUE&amp;DOC_NAME=FAT:FQL_AUDITING_CLIENT_TEMPLATE.FAT&amp;display_string=Audit&amp;VAR:KEY=ZSZOBQRYTW&amp;VAR:QUERY=RkZfRU5UUlBSX1ZBTF9FQklUREFfT1BFUihBTk4sNDA1NDMp&amp;WINDOW=FIRST_POPUP&amp;HEIGHT=450&amp;WIDTH=","450&amp;START_MAXIMIZED=FALSE&amp;VAR:CALENDAR=US&amp;VAR:SYMBOL=PNRA&amp;VAR:INDEX=0"}</definedName>
    <definedName name="_102__FDSAUDITLINK__" localSheetId="1" hidden="1">{"fdsup://directions/FAT Viewer?action=UPDATE&amp;creator=factset&amp;DYN_ARGS=TRUE&amp;DOC_NAME=FAT:FQL_AUDITING_CLIENT_TEMPLATE.FAT&amp;display_string=Audit&amp;VAR:KEY=ZSZOBQRYTW&amp;VAR:QUERY=RkZfRU5UUlBSX1ZBTF9FQklUREFfT1BFUihBTk4sNDA1NDMp&amp;WINDOW=FIRST_POPUP&amp;HEIGHT=450&amp;WIDTH=","450&amp;START_MAXIMIZED=FALSE&amp;VAR:CALENDAR=US&amp;VAR:SYMBOL=PNRA&amp;VAR:INDEX=0"}</definedName>
    <definedName name="_102__FDSAUDITLINK__" hidden="1">{"fdsup://directions/FAT Viewer?action=UPDATE&amp;creator=factset&amp;DYN_ARGS=TRUE&amp;DOC_NAME=FAT:FQL_AUDITING_CLIENT_TEMPLATE.FAT&amp;display_string=Audit&amp;VAR:KEY=ZSZOBQRYTW&amp;VAR:QUERY=RkZfRU5UUlBSX1ZBTF9FQklUREFfT1BFUihBTk4sNDA1NDMp&amp;WINDOW=FIRST_POPUP&amp;HEIGHT=450&amp;WIDTH=","450&amp;START_MAXIMIZED=FALSE&amp;VAR:CALENDAR=US&amp;VAR:SYMBOL=PNRA&amp;VAR:INDEX=0"}</definedName>
    <definedName name="_102prm.PlusObszar_11_1">6</definedName>
    <definedName name="_103__FDSAUDITLINK__" localSheetId="2" hidden="1">{"fdsup://Directions/FactSet Auditing Viewer?action=AUDIT_VALUE&amp;DB=129&amp;ID1=69840W10&amp;VALUEID=01001&amp;SDATE=2011&amp;PERIODTYPE=ANN_STD&amp;SCFT=3&amp;window=popup_no_bar&amp;width=385&amp;height=120&amp;START_MAXIMIZED=FALSE&amp;creator=factset&amp;display_string=Audit"}</definedName>
    <definedName name="_103__FDSAUDITLINK__" localSheetId="4" hidden="1">{"fdsup://Directions/FactSet Auditing Viewer?action=AUDIT_VALUE&amp;DB=129&amp;ID1=69840W10&amp;VALUEID=01001&amp;SDATE=2011&amp;PERIODTYPE=ANN_STD&amp;SCFT=3&amp;window=popup_no_bar&amp;width=385&amp;height=120&amp;START_MAXIMIZED=FALSE&amp;creator=factset&amp;display_string=Audit"}</definedName>
    <definedName name="_103__FDSAUDITLINK__" localSheetId="3" hidden="1">{"fdsup://Directions/FactSet Auditing Viewer?action=AUDIT_VALUE&amp;DB=129&amp;ID1=69840W10&amp;VALUEID=01001&amp;SDATE=2011&amp;PERIODTYPE=ANN_STD&amp;SCFT=3&amp;window=popup_no_bar&amp;width=385&amp;height=120&amp;START_MAXIMIZED=FALSE&amp;creator=factset&amp;display_string=Audit"}</definedName>
    <definedName name="_103__FDSAUDITLINK__" localSheetId="0" hidden="1">{"fdsup://Directions/FactSet Auditing Viewer?action=AUDIT_VALUE&amp;DB=129&amp;ID1=69840W10&amp;VALUEID=01001&amp;SDATE=2011&amp;PERIODTYPE=ANN_STD&amp;SCFT=3&amp;window=popup_no_bar&amp;width=385&amp;height=120&amp;START_MAXIMIZED=FALSE&amp;creator=factset&amp;display_string=Audit"}</definedName>
    <definedName name="_103__FDSAUDITLINK__" localSheetId="1" hidden="1">{"fdsup://Directions/FactSet Auditing Viewer?action=AUDIT_VALUE&amp;DB=129&amp;ID1=69840W10&amp;VALUEID=01001&amp;SDATE=2011&amp;PERIODTYPE=ANN_STD&amp;SCFT=3&amp;window=popup_no_bar&amp;width=385&amp;height=120&amp;START_MAXIMIZED=FALSE&amp;creator=factset&amp;display_string=Audit"}</definedName>
    <definedName name="_103__FDSAUDITLINK__" hidden="1">{"fdsup://Directions/FactSet Auditing Viewer?action=AUDIT_VALUE&amp;DB=129&amp;ID1=69840W10&amp;VALUEID=01001&amp;SDATE=2011&amp;PERIODTYPE=ANN_STD&amp;SCFT=3&amp;window=popup_no_bar&amp;width=385&amp;height=120&amp;START_MAXIMIZED=FALSE&amp;creator=factset&amp;display_string=Audit"}</definedName>
    <definedName name="_103prm.PlusObszar_12_1">6</definedName>
    <definedName name="_104__FDSAUDITLINK__" localSheetId="2" hidden="1">{"fdsup://directions/FAT Viewer?action=UPDATE&amp;creator=factset&amp;DYN_ARGS=TRUE&amp;DOC_NAME=FAT:FQL_AUDITING_CLIENT_TEMPLATE.FAT&amp;display_string=Audit&amp;VAR:KEY=AJKPSXQZOR&amp;VAR:QUERY=RkZfRU5UUlBSX1ZBTF9FQklUREFfT1BFUihDQUwsTk9XKQ==&amp;WINDOW=FIRST_POPUP&amp;HEIGHT=450&amp;WIDTH=","450&amp;START_MAXIMIZED=FALSE&amp;VAR:CALENDAR=US&amp;VAR:SYMBOL=PNRA&amp;VAR:INDEX=0"}</definedName>
    <definedName name="_104__FDSAUDITLINK__" localSheetId="4" hidden="1">{"fdsup://directions/FAT Viewer?action=UPDATE&amp;creator=factset&amp;DYN_ARGS=TRUE&amp;DOC_NAME=FAT:FQL_AUDITING_CLIENT_TEMPLATE.FAT&amp;display_string=Audit&amp;VAR:KEY=AJKPSXQZOR&amp;VAR:QUERY=RkZfRU5UUlBSX1ZBTF9FQklUREFfT1BFUihDQUwsTk9XKQ==&amp;WINDOW=FIRST_POPUP&amp;HEIGHT=450&amp;WIDTH=","450&amp;START_MAXIMIZED=FALSE&amp;VAR:CALENDAR=US&amp;VAR:SYMBOL=PNRA&amp;VAR:INDEX=0"}</definedName>
    <definedName name="_104__FDSAUDITLINK__" localSheetId="3" hidden="1">{"fdsup://directions/FAT Viewer?action=UPDATE&amp;creator=factset&amp;DYN_ARGS=TRUE&amp;DOC_NAME=FAT:FQL_AUDITING_CLIENT_TEMPLATE.FAT&amp;display_string=Audit&amp;VAR:KEY=AJKPSXQZOR&amp;VAR:QUERY=RkZfRU5UUlBSX1ZBTF9FQklUREFfT1BFUihDQUwsTk9XKQ==&amp;WINDOW=FIRST_POPUP&amp;HEIGHT=450&amp;WIDTH=","450&amp;START_MAXIMIZED=FALSE&amp;VAR:CALENDAR=US&amp;VAR:SYMBOL=PNRA&amp;VAR:INDEX=0"}</definedName>
    <definedName name="_104__FDSAUDITLINK__" localSheetId="0" hidden="1">{"fdsup://directions/FAT Viewer?action=UPDATE&amp;creator=factset&amp;DYN_ARGS=TRUE&amp;DOC_NAME=FAT:FQL_AUDITING_CLIENT_TEMPLATE.FAT&amp;display_string=Audit&amp;VAR:KEY=AJKPSXQZOR&amp;VAR:QUERY=RkZfRU5UUlBSX1ZBTF9FQklUREFfT1BFUihDQUwsTk9XKQ==&amp;WINDOW=FIRST_POPUP&amp;HEIGHT=450&amp;WIDTH=","450&amp;START_MAXIMIZED=FALSE&amp;VAR:CALENDAR=US&amp;VAR:SYMBOL=PNRA&amp;VAR:INDEX=0"}</definedName>
    <definedName name="_104__FDSAUDITLINK__" localSheetId="1" hidden="1">{"fdsup://directions/FAT Viewer?action=UPDATE&amp;creator=factset&amp;DYN_ARGS=TRUE&amp;DOC_NAME=FAT:FQL_AUDITING_CLIENT_TEMPLATE.FAT&amp;display_string=Audit&amp;VAR:KEY=AJKPSXQZOR&amp;VAR:QUERY=RkZfRU5UUlBSX1ZBTF9FQklUREFfT1BFUihDQUwsTk9XKQ==&amp;WINDOW=FIRST_POPUP&amp;HEIGHT=450&amp;WIDTH=","450&amp;START_MAXIMIZED=FALSE&amp;VAR:CALENDAR=US&amp;VAR:SYMBOL=PNRA&amp;VAR:INDEX=0"}</definedName>
    <definedName name="_104__FDSAUDITLINK__" hidden="1">{"fdsup://directions/FAT Viewer?action=UPDATE&amp;creator=factset&amp;DYN_ARGS=TRUE&amp;DOC_NAME=FAT:FQL_AUDITING_CLIENT_TEMPLATE.FAT&amp;display_string=Audit&amp;VAR:KEY=AJKPSXQZOR&amp;VAR:QUERY=RkZfRU5UUlBSX1ZBTF9FQklUREFfT1BFUihDQUwsTk9XKQ==&amp;WINDOW=FIRST_POPUP&amp;HEIGHT=450&amp;WIDTH=","450&amp;START_MAXIMIZED=FALSE&amp;VAR:CALENDAR=US&amp;VAR:SYMBOL=PNRA&amp;VAR:INDEX=0"}</definedName>
    <definedName name="_104prm.PlusObszar_13_1">6</definedName>
    <definedName name="_105__FDSAUDITLINK__" localSheetId="2" hidden="1">{"fdsup://directions/FAT Viewer?action=UPDATE&amp;creator=factset&amp;DYN_ARGS=TRUE&amp;DOC_NAME=FAT:FQL_AUDITING_CLIENT_TEMPLATE.FAT&amp;display_string=Audit&amp;VAR:KEY=DOPEZMJENA&amp;VAR:QUERY=RkZfRU5UUlBSX1ZBTF9FQklUREFfT1BFUihBTk4sNDA1NDMp&amp;WINDOW=FIRST_POPUP&amp;HEIGHT=450&amp;WIDTH=","450&amp;START_MAXIMIZED=FALSE&amp;VAR:CALENDAR=US&amp;VAR:SYMBOL=DPZ&amp;VAR:INDEX=0"}</definedName>
    <definedName name="_105__FDSAUDITLINK__" localSheetId="4" hidden="1">{"fdsup://directions/FAT Viewer?action=UPDATE&amp;creator=factset&amp;DYN_ARGS=TRUE&amp;DOC_NAME=FAT:FQL_AUDITING_CLIENT_TEMPLATE.FAT&amp;display_string=Audit&amp;VAR:KEY=DOPEZMJENA&amp;VAR:QUERY=RkZfRU5UUlBSX1ZBTF9FQklUREFfT1BFUihBTk4sNDA1NDMp&amp;WINDOW=FIRST_POPUP&amp;HEIGHT=450&amp;WIDTH=","450&amp;START_MAXIMIZED=FALSE&amp;VAR:CALENDAR=US&amp;VAR:SYMBOL=DPZ&amp;VAR:INDEX=0"}</definedName>
    <definedName name="_105__FDSAUDITLINK__" localSheetId="3" hidden="1">{"fdsup://directions/FAT Viewer?action=UPDATE&amp;creator=factset&amp;DYN_ARGS=TRUE&amp;DOC_NAME=FAT:FQL_AUDITING_CLIENT_TEMPLATE.FAT&amp;display_string=Audit&amp;VAR:KEY=DOPEZMJENA&amp;VAR:QUERY=RkZfRU5UUlBSX1ZBTF9FQklUREFfT1BFUihBTk4sNDA1NDMp&amp;WINDOW=FIRST_POPUP&amp;HEIGHT=450&amp;WIDTH=","450&amp;START_MAXIMIZED=FALSE&amp;VAR:CALENDAR=US&amp;VAR:SYMBOL=DPZ&amp;VAR:INDEX=0"}</definedName>
    <definedName name="_105__FDSAUDITLINK__" localSheetId="0" hidden="1">{"fdsup://directions/FAT Viewer?action=UPDATE&amp;creator=factset&amp;DYN_ARGS=TRUE&amp;DOC_NAME=FAT:FQL_AUDITING_CLIENT_TEMPLATE.FAT&amp;display_string=Audit&amp;VAR:KEY=DOPEZMJENA&amp;VAR:QUERY=RkZfRU5UUlBSX1ZBTF9FQklUREFfT1BFUihBTk4sNDA1NDMp&amp;WINDOW=FIRST_POPUP&amp;HEIGHT=450&amp;WIDTH=","450&amp;START_MAXIMIZED=FALSE&amp;VAR:CALENDAR=US&amp;VAR:SYMBOL=DPZ&amp;VAR:INDEX=0"}</definedName>
    <definedName name="_105__FDSAUDITLINK__" localSheetId="1" hidden="1">{"fdsup://directions/FAT Viewer?action=UPDATE&amp;creator=factset&amp;DYN_ARGS=TRUE&amp;DOC_NAME=FAT:FQL_AUDITING_CLIENT_TEMPLATE.FAT&amp;display_string=Audit&amp;VAR:KEY=DOPEZMJENA&amp;VAR:QUERY=RkZfRU5UUlBSX1ZBTF9FQklUREFfT1BFUihBTk4sNDA1NDMp&amp;WINDOW=FIRST_POPUP&amp;HEIGHT=450&amp;WIDTH=","450&amp;START_MAXIMIZED=FALSE&amp;VAR:CALENDAR=US&amp;VAR:SYMBOL=DPZ&amp;VAR:INDEX=0"}</definedName>
    <definedName name="_105__FDSAUDITLINK__" hidden="1">{"fdsup://directions/FAT Viewer?action=UPDATE&amp;creator=factset&amp;DYN_ARGS=TRUE&amp;DOC_NAME=FAT:FQL_AUDITING_CLIENT_TEMPLATE.FAT&amp;display_string=Audit&amp;VAR:KEY=DOPEZMJENA&amp;VAR:QUERY=RkZfRU5UUlBSX1ZBTF9FQklUREFfT1BFUihBTk4sNDA1NDMp&amp;WINDOW=FIRST_POPUP&amp;HEIGHT=450&amp;WIDTH=","450&amp;START_MAXIMIZED=FALSE&amp;VAR:CALENDAR=US&amp;VAR:SYMBOL=DPZ&amp;VAR:INDEX=0"}</definedName>
    <definedName name="_105prm.PlusObszar_2_1">6</definedName>
    <definedName name="_106__FDSAUDITLINK__" localSheetId="2" hidden="1">{"fdsup://directions/FAT Viewer?action=UPDATE&amp;creator=factset&amp;DYN_ARGS=TRUE&amp;DOC_NAME=FAT:FQL_AUDITING_CLIENT_TEMPLATE.FAT&amp;display_string=Audit&amp;VAR:KEY=PGVCXCVWTE&amp;VAR:QUERY=RkZfRU5UUlBSX1ZBTF9FQklUREFfT1BFUihBTk4sNDA1NDMp&amp;WINDOW=FIRST_POPUP&amp;HEIGHT=450&amp;WIDTH=","450&amp;START_MAXIMIZED=FALSE&amp;VAR:CALENDAR=US&amp;VAR:SYMBOL=TXRH&amp;VAR:INDEX=0"}</definedName>
    <definedName name="_106__FDSAUDITLINK__" localSheetId="4" hidden="1">{"fdsup://directions/FAT Viewer?action=UPDATE&amp;creator=factset&amp;DYN_ARGS=TRUE&amp;DOC_NAME=FAT:FQL_AUDITING_CLIENT_TEMPLATE.FAT&amp;display_string=Audit&amp;VAR:KEY=PGVCXCVWTE&amp;VAR:QUERY=RkZfRU5UUlBSX1ZBTF9FQklUREFfT1BFUihBTk4sNDA1NDMp&amp;WINDOW=FIRST_POPUP&amp;HEIGHT=450&amp;WIDTH=","450&amp;START_MAXIMIZED=FALSE&amp;VAR:CALENDAR=US&amp;VAR:SYMBOL=TXRH&amp;VAR:INDEX=0"}</definedName>
    <definedName name="_106__FDSAUDITLINK__" localSheetId="3" hidden="1">{"fdsup://directions/FAT Viewer?action=UPDATE&amp;creator=factset&amp;DYN_ARGS=TRUE&amp;DOC_NAME=FAT:FQL_AUDITING_CLIENT_TEMPLATE.FAT&amp;display_string=Audit&amp;VAR:KEY=PGVCXCVWTE&amp;VAR:QUERY=RkZfRU5UUlBSX1ZBTF9FQklUREFfT1BFUihBTk4sNDA1NDMp&amp;WINDOW=FIRST_POPUP&amp;HEIGHT=450&amp;WIDTH=","450&amp;START_MAXIMIZED=FALSE&amp;VAR:CALENDAR=US&amp;VAR:SYMBOL=TXRH&amp;VAR:INDEX=0"}</definedName>
    <definedName name="_106__FDSAUDITLINK__" localSheetId="0" hidden="1">{"fdsup://directions/FAT Viewer?action=UPDATE&amp;creator=factset&amp;DYN_ARGS=TRUE&amp;DOC_NAME=FAT:FQL_AUDITING_CLIENT_TEMPLATE.FAT&amp;display_string=Audit&amp;VAR:KEY=PGVCXCVWTE&amp;VAR:QUERY=RkZfRU5UUlBSX1ZBTF9FQklUREFfT1BFUihBTk4sNDA1NDMp&amp;WINDOW=FIRST_POPUP&amp;HEIGHT=450&amp;WIDTH=","450&amp;START_MAXIMIZED=FALSE&amp;VAR:CALENDAR=US&amp;VAR:SYMBOL=TXRH&amp;VAR:INDEX=0"}</definedName>
    <definedName name="_106__FDSAUDITLINK__" localSheetId="1" hidden="1">{"fdsup://directions/FAT Viewer?action=UPDATE&amp;creator=factset&amp;DYN_ARGS=TRUE&amp;DOC_NAME=FAT:FQL_AUDITING_CLIENT_TEMPLATE.FAT&amp;display_string=Audit&amp;VAR:KEY=PGVCXCVWTE&amp;VAR:QUERY=RkZfRU5UUlBSX1ZBTF9FQklUREFfT1BFUihBTk4sNDA1NDMp&amp;WINDOW=FIRST_POPUP&amp;HEIGHT=450&amp;WIDTH=","450&amp;START_MAXIMIZED=FALSE&amp;VAR:CALENDAR=US&amp;VAR:SYMBOL=TXRH&amp;VAR:INDEX=0"}</definedName>
    <definedName name="_106__FDSAUDITLINK__" hidden="1">{"fdsup://directions/FAT Viewer?action=UPDATE&amp;creator=factset&amp;DYN_ARGS=TRUE&amp;DOC_NAME=FAT:FQL_AUDITING_CLIENT_TEMPLATE.FAT&amp;display_string=Audit&amp;VAR:KEY=PGVCXCVWTE&amp;VAR:QUERY=RkZfRU5UUlBSX1ZBTF9FQklUREFfT1BFUihBTk4sNDA1NDMp&amp;WINDOW=FIRST_POPUP&amp;HEIGHT=450&amp;WIDTH=","450&amp;START_MAXIMIZED=FALSE&amp;VAR:CALENDAR=US&amp;VAR:SYMBOL=TXRH&amp;VAR:INDEX=0"}</definedName>
    <definedName name="_106prm.PlusObszar_3_1">6</definedName>
    <definedName name="_107prm.PlusObszar_5_1">6</definedName>
    <definedName name="_108__FDSAUDITLINK__" localSheetId="2" hidden="1">{"fdsup://directions/FAT Viewer?action=UPDATE&amp;creator=factset&amp;DYN_ARGS=TRUE&amp;DOC_NAME=FAT:FQL_AUDITING_CLIENT_TEMPLATE.FAT&amp;display_string=Audit&amp;VAR:KEY=KTCTGLSRIR&amp;VAR:QUERY=RkZfRU5UUlBSX1ZBTF9FQklUREFfT1BFUihDQUwsTk9XKQ==&amp;WINDOW=FIRST_POPUP&amp;HEIGHT=450&amp;WIDTH=","450&amp;START_MAXIMIZED=FALSE&amp;VAR:CALENDAR=US&amp;VAR:SYMBOL=TXRH&amp;VAR:INDEX=0"}</definedName>
    <definedName name="_108__FDSAUDITLINK__" localSheetId="4" hidden="1">{"fdsup://directions/FAT Viewer?action=UPDATE&amp;creator=factset&amp;DYN_ARGS=TRUE&amp;DOC_NAME=FAT:FQL_AUDITING_CLIENT_TEMPLATE.FAT&amp;display_string=Audit&amp;VAR:KEY=KTCTGLSRIR&amp;VAR:QUERY=RkZfRU5UUlBSX1ZBTF9FQklUREFfT1BFUihDQUwsTk9XKQ==&amp;WINDOW=FIRST_POPUP&amp;HEIGHT=450&amp;WIDTH=","450&amp;START_MAXIMIZED=FALSE&amp;VAR:CALENDAR=US&amp;VAR:SYMBOL=TXRH&amp;VAR:INDEX=0"}</definedName>
    <definedName name="_108__FDSAUDITLINK__" localSheetId="3" hidden="1">{"fdsup://directions/FAT Viewer?action=UPDATE&amp;creator=factset&amp;DYN_ARGS=TRUE&amp;DOC_NAME=FAT:FQL_AUDITING_CLIENT_TEMPLATE.FAT&amp;display_string=Audit&amp;VAR:KEY=KTCTGLSRIR&amp;VAR:QUERY=RkZfRU5UUlBSX1ZBTF9FQklUREFfT1BFUihDQUwsTk9XKQ==&amp;WINDOW=FIRST_POPUP&amp;HEIGHT=450&amp;WIDTH=","450&amp;START_MAXIMIZED=FALSE&amp;VAR:CALENDAR=US&amp;VAR:SYMBOL=TXRH&amp;VAR:INDEX=0"}</definedName>
    <definedName name="_108__FDSAUDITLINK__" localSheetId="0" hidden="1">{"fdsup://directions/FAT Viewer?action=UPDATE&amp;creator=factset&amp;DYN_ARGS=TRUE&amp;DOC_NAME=FAT:FQL_AUDITING_CLIENT_TEMPLATE.FAT&amp;display_string=Audit&amp;VAR:KEY=KTCTGLSRIR&amp;VAR:QUERY=RkZfRU5UUlBSX1ZBTF9FQklUREFfT1BFUihDQUwsTk9XKQ==&amp;WINDOW=FIRST_POPUP&amp;HEIGHT=450&amp;WIDTH=","450&amp;START_MAXIMIZED=FALSE&amp;VAR:CALENDAR=US&amp;VAR:SYMBOL=TXRH&amp;VAR:INDEX=0"}</definedName>
    <definedName name="_108__FDSAUDITLINK__" localSheetId="1" hidden="1">{"fdsup://directions/FAT Viewer?action=UPDATE&amp;creator=factset&amp;DYN_ARGS=TRUE&amp;DOC_NAME=FAT:FQL_AUDITING_CLIENT_TEMPLATE.FAT&amp;display_string=Audit&amp;VAR:KEY=KTCTGLSRIR&amp;VAR:QUERY=RkZfRU5UUlBSX1ZBTF9FQklUREFfT1BFUihDQUwsTk9XKQ==&amp;WINDOW=FIRST_POPUP&amp;HEIGHT=450&amp;WIDTH=","450&amp;START_MAXIMIZED=FALSE&amp;VAR:CALENDAR=US&amp;VAR:SYMBOL=TXRH&amp;VAR:INDEX=0"}</definedName>
    <definedName name="_108__FDSAUDITLINK__" hidden="1">{"fdsup://directions/FAT Viewer?action=UPDATE&amp;creator=factset&amp;DYN_ARGS=TRUE&amp;DOC_NAME=FAT:FQL_AUDITING_CLIENT_TEMPLATE.FAT&amp;display_string=Audit&amp;VAR:KEY=KTCTGLSRIR&amp;VAR:QUERY=RkZfRU5UUlBSX1ZBTF9FQklUREFfT1BFUihDQUwsTk9XKQ==&amp;WINDOW=FIRST_POPUP&amp;HEIGHT=450&amp;WIDTH=","450&amp;START_MAXIMIZED=FALSE&amp;VAR:CALENDAR=US&amp;VAR:SYMBOL=TXRH&amp;VAR:INDEX=0"}</definedName>
    <definedName name="_108prm.PlusObszar_6_1">6</definedName>
    <definedName name="_109__FDSAUDITLINK__" localSheetId="2" hidden="1">{"fdsup://directions/FAT Viewer?action=UPDATE&amp;creator=factset&amp;DYN_ARGS=TRUE&amp;DOC_NAME=FAT:FQL_AUDITING_CLIENT_TEMPLATE.FAT&amp;display_string=Audit&amp;VAR:KEY=RAZYPMPCJI&amp;VAR:QUERY=RkZfRU5UUlBSX1ZBTF9FQklUREFfT1BFUihBTk4sNDA1NDMp&amp;WINDOW=FIRST_POPUP&amp;HEIGHT=450&amp;WIDTH=","450&amp;START_MAXIMIZED=FALSE&amp;VAR:CALENDAR=US&amp;VAR:SYMBOL=JACK&amp;VAR:INDEX=0"}</definedName>
    <definedName name="_109__FDSAUDITLINK__" localSheetId="4" hidden="1">{"fdsup://directions/FAT Viewer?action=UPDATE&amp;creator=factset&amp;DYN_ARGS=TRUE&amp;DOC_NAME=FAT:FQL_AUDITING_CLIENT_TEMPLATE.FAT&amp;display_string=Audit&amp;VAR:KEY=RAZYPMPCJI&amp;VAR:QUERY=RkZfRU5UUlBSX1ZBTF9FQklUREFfT1BFUihBTk4sNDA1NDMp&amp;WINDOW=FIRST_POPUP&amp;HEIGHT=450&amp;WIDTH=","450&amp;START_MAXIMIZED=FALSE&amp;VAR:CALENDAR=US&amp;VAR:SYMBOL=JACK&amp;VAR:INDEX=0"}</definedName>
    <definedName name="_109__FDSAUDITLINK__" localSheetId="3" hidden="1">{"fdsup://directions/FAT Viewer?action=UPDATE&amp;creator=factset&amp;DYN_ARGS=TRUE&amp;DOC_NAME=FAT:FQL_AUDITING_CLIENT_TEMPLATE.FAT&amp;display_string=Audit&amp;VAR:KEY=RAZYPMPCJI&amp;VAR:QUERY=RkZfRU5UUlBSX1ZBTF9FQklUREFfT1BFUihBTk4sNDA1NDMp&amp;WINDOW=FIRST_POPUP&amp;HEIGHT=450&amp;WIDTH=","450&amp;START_MAXIMIZED=FALSE&amp;VAR:CALENDAR=US&amp;VAR:SYMBOL=JACK&amp;VAR:INDEX=0"}</definedName>
    <definedName name="_109__FDSAUDITLINK__" localSheetId="0" hidden="1">{"fdsup://directions/FAT Viewer?action=UPDATE&amp;creator=factset&amp;DYN_ARGS=TRUE&amp;DOC_NAME=FAT:FQL_AUDITING_CLIENT_TEMPLATE.FAT&amp;display_string=Audit&amp;VAR:KEY=RAZYPMPCJI&amp;VAR:QUERY=RkZfRU5UUlBSX1ZBTF9FQklUREFfT1BFUihBTk4sNDA1NDMp&amp;WINDOW=FIRST_POPUP&amp;HEIGHT=450&amp;WIDTH=","450&amp;START_MAXIMIZED=FALSE&amp;VAR:CALENDAR=US&amp;VAR:SYMBOL=JACK&amp;VAR:INDEX=0"}</definedName>
    <definedName name="_109__FDSAUDITLINK__" localSheetId="1" hidden="1">{"fdsup://directions/FAT Viewer?action=UPDATE&amp;creator=factset&amp;DYN_ARGS=TRUE&amp;DOC_NAME=FAT:FQL_AUDITING_CLIENT_TEMPLATE.FAT&amp;display_string=Audit&amp;VAR:KEY=RAZYPMPCJI&amp;VAR:QUERY=RkZfRU5UUlBSX1ZBTF9FQklUREFfT1BFUihBTk4sNDA1NDMp&amp;WINDOW=FIRST_POPUP&amp;HEIGHT=450&amp;WIDTH=","450&amp;START_MAXIMIZED=FALSE&amp;VAR:CALENDAR=US&amp;VAR:SYMBOL=JACK&amp;VAR:INDEX=0"}</definedName>
    <definedName name="_109__FDSAUDITLINK__" hidden="1">{"fdsup://directions/FAT Viewer?action=UPDATE&amp;creator=factset&amp;DYN_ARGS=TRUE&amp;DOC_NAME=FAT:FQL_AUDITING_CLIENT_TEMPLATE.FAT&amp;display_string=Audit&amp;VAR:KEY=RAZYPMPCJI&amp;VAR:QUERY=RkZfRU5UUlBSX1ZBTF9FQklUREFfT1BFUihBTk4sNDA1NDMp&amp;WINDOW=FIRST_POPUP&amp;HEIGHT=450&amp;WIDTH=","450&amp;START_MAXIMIZED=FALSE&amp;VAR:CALENDAR=US&amp;VAR:SYMBOL=JACK&amp;VAR:INDEX=0"}</definedName>
    <definedName name="_109prm.PlusObszar_7_1">6</definedName>
    <definedName name="_10ktp.KtTyp_7_1">1</definedName>
    <definedName name="_11__123Graph_CCHART_3" hidden="1">#REF!</definedName>
    <definedName name="_11__123Graph_DCHART_2" hidden="1">#REF!</definedName>
    <definedName name="_11__FDSAUDITLINK__" localSheetId="2" hidden="1">{"fdsup://directions/FAT Viewer?action=UPDATE&amp;creator=factset&amp;DYN_ARGS=TRUE&amp;DOC_NAME=FAT:FQL_AUDITING_CLIENT_TEMPLATE.FAT&amp;display_string=Audit&amp;VAR:KEY=YZYLMLADUR&amp;VAR:QUERY=RkZfU0FMRVMoTFRNLDQwOTk5KQ==&amp;WINDOW=FIRST_POPUP&amp;HEIGHT=450&amp;WIDTH=450&amp;START_MAXIMIZED=","FALSE&amp;VAR:CALENDAR=US&amp;VAR:SYMBOL=MCD&amp;VAR:INDEX=0"}</definedName>
    <definedName name="_11__FDSAUDITLINK__" localSheetId="4" hidden="1">{"fdsup://directions/FAT Viewer?action=UPDATE&amp;creator=factset&amp;DYN_ARGS=TRUE&amp;DOC_NAME=FAT:FQL_AUDITING_CLIENT_TEMPLATE.FAT&amp;display_string=Audit&amp;VAR:KEY=YZYLMLADUR&amp;VAR:QUERY=RkZfU0FMRVMoTFRNLDQwOTk5KQ==&amp;WINDOW=FIRST_POPUP&amp;HEIGHT=450&amp;WIDTH=450&amp;START_MAXIMIZED=","FALSE&amp;VAR:CALENDAR=US&amp;VAR:SYMBOL=MCD&amp;VAR:INDEX=0"}</definedName>
    <definedName name="_11__FDSAUDITLINK__" localSheetId="3" hidden="1">{"fdsup://directions/FAT Viewer?action=UPDATE&amp;creator=factset&amp;DYN_ARGS=TRUE&amp;DOC_NAME=FAT:FQL_AUDITING_CLIENT_TEMPLATE.FAT&amp;display_string=Audit&amp;VAR:KEY=YZYLMLADUR&amp;VAR:QUERY=RkZfU0FMRVMoTFRNLDQwOTk5KQ==&amp;WINDOW=FIRST_POPUP&amp;HEIGHT=450&amp;WIDTH=450&amp;START_MAXIMIZED=","FALSE&amp;VAR:CALENDAR=US&amp;VAR:SYMBOL=MCD&amp;VAR:INDEX=0"}</definedName>
    <definedName name="_11__FDSAUDITLINK__" localSheetId="0" hidden="1">{"fdsup://directions/FAT Viewer?action=UPDATE&amp;creator=factset&amp;DYN_ARGS=TRUE&amp;DOC_NAME=FAT:FQL_AUDITING_CLIENT_TEMPLATE.FAT&amp;display_string=Audit&amp;VAR:KEY=YZYLMLADUR&amp;VAR:QUERY=RkZfU0FMRVMoTFRNLDQwOTk5KQ==&amp;WINDOW=FIRST_POPUP&amp;HEIGHT=450&amp;WIDTH=450&amp;START_MAXIMIZED=","FALSE&amp;VAR:CALENDAR=US&amp;VAR:SYMBOL=MCD&amp;VAR:INDEX=0"}</definedName>
    <definedName name="_11__FDSAUDITLINK__" localSheetId="1" hidden="1">{"fdsup://directions/FAT Viewer?action=UPDATE&amp;creator=factset&amp;DYN_ARGS=TRUE&amp;DOC_NAME=FAT:FQL_AUDITING_CLIENT_TEMPLATE.FAT&amp;display_string=Audit&amp;VAR:KEY=YZYLMLADUR&amp;VAR:QUERY=RkZfU0FMRVMoTFRNLDQwOTk5KQ==&amp;WINDOW=FIRST_POPUP&amp;HEIGHT=450&amp;WIDTH=450&amp;START_MAXIMIZED=","FALSE&amp;VAR:CALENDAR=US&amp;VAR:SYMBOL=MCD&amp;VAR:INDEX=0"}</definedName>
    <definedName name="_11__FDSAUDITLINK__" hidden="1">{"fdsup://directions/FAT Viewer?action=UPDATE&amp;creator=factset&amp;DYN_ARGS=TRUE&amp;DOC_NAME=FAT:FQL_AUDITING_CLIENT_TEMPLATE.FAT&amp;display_string=Audit&amp;VAR:KEY=YZYLMLADUR&amp;VAR:QUERY=RkZfU0FMRVMoTFRNLDQwOTk5KQ==&amp;WINDOW=FIRST_POPUP&amp;HEIGHT=450&amp;WIDTH=450&amp;START_MAXIMIZED=","FALSE&amp;VAR:CALENDAR=US&amp;VAR:SYMBOL=MCD&amp;VAR:INDEX=0"}</definedName>
    <definedName name="_110__FDSAUDITLINK__" localSheetId="2" hidden="1">{"fdsup://directions/FAT Viewer?action=UPDATE&amp;creator=factset&amp;DYN_ARGS=TRUE&amp;DOC_NAME=FAT:FQL_AUDITING_CLIENT_TEMPLATE.FAT&amp;display_string=Audit&amp;VAR:KEY=ONYFYLGJOH&amp;VAR:QUERY=RkZfU0FMRVMoTFRNLDQwNjMzKQ==&amp;WINDOW=FIRST_POPUP&amp;HEIGHT=450&amp;WIDTH=450&amp;START_MAXIMIZED=","FALSE&amp;VAR:CALENDAR=US&amp;VAR:SYMBOL=YUM&amp;VAR:INDEX=0"}</definedName>
    <definedName name="_110__FDSAUDITLINK__" localSheetId="4" hidden="1">{"fdsup://directions/FAT Viewer?action=UPDATE&amp;creator=factset&amp;DYN_ARGS=TRUE&amp;DOC_NAME=FAT:FQL_AUDITING_CLIENT_TEMPLATE.FAT&amp;display_string=Audit&amp;VAR:KEY=ONYFYLGJOH&amp;VAR:QUERY=RkZfU0FMRVMoTFRNLDQwNjMzKQ==&amp;WINDOW=FIRST_POPUP&amp;HEIGHT=450&amp;WIDTH=450&amp;START_MAXIMIZED=","FALSE&amp;VAR:CALENDAR=US&amp;VAR:SYMBOL=YUM&amp;VAR:INDEX=0"}</definedName>
    <definedName name="_110__FDSAUDITLINK__" localSheetId="3" hidden="1">{"fdsup://directions/FAT Viewer?action=UPDATE&amp;creator=factset&amp;DYN_ARGS=TRUE&amp;DOC_NAME=FAT:FQL_AUDITING_CLIENT_TEMPLATE.FAT&amp;display_string=Audit&amp;VAR:KEY=ONYFYLGJOH&amp;VAR:QUERY=RkZfU0FMRVMoTFRNLDQwNjMzKQ==&amp;WINDOW=FIRST_POPUP&amp;HEIGHT=450&amp;WIDTH=450&amp;START_MAXIMIZED=","FALSE&amp;VAR:CALENDAR=US&amp;VAR:SYMBOL=YUM&amp;VAR:INDEX=0"}</definedName>
    <definedName name="_110__FDSAUDITLINK__" localSheetId="0" hidden="1">{"fdsup://directions/FAT Viewer?action=UPDATE&amp;creator=factset&amp;DYN_ARGS=TRUE&amp;DOC_NAME=FAT:FQL_AUDITING_CLIENT_TEMPLATE.FAT&amp;display_string=Audit&amp;VAR:KEY=ONYFYLGJOH&amp;VAR:QUERY=RkZfU0FMRVMoTFRNLDQwNjMzKQ==&amp;WINDOW=FIRST_POPUP&amp;HEIGHT=450&amp;WIDTH=450&amp;START_MAXIMIZED=","FALSE&amp;VAR:CALENDAR=US&amp;VAR:SYMBOL=YUM&amp;VAR:INDEX=0"}</definedName>
    <definedName name="_110__FDSAUDITLINK__" localSheetId="1" hidden="1">{"fdsup://directions/FAT Viewer?action=UPDATE&amp;creator=factset&amp;DYN_ARGS=TRUE&amp;DOC_NAME=FAT:FQL_AUDITING_CLIENT_TEMPLATE.FAT&amp;display_string=Audit&amp;VAR:KEY=ONYFYLGJOH&amp;VAR:QUERY=RkZfU0FMRVMoTFRNLDQwNjMzKQ==&amp;WINDOW=FIRST_POPUP&amp;HEIGHT=450&amp;WIDTH=450&amp;START_MAXIMIZED=","FALSE&amp;VAR:CALENDAR=US&amp;VAR:SYMBOL=YUM&amp;VAR:INDEX=0"}</definedName>
    <definedName name="_110__FDSAUDITLINK__" hidden="1">{"fdsup://directions/FAT Viewer?action=UPDATE&amp;creator=factset&amp;DYN_ARGS=TRUE&amp;DOC_NAME=FAT:FQL_AUDITING_CLIENT_TEMPLATE.FAT&amp;display_string=Audit&amp;VAR:KEY=ONYFYLGJOH&amp;VAR:QUERY=RkZfU0FMRVMoTFRNLDQwNjMzKQ==&amp;WINDOW=FIRST_POPUP&amp;HEIGHT=450&amp;WIDTH=450&amp;START_MAXIMIZED=","FALSE&amp;VAR:CALENDAR=US&amp;VAR:SYMBOL=YUM&amp;VAR:INDEX=0"}</definedName>
    <definedName name="_110prm.PlusObszar_8_1">6</definedName>
    <definedName name="_111__FDSAUDITLINK__" localSheetId="2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111__FDSAUDITLINK__" localSheetId="4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111__FDSAUDITLINK__" localSheetId="3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111__FDSAUDITLINK__" localSheetId="0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111__FDSAUDITLINK__" localSheetId="1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111__FDSAUDITLINK__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111CHART" hidden="1">#REF!</definedName>
    <definedName name="_111prm.PlusObszar_9_1">6</definedName>
    <definedName name="_112__FDSAUDITLINK__" localSheetId="2" hidden="1">{"fdsup://directions/FAT Viewer?action=UPDATE&amp;creator=factset&amp;DYN_ARGS=TRUE&amp;DOC_NAME=FAT:FQL_AUDITING_CLIENT_TEMPLATE.FAT&amp;display_string=Audit&amp;VAR:KEY=DEVIZSJGJY&amp;VAR:QUERY=RkZfRU5UUlBSX1ZBTF9FQklUREFfT1BFUihBTk4sNDA1NDMp&amp;WINDOW=FIRST_POPUP&amp;HEIGHT=450&amp;WIDTH=","450&amp;START_MAXIMIZED=FALSE&amp;VAR:CALENDAR=US&amp;VAR:SYMBOL=RRGB&amp;VAR:INDEX=0"}</definedName>
    <definedName name="_112__FDSAUDITLINK__" localSheetId="4" hidden="1">{"fdsup://directions/FAT Viewer?action=UPDATE&amp;creator=factset&amp;DYN_ARGS=TRUE&amp;DOC_NAME=FAT:FQL_AUDITING_CLIENT_TEMPLATE.FAT&amp;display_string=Audit&amp;VAR:KEY=DEVIZSJGJY&amp;VAR:QUERY=RkZfRU5UUlBSX1ZBTF9FQklUREFfT1BFUihBTk4sNDA1NDMp&amp;WINDOW=FIRST_POPUP&amp;HEIGHT=450&amp;WIDTH=","450&amp;START_MAXIMIZED=FALSE&amp;VAR:CALENDAR=US&amp;VAR:SYMBOL=RRGB&amp;VAR:INDEX=0"}</definedName>
    <definedName name="_112__FDSAUDITLINK__" localSheetId="3" hidden="1">{"fdsup://directions/FAT Viewer?action=UPDATE&amp;creator=factset&amp;DYN_ARGS=TRUE&amp;DOC_NAME=FAT:FQL_AUDITING_CLIENT_TEMPLATE.FAT&amp;display_string=Audit&amp;VAR:KEY=DEVIZSJGJY&amp;VAR:QUERY=RkZfRU5UUlBSX1ZBTF9FQklUREFfT1BFUihBTk4sNDA1NDMp&amp;WINDOW=FIRST_POPUP&amp;HEIGHT=450&amp;WIDTH=","450&amp;START_MAXIMIZED=FALSE&amp;VAR:CALENDAR=US&amp;VAR:SYMBOL=RRGB&amp;VAR:INDEX=0"}</definedName>
    <definedName name="_112__FDSAUDITLINK__" localSheetId="0" hidden="1">{"fdsup://directions/FAT Viewer?action=UPDATE&amp;creator=factset&amp;DYN_ARGS=TRUE&amp;DOC_NAME=FAT:FQL_AUDITING_CLIENT_TEMPLATE.FAT&amp;display_string=Audit&amp;VAR:KEY=DEVIZSJGJY&amp;VAR:QUERY=RkZfRU5UUlBSX1ZBTF9FQklUREFfT1BFUihBTk4sNDA1NDMp&amp;WINDOW=FIRST_POPUP&amp;HEIGHT=450&amp;WIDTH=","450&amp;START_MAXIMIZED=FALSE&amp;VAR:CALENDAR=US&amp;VAR:SYMBOL=RRGB&amp;VAR:INDEX=0"}</definedName>
    <definedName name="_112__FDSAUDITLINK__" localSheetId="1" hidden="1">{"fdsup://directions/FAT Viewer?action=UPDATE&amp;creator=factset&amp;DYN_ARGS=TRUE&amp;DOC_NAME=FAT:FQL_AUDITING_CLIENT_TEMPLATE.FAT&amp;display_string=Audit&amp;VAR:KEY=DEVIZSJGJY&amp;VAR:QUERY=RkZfRU5UUlBSX1ZBTF9FQklUREFfT1BFUihBTk4sNDA1NDMp&amp;WINDOW=FIRST_POPUP&amp;HEIGHT=450&amp;WIDTH=","450&amp;START_MAXIMIZED=FALSE&amp;VAR:CALENDAR=US&amp;VAR:SYMBOL=RRGB&amp;VAR:INDEX=0"}</definedName>
    <definedName name="_112__FDSAUDITLINK__" hidden="1">{"fdsup://directions/FAT Viewer?action=UPDATE&amp;creator=factset&amp;DYN_ARGS=TRUE&amp;DOC_NAME=FAT:FQL_AUDITING_CLIENT_TEMPLATE.FAT&amp;display_string=Audit&amp;VAR:KEY=DEVIZSJGJY&amp;VAR:QUERY=RkZfRU5UUlBSX1ZBTF9FQklUREFfT1BFUihBTk4sNDA1NDMp&amp;WINDOW=FIRST_POPUP&amp;HEIGHT=450&amp;WIDTH=","450&amp;START_MAXIMIZED=FALSE&amp;VAR:CALENDAR=US&amp;VAR:SYMBOL=RRGB&amp;VAR:INDEX=0"}</definedName>
    <definedName name="_112prm.PokazOkno_10_1">"TAK"</definedName>
    <definedName name="_113__FDSAUDITLINK__" localSheetId="2" hidden="1">{"fdsup://directions/FAT Viewer?action=UPDATE&amp;creator=factset&amp;DYN_ARGS=TRUE&amp;DOC_NAME=FAT:FQL_AUDITING_CLIENT_TEMPLATE.FAT&amp;display_string=Audit&amp;VAR:KEY=KNALGDEBWV&amp;VAR:QUERY=RkZfU0FMRVMoTFRNLDQwOTA4KQ==&amp;WINDOW=FIRST_POPUP&amp;HEIGHT=450&amp;WIDTH=450&amp;START_MAXIMIZED=","FALSE&amp;VAR:CALENDAR=US&amp;VAR:SYMBOL=DRI&amp;VAR:INDEX=0"}</definedName>
    <definedName name="_113__FDSAUDITLINK__" localSheetId="4" hidden="1">{"fdsup://directions/FAT Viewer?action=UPDATE&amp;creator=factset&amp;DYN_ARGS=TRUE&amp;DOC_NAME=FAT:FQL_AUDITING_CLIENT_TEMPLATE.FAT&amp;display_string=Audit&amp;VAR:KEY=KNALGDEBWV&amp;VAR:QUERY=RkZfU0FMRVMoTFRNLDQwOTA4KQ==&amp;WINDOW=FIRST_POPUP&amp;HEIGHT=450&amp;WIDTH=450&amp;START_MAXIMIZED=","FALSE&amp;VAR:CALENDAR=US&amp;VAR:SYMBOL=DRI&amp;VAR:INDEX=0"}</definedName>
    <definedName name="_113__FDSAUDITLINK__" localSheetId="3" hidden="1">{"fdsup://directions/FAT Viewer?action=UPDATE&amp;creator=factset&amp;DYN_ARGS=TRUE&amp;DOC_NAME=FAT:FQL_AUDITING_CLIENT_TEMPLATE.FAT&amp;display_string=Audit&amp;VAR:KEY=KNALGDEBWV&amp;VAR:QUERY=RkZfU0FMRVMoTFRNLDQwOTA4KQ==&amp;WINDOW=FIRST_POPUP&amp;HEIGHT=450&amp;WIDTH=450&amp;START_MAXIMIZED=","FALSE&amp;VAR:CALENDAR=US&amp;VAR:SYMBOL=DRI&amp;VAR:INDEX=0"}</definedName>
    <definedName name="_113__FDSAUDITLINK__" localSheetId="0" hidden="1">{"fdsup://directions/FAT Viewer?action=UPDATE&amp;creator=factset&amp;DYN_ARGS=TRUE&amp;DOC_NAME=FAT:FQL_AUDITING_CLIENT_TEMPLATE.FAT&amp;display_string=Audit&amp;VAR:KEY=KNALGDEBWV&amp;VAR:QUERY=RkZfU0FMRVMoTFRNLDQwOTA4KQ==&amp;WINDOW=FIRST_POPUP&amp;HEIGHT=450&amp;WIDTH=450&amp;START_MAXIMIZED=","FALSE&amp;VAR:CALENDAR=US&amp;VAR:SYMBOL=DRI&amp;VAR:INDEX=0"}</definedName>
    <definedName name="_113__FDSAUDITLINK__" localSheetId="1" hidden="1">{"fdsup://directions/FAT Viewer?action=UPDATE&amp;creator=factset&amp;DYN_ARGS=TRUE&amp;DOC_NAME=FAT:FQL_AUDITING_CLIENT_TEMPLATE.FAT&amp;display_string=Audit&amp;VAR:KEY=KNALGDEBWV&amp;VAR:QUERY=RkZfU0FMRVMoTFRNLDQwOTA4KQ==&amp;WINDOW=FIRST_POPUP&amp;HEIGHT=450&amp;WIDTH=450&amp;START_MAXIMIZED=","FALSE&amp;VAR:CALENDAR=US&amp;VAR:SYMBOL=DRI&amp;VAR:INDEX=0"}</definedName>
    <definedName name="_113__FDSAUDITLINK__" hidden="1">{"fdsup://directions/FAT Viewer?action=UPDATE&amp;creator=factset&amp;DYN_ARGS=TRUE&amp;DOC_NAME=FAT:FQL_AUDITING_CLIENT_TEMPLATE.FAT&amp;display_string=Audit&amp;VAR:KEY=KNALGDEBWV&amp;VAR:QUERY=RkZfU0FMRVMoTFRNLDQwOTA4KQ==&amp;WINDOW=FIRST_POPUP&amp;HEIGHT=450&amp;WIDTH=450&amp;START_MAXIMIZED=","FALSE&amp;VAR:CALENDAR=US&amp;VAR:SYMBOL=DRI&amp;VAR:INDEX=0"}</definedName>
    <definedName name="_113prm.PokazOkno_11_1">"TAK"</definedName>
    <definedName name="_114__FDSAUDITLINK__" localSheetId="2" hidden="1">{"fdsup://directions/FAT Viewer?action=UPDATE&amp;creator=factset&amp;DYN_ARGS=TRUE&amp;DOC_NAME=FAT:FQL_AUDITING_CLIENT_TEMPLATE.FAT&amp;display_string=Audit&amp;VAR:KEY=QVYNWVMPIJ&amp;VAR:QUERY=RkZfRU5UUlBSX1ZBTF9FQklUREFfT1BFUihDQUwsTk9XKQ==&amp;WINDOW=FIRST_POPUP&amp;HEIGHT=450&amp;WIDTH=","450&amp;START_MAXIMIZED=FALSE&amp;VAR:CALENDAR=US&amp;VAR:SYMBOL=DRI&amp;VAR:INDEX=0"}</definedName>
    <definedName name="_114__FDSAUDITLINK__" localSheetId="4" hidden="1">{"fdsup://directions/FAT Viewer?action=UPDATE&amp;creator=factset&amp;DYN_ARGS=TRUE&amp;DOC_NAME=FAT:FQL_AUDITING_CLIENT_TEMPLATE.FAT&amp;display_string=Audit&amp;VAR:KEY=QVYNWVMPIJ&amp;VAR:QUERY=RkZfRU5UUlBSX1ZBTF9FQklUREFfT1BFUihDQUwsTk9XKQ==&amp;WINDOW=FIRST_POPUP&amp;HEIGHT=450&amp;WIDTH=","450&amp;START_MAXIMIZED=FALSE&amp;VAR:CALENDAR=US&amp;VAR:SYMBOL=DRI&amp;VAR:INDEX=0"}</definedName>
    <definedName name="_114__FDSAUDITLINK__" localSheetId="3" hidden="1">{"fdsup://directions/FAT Viewer?action=UPDATE&amp;creator=factset&amp;DYN_ARGS=TRUE&amp;DOC_NAME=FAT:FQL_AUDITING_CLIENT_TEMPLATE.FAT&amp;display_string=Audit&amp;VAR:KEY=QVYNWVMPIJ&amp;VAR:QUERY=RkZfRU5UUlBSX1ZBTF9FQklUREFfT1BFUihDQUwsTk9XKQ==&amp;WINDOW=FIRST_POPUP&amp;HEIGHT=450&amp;WIDTH=","450&amp;START_MAXIMIZED=FALSE&amp;VAR:CALENDAR=US&amp;VAR:SYMBOL=DRI&amp;VAR:INDEX=0"}</definedName>
    <definedName name="_114__FDSAUDITLINK__" localSheetId="0" hidden="1">{"fdsup://directions/FAT Viewer?action=UPDATE&amp;creator=factset&amp;DYN_ARGS=TRUE&amp;DOC_NAME=FAT:FQL_AUDITING_CLIENT_TEMPLATE.FAT&amp;display_string=Audit&amp;VAR:KEY=QVYNWVMPIJ&amp;VAR:QUERY=RkZfRU5UUlBSX1ZBTF9FQklUREFfT1BFUihDQUwsTk9XKQ==&amp;WINDOW=FIRST_POPUP&amp;HEIGHT=450&amp;WIDTH=","450&amp;START_MAXIMIZED=FALSE&amp;VAR:CALENDAR=US&amp;VAR:SYMBOL=DRI&amp;VAR:INDEX=0"}</definedName>
    <definedName name="_114__FDSAUDITLINK__" localSheetId="1" hidden="1">{"fdsup://directions/FAT Viewer?action=UPDATE&amp;creator=factset&amp;DYN_ARGS=TRUE&amp;DOC_NAME=FAT:FQL_AUDITING_CLIENT_TEMPLATE.FAT&amp;display_string=Audit&amp;VAR:KEY=QVYNWVMPIJ&amp;VAR:QUERY=RkZfRU5UUlBSX1ZBTF9FQklUREFfT1BFUihDQUwsTk9XKQ==&amp;WINDOW=FIRST_POPUP&amp;HEIGHT=450&amp;WIDTH=","450&amp;START_MAXIMIZED=FALSE&amp;VAR:CALENDAR=US&amp;VAR:SYMBOL=DRI&amp;VAR:INDEX=0"}</definedName>
    <definedName name="_114__FDSAUDITLINK__" hidden="1">{"fdsup://directions/FAT Viewer?action=UPDATE&amp;creator=factset&amp;DYN_ARGS=TRUE&amp;DOC_NAME=FAT:FQL_AUDITING_CLIENT_TEMPLATE.FAT&amp;display_string=Audit&amp;VAR:KEY=QVYNWVMPIJ&amp;VAR:QUERY=RkZfRU5UUlBSX1ZBTF9FQklUREFfT1BFUihDQUwsTk9XKQ==&amp;WINDOW=FIRST_POPUP&amp;HEIGHT=450&amp;WIDTH=","450&amp;START_MAXIMIZED=FALSE&amp;VAR:CALENDAR=US&amp;VAR:SYMBOL=DRI&amp;VAR:INDEX=0"}</definedName>
    <definedName name="_114prm.PokazOkno_12_1">"TAK"</definedName>
    <definedName name="_115__FDSAUDITLINK__" localSheetId="2" hidden="1">{"fdsup://directions/FAT Viewer?action=UPDATE&amp;creator=factset&amp;DYN_ARGS=TRUE&amp;DOC_NAME=FAT:FQL_AUDITING_CLIENT_TEMPLATE.FAT&amp;display_string=Audit&amp;VAR:KEY=GNGNOTQLCR&amp;VAR:QUERY=RkZfU0FMRVMoTFRNLDQwOTk5KQ==&amp;WINDOW=FIRST_POPUP&amp;HEIGHT=450&amp;WIDTH=450&amp;START_MAXIMIZED=","FALSE&amp;VAR:CALENDAR=US&amp;VAR:SYMBOL=EAT&amp;VAR:INDEX=0"}</definedName>
    <definedName name="_115__FDSAUDITLINK__" localSheetId="4" hidden="1">{"fdsup://directions/FAT Viewer?action=UPDATE&amp;creator=factset&amp;DYN_ARGS=TRUE&amp;DOC_NAME=FAT:FQL_AUDITING_CLIENT_TEMPLATE.FAT&amp;display_string=Audit&amp;VAR:KEY=GNGNOTQLCR&amp;VAR:QUERY=RkZfU0FMRVMoTFRNLDQwOTk5KQ==&amp;WINDOW=FIRST_POPUP&amp;HEIGHT=450&amp;WIDTH=450&amp;START_MAXIMIZED=","FALSE&amp;VAR:CALENDAR=US&amp;VAR:SYMBOL=EAT&amp;VAR:INDEX=0"}</definedName>
    <definedName name="_115__FDSAUDITLINK__" localSheetId="3" hidden="1">{"fdsup://directions/FAT Viewer?action=UPDATE&amp;creator=factset&amp;DYN_ARGS=TRUE&amp;DOC_NAME=FAT:FQL_AUDITING_CLIENT_TEMPLATE.FAT&amp;display_string=Audit&amp;VAR:KEY=GNGNOTQLCR&amp;VAR:QUERY=RkZfU0FMRVMoTFRNLDQwOTk5KQ==&amp;WINDOW=FIRST_POPUP&amp;HEIGHT=450&amp;WIDTH=450&amp;START_MAXIMIZED=","FALSE&amp;VAR:CALENDAR=US&amp;VAR:SYMBOL=EAT&amp;VAR:INDEX=0"}</definedName>
    <definedName name="_115__FDSAUDITLINK__" localSheetId="0" hidden="1">{"fdsup://directions/FAT Viewer?action=UPDATE&amp;creator=factset&amp;DYN_ARGS=TRUE&amp;DOC_NAME=FAT:FQL_AUDITING_CLIENT_TEMPLATE.FAT&amp;display_string=Audit&amp;VAR:KEY=GNGNOTQLCR&amp;VAR:QUERY=RkZfU0FMRVMoTFRNLDQwOTk5KQ==&amp;WINDOW=FIRST_POPUP&amp;HEIGHT=450&amp;WIDTH=450&amp;START_MAXIMIZED=","FALSE&amp;VAR:CALENDAR=US&amp;VAR:SYMBOL=EAT&amp;VAR:INDEX=0"}</definedName>
    <definedName name="_115__FDSAUDITLINK__" localSheetId="1" hidden="1">{"fdsup://directions/FAT Viewer?action=UPDATE&amp;creator=factset&amp;DYN_ARGS=TRUE&amp;DOC_NAME=FAT:FQL_AUDITING_CLIENT_TEMPLATE.FAT&amp;display_string=Audit&amp;VAR:KEY=GNGNOTQLCR&amp;VAR:QUERY=RkZfU0FMRVMoTFRNLDQwOTk5KQ==&amp;WINDOW=FIRST_POPUP&amp;HEIGHT=450&amp;WIDTH=450&amp;START_MAXIMIZED=","FALSE&amp;VAR:CALENDAR=US&amp;VAR:SYMBOL=EAT&amp;VAR:INDEX=0"}</definedName>
    <definedName name="_115__FDSAUDITLINK__" hidden="1">{"fdsup://directions/FAT Viewer?action=UPDATE&amp;creator=factset&amp;DYN_ARGS=TRUE&amp;DOC_NAME=FAT:FQL_AUDITING_CLIENT_TEMPLATE.FAT&amp;display_string=Audit&amp;VAR:KEY=GNGNOTQLCR&amp;VAR:QUERY=RkZfU0FMRVMoTFRNLDQwOTk5KQ==&amp;WINDOW=FIRST_POPUP&amp;HEIGHT=450&amp;WIDTH=450&amp;START_MAXIMIZED=","FALSE&amp;VAR:CALENDAR=US&amp;VAR:SYMBOL=EAT&amp;VAR:INDEX=0"}</definedName>
    <definedName name="_115prm.PokazOkno_13_1">"TAK"</definedName>
    <definedName name="_116prm.PokazOkno_2_1">"TAK"</definedName>
    <definedName name="_117__FDSAUDITLINK__" localSheetId="2" hidden="1">{"fdsup://Directions/FactSet Auditing Viewer?action=AUDIT_VALUE&amp;DB=129&amp;ID1=95058W10&amp;VALUEID=01001&amp;SDATE=2011&amp;PERIODTYPE=ANN_STD&amp;SCFT=3&amp;window=popup_no_bar&amp;width=385&amp;height=120&amp;START_MAXIMIZED=FALSE&amp;creator=factset&amp;display_string=Audit"}</definedName>
    <definedName name="_117__FDSAUDITLINK__" localSheetId="4" hidden="1">{"fdsup://Directions/FactSet Auditing Viewer?action=AUDIT_VALUE&amp;DB=129&amp;ID1=95058W10&amp;VALUEID=01001&amp;SDATE=2011&amp;PERIODTYPE=ANN_STD&amp;SCFT=3&amp;window=popup_no_bar&amp;width=385&amp;height=120&amp;START_MAXIMIZED=FALSE&amp;creator=factset&amp;display_string=Audit"}</definedName>
    <definedName name="_117__FDSAUDITLINK__" localSheetId="3" hidden="1">{"fdsup://Directions/FactSet Auditing Viewer?action=AUDIT_VALUE&amp;DB=129&amp;ID1=95058W10&amp;VALUEID=01001&amp;SDATE=2011&amp;PERIODTYPE=ANN_STD&amp;SCFT=3&amp;window=popup_no_bar&amp;width=385&amp;height=120&amp;START_MAXIMIZED=FALSE&amp;creator=factset&amp;display_string=Audit"}</definedName>
    <definedName name="_117__FDSAUDITLINK__" localSheetId="0" hidden="1">{"fdsup://Directions/FactSet Auditing Viewer?action=AUDIT_VALUE&amp;DB=129&amp;ID1=95058W10&amp;VALUEID=01001&amp;SDATE=2011&amp;PERIODTYPE=ANN_STD&amp;SCFT=3&amp;window=popup_no_bar&amp;width=385&amp;height=120&amp;START_MAXIMIZED=FALSE&amp;creator=factset&amp;display_string=Audit"}</definedName>
    <definedName name="_117__FDSAUDITLINK__" localSheetId="1" hidden="1">{"fdsup://Directions/FactSet Auditing Viewer?action=AUDIT_VALUE&amp;DB=129&amp;ID1=95058W10&amp;VALUEID=01001&amp;SDATE=2011&amp;PERIODTYPE=ANN_STD&amp;SCFT=3&amp;window=popup_no_bar&amp;width=385&amp;height=120&amp;START_MAXIMIZED=FALSE&amp;creator=factset&amp;display_string=Audit"}</definedName>
    <definedName name="_117__FDSAUDITLINK__" hidden="1">{"fdsup://Directions/FactSet Auditing Viewer?action=AUDIT_VALUE&amp;DB=129&amp;ID1=95058W10&amp;VALUEID=01001&amp;SDATE=2011&amp;PERIODTYPE=ANN_STD&amp;SCFT=3&amp;window=popup_no_bar&amp;width=385&amp;height=120&amp;START_MAXIMIZED=FALSE&amp;creator=factset&amp;display_string=Audit"}</definedName>
    <definedName name="_117prm.PokazOkno_3_1">"TAK"</definedName>
    <definedName name="_118__FDSAUDITLINK__" localSheetId="2" hidden="1">{"fdsup://directions/FAT Viewer?action=UPDATE&amp;creator=factset&amp;DYN_ARGS=TRUE&amp;DOC_NAME=FAT:FQL_AUDITING_CLIENT_TEMPLATE.FAT&amp;display_string=Audit&amp;VAR:KEY=GNWJGNYVAL&amp;VAR:QUERY=RkZfRU5UUlBSX1ZBTF9FQklUREFfT1BFUihDQUwsTk9XKQ==&amp;WINDOW=FIRST_POPUP&amp;HEIGHT=450&amp;WIDTH=","450&amp;START_MAXIMIZED=FALSE&amp;VAR:CALENDAR=US&amp;VAR:SYMBOL=WEN&amp;VAR:INDEX=0"}</definedName>
    <definedName name="_118__FDSAUDITLINK__" localSheetId="4" hidden="1">{"fdsup://directions/FAT Viewer?action=UPDATE&amp;creator=factset&amp;DYN_ARGS=TRUE&amp;DOC_NAME=FAT:FQL_AUDITING_CLIENT_TEMPLATE.FAT&amp;display_string=Audit&amp;VAR:KEY=GNWJGNYVAL&amp;VAR:QUERY=RkZfRU5UUlBSX1ZBTF9FQklUREFfT1BFUihDQUwsTk9XKQ==&amp;WINDOW=FIRST_POPUP&amp;HEIGHT=450&amp;WIDTH=","450&amp;START_MAXIMIZED=FALSE&amp;VAR:CALENDAR=US&amp;VAR:SYMBOL=WEN&amp;VAR:INDEX=0"}</definedName>
    <definedName name="_118__FDSAUDITLINK__" localSheetId="3" hidden="1">{"fdsup://directions/FAT Viewer?action=UPDATE&amp;creator=factset&amp;DYN_ARGS=TRUE&amp;DOC_NAME=FAT:FQL_AUDITING_CLIENT_TEMPLATE.FAT&amp;display_string=Audit&amp;VAR:KEY=GNWJGNYVAL&amp;VAR:QUERY=RkZfRU5UUlBSX1ZBTF9FQklUREFfT1BFUihDQUwsTk9XKQ==&amp;WINDOW=FIRST_POPUP&amp;HEIGHT=450&amp;WIDTH=","450&amp;START_MAXIMIZED=FALSE&amp;VAR:CALENDAR=US&amp;VAR:SYMBOL=WEN&amp;VAR:INDEX=0"}</definedName>
    <definedName name="_118__FDSAUDITLINK__" localSheetId="0" hidden="1">{"fdsup://directions/FAT Viewer?action=UPDATE&amp;creator=factset&amp;DYN_ARGS=TRUE&amp;DOC_NAME=FAT:FQL_AUDITING_CLIENT_TEMPLATE.FAT&amp;display_string=Audit&amp;VAR:KEY=GNWJGNYVAL&amp;VAR:QUERY=RkZfRU5UUlBSX1ZBTF9FQklUREFfT1BFUihDQUwsTk9XKQ==&amp;WINDOW=FIRST_POPUP&amp;HEIGHT=450&amp;WIDTH=","450&amp;START_MAXIMIZED=FALSE&amp;VAR:CALENDAR=US&amp;VAR:SYMBOL=WEN&amp;VAR:INDEX=0"}</definedName>
    <definedName name="_118__FDSAUDITLINK__" localSheetId="1" hidden="1">{"fdsup://directions/FAT Viewer?action=UPDATE&amp;creator=factset&amp;DYN_ARGS=TRUE&amp;DOC_NAME=FAT:FQL_AUDITING_CLIENT_TEMPLATE.FAT&amp;display_string=Audit&amp;VAR:KEY=GNWJGNYVAL&amp;VAR:QUERY=RkZfRU5UUlBSX1ZBTF9FQklUREFfT1BFUihDQUwsTk9XKQ==&amp;WINDOW=FIRST_POPUP&amp;HEIGHT=450&amp;WIDTH=","450&amp;START_MAXIMIZED=FALSE&amp;VAR:CALENDAR=US&amp;VAR:SYMBOL=WEN&amp;VAR:INDEX=0"}</definedName>
    <definedName name="_118__FDSAUDITLINK__" hidden="1">{"fdsup://directions/FAT Viewer?action=UPDATE&amp;creator=factset&amp;DYN_ARGS=TRUE&amp;DOC_NAME=FAT:FQL_AUDITING_CLIENT_TEMPLATE.FAT&amp;display_string=Audit&amp;VAR:KEY=GNWJGNYVAL&amp;VAR:QUERY=RkZfRU5UUlBSX1ZBTF9FQklUREFfT1BFUihDQUwsTk9XKQ==&amp;WINDOW=FIRST_POPUP&amp;HEIGHT=450&amp;WIDTH=","450&amp;START_MAXIMIZED=FALSE&amp;VAR:CALENDAR=US&amp;VAR:SYMBOL=WEN&amp;VAR:INDEX=0"}</definedName>
    <definedName name="_118prm.PokazOkno_5_1">"TAK"</definedName>
    <definedName name="_119__FDSAUDITLINK__" localSheetId="2" hidden="1">{"fdsup://Directions/FactSet Auditing Viewer?action=AUDIT_VALUE&amp;DB=129&amp;ID1=24869P10&amp;VALUEID=01001&amp;SDATE=2011&amp;PERIODTYPE=ANN_STD&amp;SCFT=3&amp;window=popup_no_bar&amp;width=385&amp;height=120&amp;START_MAXIMIZED=FALSE&amp;creator=factset&amp;display_string=Audit"}</definedName>
    <definedName name="_119__FDSAUDITLINK__" localSheetId="4" hidden="1">{"fdsup://Directions/FactSet Auditing Viewer?action=AUDIT_VALUE&amp;DB=129&amp;ID1=24869P10&amp;VALUEID=01001&amp;SDATE=2011&amp;PERIODTYPE=ANN_STD&amp;SCFT=3&amp;window=popup_no_bar&amp;width=385&amp;height=120&amp;START_MAXIMIZED=FALSE&amp;creator=factset&amp;display_string=Audit"}</definedName>
    <definedName name="_119__FDSAUDITLINK__" localSheetId="3" hidden="1">{"fdsup://Directions/FactSet Auditing Viewer?action=AUDIT_VALUE&amp;DB=129&amp;ID1=24869P10&amp;VALUEID=01001&amp;SDATE=2011&amp;PERIODTYPE=ANN_STD&amp;SCFT=3&amp;window=popup_no_bar&amp;width=385&amp;height=120&amp;START_MAXIMIZED=FALSE&amp;creator=factset&amp;display_string=Audit"}</definedName>
    <definedName name="_119__FDSAUDITLINK__" localSheetId="0" hidden="1">{"fdsup://Directions/FactSet Auditing Viewer?action=AUDIT_VALUE&amp;DB=129&amp;ID1=24869P10&amp;VALUEID=01001&amp;SDATE=2011&amp;PERIODTYPE=ANN_STD&amp;SCFT=3&amp;window=popup_no_bar&amp;width=385&amp;height=120&amp;START_MAXIMIZED=FALSE&amp;creator=factset&amp;display_string=Audit"}</definedName>
    <definedName name="_119__FDSAUDITLINK__" localSheetId="1" hidden="1">{"fdsup://Directions/FactSet Auditing Viewer?action=AUDIT_VALUE&amp;DB=129&amp;ID1=24869P10&amp;VALUEID=01001&amp;SDATE=2011&amp;PERIODTYPE=ANN_STD&amp;SCFT=3&amp;window=popup_no_bar&amp;width=385&amp;height=120&amp;START_MAXIMIZED=FALSE&amp;creator=factset&amp;display_string=Audit"}</definedName>
    <definedName name="_119__FDSAUDITLINK__" hidden="1">{"fdsup://Directions/FactSet Auditing Viewer?action=AUDIT_VALUE&amp;DB=129&amp;ID1=24869P10&amp;VALUEID=01001&amp;SDATE=2011&amp;PERIODTYPE=ANN_STD&amp;SCFT=3&amp;window=popup_no_bar&amp;width=385&amp;height=120&amp;START_MAXIMIZED=FALSE&amp;creator=factset&amp;display_string=Audit"}</definedName>
    <definedName name="_119prm.PokazOkno_6_1">"TAK"</definedName>
    <definedName name="_11Chart" hidden="1">#REF!</definedName>
    <definedName name="_11ktp.KtTyp_8_1">1</definedName>
    <definedName name="_12__123Graph_BCHART_9" localSheetId="2" hidden="1">#REF!</definedName>
    <definedName name="_12__123Graph_BCHART_9" localSheetId="4" hidden="1">#REF!</definedName>
    <definedName name="_12__123Graph_BCHART_9" localSheetId="3" hidden="1">#REF!</definedName>
    <definedName name="_12__123Graph_BCHART_9" localSheetId="0" hidden="1">#REF!</definedName>
    <definedName name="_12__123Graph_BCHART_9" localSheetId="1" hidden="1">#REF!</definedName>
    <definedName name="_12__123Graph_BCHART_9" hidden="1">#REF!</definedName>
    <definedName name="_12__123Graph_CCHART_9" localSheetId="2" hidden="1">#REF!</definedName>
    <definedName name="_12__123Graph_CCHART_9" localSheetId="4" hidden="1">#REF!</definedName>
    <definedName name="_12__123Graph_CCHART_9" localSheetId="3" hidden="1">#REF!</definedName>
    <definedName name="_12__123Graph_CCHART_9" localSheetId="0" hidden="1">#REF!</definedName>
    <definedName name="_12__123Graph_CCHART_9" localSheetId="1" hidden="1">#REF!</definedName>
    <definedName name="_12__123Graph_CCHART_9" hidden="1">#REF!</definedName>
    <definedName name="_12__123Graph_DCHART_3" hidden="1">#REF!</definedName>
    <definedName name="_12__FDSAUDITLINK__" localSheetId="2" hidden="1">{"fdsup://directions/FAT Viewer?action=UPDATE&amp;creator=factset&amp;DYN_ARGS=TRUE&amp;DOC_NAME=FAT:FQL_AUDITING_CLIENT_TEMPLATE.FAT&amp;display_string=Audit&amp;VAR:KEY=YFIPQTWPCF&amp;VAR:QUERY=RkZfU0FMRVMoTFRNLDQwOTk5KQ==&amp;WINDOW=FIRST_POPUP&amp;HEIGHT=450&amp;WIDTH=450&amp;START_MAXIMIZED=","FALSE&amp;VAR:CALENDAR=US&amp;VAR:SYMBOL=BWLD&amp;VAR:INDEX=0"}</definedName>
    <definedName name="_12__FDSAUDITLINK__" localSheetId="4" hidden="1">{"fdsup://directions/FAT Viewer?action=UPDATE&amp;creator=factset&amp;DYN_ARGS=TRUE&amp;DOC_NAME=FAT:FQL_AUDITING_CLIENT_TEMPLATE.FAT&amp;display_string=Audit&amp;VAR:KEY=YFIPQTWPCF&amp;VAR:QUERY=RkZfU0FMRVMoTFRNLDQwOTk5KQ==&amp;WINDOW=FIRST_POPUP&amp;HEIGHT=450&amp;WIDTH=450&amp;START_MAXIMIZED=","FALSE&amp;VAR:CALENDAR=US&amp;VAR:SYMBOL=BWLD&amp;VAR:INDEX=0"}</definedName>
    <definedName name="_12__FDSAUDITLINK__" localSheetId="3" hidden="1">{"fdsup://directions/FAT Viewer?action=UPDATE&amp;creator=factset&amp;DYN_ARGS=TRUE&amp;DOC_NAME=FAT:FQL_AUDITING_CLIENT_TEMPLATE.FAT&amp;display_string=Audit&amp;VAR:KEY=YFIPQTWPCF&amp;VAR:QUERY=RkZfU0FMRVMoTFRNLDQwOTk5KQ==&amp;WINDOW=FIRST_POPUP&amp;HEIGHT=450&amp;WIDTH=450&amp;START_MAXIMIZED=","FALSE&amp;VAR:CALENDAR=US&amp;VAR:SYMBOL=BWLD&amp;VAR:INDEX=0"}</definedName>
    <definedName name="_12__FDSAUDITLINK__" localSheetId="0" hidden="1">{"fdsup://directions/FAT Viewer?action=UPDATE&amp;creator=factset&amp;DYN_ARGS=TRUE&amp;DOC_NAME=FAT:FQL_AUDITING_CLIENT_TEMPLATE.FAT&amp;display_string=Audit&amp;VAR:KEY=YFIPQTWPCF&amp;VAR:QUERY=RkZfU0FMRVMoTFRNLDQwOTk5KQ==&amp;WINDOW=FIRST_POPUP&amp;HEIGHT=450&amp;WIDTH=450&amp;START_MAXIMIZED=","FALSE&amp;VAR:CALENDAR=US&amp;VAR:SYMBOL=BWLD&amp;VAR:INDEX=0"}</definedName>
    <definedName name="_12__FDSAUDITLINK__" localSheetId="1" hidden="1">{"fdsup://directions/FAT Viewer?action=UPDATE&amp;creator=factset&amp;DYN_ARGS=TRUE&amp;DOC_NAME=FAT:FQL_AUDITING_CLIENT_TEMPLATE.FAT&amp;display_string=Audit&amp;VAR:KEY=YFIPQTWPCF&amp;VAR:QUERY=RkZfU0FMRVMoTFRNLDQwOTk5KQ==&amp;WINDOW=FIRST_POPUP&amp;HEIGHT=450&amp;WIDTH=450&amp;START_MAXIMIZED=","FALSE&amp;VAR:CALENDAR=US&amp;VAR:SYMBOL=BWLD&amp;VAR:INDEX=0"}</definedName>
    <definedName name="_12__FDSAUDITLINK__" hidden="1">{"fdsup://directions/FAT Viewer?action=UPDATE&amp;creator=factset&amp;DYN_ARGS=TRUE&amp;DOC_NAME=FAT:FQL_AUDITING_CLIENT_TEMPLATE.FAT&amp;display_string=Audit&amp;VAR:KEY=YFIPQTWPCF&amp;VAR:QUERY=RkZfU0FMRVMoTFRNLDQwOTk5KQ==&amp;WINDOW=FIRST_POPUP&amp;HEIGHT=450&amp;WIDTH=450&amp;START_MAXIMIZED=","FALSE&amp;VAR:CALENDAR=US&amp;VAR:SYMBOL=BWLD&amp;VAR:INDEX=0"}</definedName>
    <definedName name="_120__FDSAUDITLINK__" localSheetId="2" hidden="1">{"fdsup://directions/FAT Viewer?action=UPDATE&amp;creator=factset&amp;DYN_ARGS=TRUE&amp;DOC_NAME=FAT:FQL_AUDITING_CLIENT_TEMPLATE.FAT&amp;display_string=Audit&amp;VAR:KEY=FGZAPKFUVE&amp;VAR:QUERY=RkZfRU5UUlBSX1ZBTF9FQklUREFfT1BFUihBTk4sNDA1NDMp&amp;WINDOW=FIRST_POPUP&amp;HEIGHT=450&amp;WIDTH=","450&amp;START_MAXIMIZED=FALSE&amp;VAR:CALENDAR=US&amp;VAR:SYMBOL=CAKE&amp;VAR:INDEX=0"}</definedName>
    <definedName name="_120__FDSAUDITLINK__" localSheetId="4" hidden="1">{"fdsup://directions/FAT Viewer?action=UPDATE&amp;creator=factset&amp;DYN_ARGS=TRUE&amp;DOC_NAME=FAT:FQL_AUDITING_CLIENT_TEMPLATE.FAT&amp;display_string=Audit&amp;VAR:KEY=FGZAPKFUVE&amp;VAR:QUERY=RkZfRU5UUlBSX1ZBTF9FQklUREFfT1BFUihBTk4sNDA1NDMp&amp;WINDOW=FIRST_POPUP&amp;HEIGHT=450&amp;WIDTH=","450&amp;START_MAXIMIZED=FALSE&amp;VAR:CALENDAR=US&amp;VAR:SYMBOL=CAKE&amp;VAR:INDEX=0"}</definedName>
    <definedName name="_120__FDSAUDITLINK__" localSheetId="3" hidden="1">{"fdsup://directions/FAT Viewer?action=UPDATE&amp;creator=factset&amp;DYN_ARGS=TRUE&amp;DOC_NAME=FAT:FQL_AUDITING_CLIENT_TEMPLATE.FAT&amp;display_string=Audit&amp;VAR:KEY=FGZAPKFUVE&amp;VAR:QUERY=RkZfRU5UUlBSX1ZBTF9FQklUREFfT1BFUihBTk4sNDA1NDMp&amp;WINDOW=FIRST_POPUP&amp;HEIGHT=450&amp;WIDTH=","450&amp;START_MAXIMIZED=FALSE&amp;VAR:CALENDAR=US&amp;VAR:SYMBOL=CAKE&amp;VAR:INDEX=0"}</definedName>
    <definedName name="_120__FDSAUDITLINK__" localSheetId="0" hidden="1">{"fdsup://directions/FAT Viewer?action=UPDATE&amp;creator=factset&amp;DYN_ARGS=TRUE&amp;DOC_NAME=FAT:FQL_AUDITING_CLIENT_TEMPLATE.FAT&amp;display_string=Audit&amp;VAR:KEY=FGZAPKFUVE&amp;VAR:QUERY=RkZfRU5UUlBSX1ZBTF9FQklUREFfT1BFUihBTk4sNDA1NDMp&amp;WINDOW=FIRST_POPUP&amp;HEIGHT=450&amp;WIDTH=","450&amp;START_MAXIMIZED=FALSE&amp;VAR:CALENDAR=US&amp;VAR:SYMBOL=CAKE&amp;VAR:INDEX=0"}</definedName>
    <definedName name="_120__FDSAUDITLINK__" localSheetId="1" hidden="1">{"fdsup://directions/FAT Viewer?action=UPDATE&amp;creator=factset&amp;DYN_ARGS=TRUE&amp;DOC_NAME=FAT:FQL_AUDITING_CLIENT_TEMPLATE.FAT&amp;display_string=Audit&amp;VAR:KEY=FGZAPKFUVE&amp;VAR:QUERY=RkZfRU5UUlBSX1ZBTF9FQklUREFfT1BFUihBTk4sNDA1NDMp&amp;WINDOW=FIRST_POPUP&amp;HEIGHT=450&amp;WIDTH=","450&amp;START_MAXIMIZED=FALSE&amp;VAR:CALENDAR=US&amp;VAR:SYMBOL=CAKE&amp;VAR:INDEX=0"}</definedName>
    <definedName name="_120__FDSAUDITLINK__" hidden="1">{"fdsup://directions/FAT Viewer?action=UPDATE&amp;creator=factset&amp;DYN_ARGS=TRUE&amp;DOC_NAME=FAT:FQL_AUDITING_CLIENT_TEMPLATE.FAT&amp;display_string=Audit&amp;VAR:KEY=FGZAPKFUVE&amp;VAR:QUERY=RkZfRU5UUlBSX1ZBTF9FQklUREFfT1BFUihBTk4sNDA1NDMp&amp;WINDOW=FIRST_POPUP&amp;HEIGHT=450&amp;WIDTH=","450&amp;START_MAXIMIZED=FALSE&amp;VAR:CALENDAR=US&amp;VAR:SYMBOL=CAKE&amp;VAR:INDEX=0"}</definedName>
    <definedName name="_120prm.PokazOkno_7_1">"TAK"</definedName>
    <definedName name="_121__FDSAUDITLINK__" localSheetId="2" hidden="1">{"fdsup://directions/FAT Viewer?action=UPDATE&amp;creator=factset&amp;DYN_ARGS=TRUE&amp;DOC_NAME=FAT:FQL_AUDITING_CLIENT_TEMPLATE.FAT&amp;display_string=Audit&amp;VAR:KEY=PUTSHORAVU&amp;VAR:QUERY=RkZfRU5UUlBSX1ZBTF9FQklUREFfT1BFUihBTk4sNDA1NDMp&amp;WINDOW=FIRST_POPUP&amp;HEIGHT=450&amp;WIDTH=","450&amp;START_MAXIMIZED=FALSE&amp;VAR:CALENDAR=US&amp;VAR:SYMBOL=DIN&amp;VAR:INDEX=0"}</definedName>
    <definedName name="_121__FDSAUDITLINK__" localSheetId="4" hidden="1">{"fdsup://directions/FAT Viewer?action=UPDATE&amp;creator=factset&amp;DYN_ARGS=TRUE&amp;DOC_NAME=FAT:FQL_AUDITING_CLIENT_TEMPLATE.FAT&amp;display_string=Audit&amp;VAR:KEY=PUTSHORAVU&amp;VAR:QUERY=RkZfRU5UUlBSX1ZBTF9FQklUREFfT1BFUihBTk4sNDA1NDMp&amp;WINDOW=FIRST_POPUP&amp;HEIGHT=450&amp;WIDTH=","450&amp;START_MAXIMIZED=FALSE&amp;VAR:CALENDAR=US&amp;VAR:SYMBOL=DIN&amp;VAR:INDEX=0"}</definedName>
    <definedName name="_121__FDSAUDITLINK__" localSheetId="3" hidden="1">{"fdsup://directions/FAT Viewer?action=UPDATE&amp;creator=factset&amp;DYN_ARGS=TRUE&amp;DOC_NAME=FAT:FQL_AUDITING_CLIENT_TEMPLATE.FAT&amp;display_string=Audit&amp;VAR:KEY=PUTSHORAVU&amp;VAR:QUERY=RkZfRU5UUlBSX1ZBTF9FQklUREFfT1BFUihBTk4sNDA1NDMp&amp;WINDOW=FIRST_POPUP&amp;HEIGHT=450&amp;WIDTH=","450&amp;START_MAXIMIZED=FALSE&amp;VAR:CALENDAR=US&amp;VAR:SYMBOL=DIN&amp;VAR:INDEX=0"}</definedName>
    <definedName name="_121__FDSAUDITLINK__" localSheetId="0" hidden="1">{"fdsup://directions/FAT Viewer?action=UPDATE&amp;creator=factset&amp;DYN_ARGS=TRUE&amp;DOC_NAME=FAT:FQL_AUDITING_CLIENT_TEMPLATE.FAT&amp;display_string=Audit&amp;VAR:KEY=PUTSHORAVU&amp;VAR:QUERY=RkZfRU5UUlBSX1ZBTF9FQklUREFfT1BFUihBTk4sNDA1NDMp&amp;WINDOW=FIRST_POPUP&amp;HEIGHT=450&amp;WIDTH=","450&amp;START_MAXIMIZED=FALSE&amp;VAR:CALENDAR=US&amp;VAR:SYMBOL=DIN&amp;VAR:INDEX=0"}</definedName>
    <definedName name="_121__FDSAUDITLINK__" localSheetId="1" hidden="1">{"fdsup://directions/FAT Viewer?action=UPDATE&amp;creator=factset&amp;DYN_ARGS=TRUE&amp;DOC_NAME=FAT:FQL_AUDITING_CLIENT_TEMPLATE.FAT&amp;display_string=Audit&amp;VAR:KEY=PUTSHORAVU&amp;VAR:QUERY=RkZfRU5UUlBSX1ZBTF9FQklUREFfT1BFUihBTk4sNDA1NDMp&amp;WINDOW=FIRST_POPUP&amp;HEIGHT=450&amp;WIDTH=","450&amp;START_MAXIMIZED=FALSE&amp;VAR:CALENDAR=US&amp;VAR:SYMBOL=DIN&amp;VAR:INDEX=0"}</definedName>
    <definedName name="_121__FDSAUDITLINK__" hidden="1">{"fdsup://directions/FAT Viewer?action=UPDATE&amp;creator=factset&amp;DYN_ARGS=TRUE&amp;DOC_NAME=FAT:FQL_AUDITING_CLIENT_TEMPLATE.FAT&amp;display_string=Audit&amp;VAR:KEY=PUTSHORAVU&amp;VAR:QUERY=RkZfRU5UUlBSX1ZBTF9FQklUREFfT1BFUihBTk4sNDA1NDMp&amp;WINDOW=FIRST_POPUP&amp;HEIGHT=450&amp;WIDTH=","450&amp;START_MAXIMIZED=FALSE&amp;VAR:CALENDAR=US&amp;VAR:SYMBOL=DIN&amp;VAR:INDEX=0"}</definedName>
    <definedName name="_121prm.PokazOkno_8_1">"TAK"</definedName>
    <definedName name="_122__FDSAUDITLINK__" localSheetId="2" hidden="1">{"fdsup://directions/FAT Viewer?action=UPDATE&amp;creator=factset&amp;DYN_ARGS=TRUE&amp;DOC_NAME=FAT:FQL_AUDITING_CLIENT_TEMPLATE.FAT&amp;display_string=Audit&amp;VAR:KEY=HGJQXCTUZU&amp;VAR:QUERY=RkZfRU5UUlBSX1ZBTF9FQklUREFfT1BFUihBTk4sNDA1NDMp&amp;WINDOW=FIRST_POPUP&amp;HEIGHT=450&amp;WIDTH=","450&amp;START_MAXIMIZED=FALSE&amp;VAR:CALENDAR=US&amp;VAR:SYMBOL=SONC&amp;VAR:INDEX=0"}</definedName>
    <definedName name="_122__FDSAUDITLINK__" localSheetId="4" hidden="1">{"fdsup://directions/FAT Viewer?action=UPDATE&amp;creator=factset&amp;DYN_ARGS=TRUE&amp;DOC_NAME=FAT:FQL_AUDITING_CLIENT_TEMPLATE.FAT&amp;display_string=Audit&amp;VAR:KEY=HGJQXCTUZU&amp;VAR:QUERY=RkZfRU5UUlBSX1ZBTF9FQklUREFfT1BFUihBTk4sNDA1NDMp&amp;WINDOW=FIRST_POPUP&amp;HEIGHT=450&amp;WIDTH=","450&amp;START_MAXIMIZED=FALSE&amp;VAR:CALENDAR=US&amp;VAR:SYMBOL=SONC&amp;VAR:INDEX=0"}</definedName>
    <definedName name="_122__FDSAUDITLINK__" localSheetId="3" hidden="1">{"fdsup://directions/FAT Viewer?action=UPDATE&amp;creator=factset&amp;DYN_ARGS=TRUE&amp;DOC_NAME=FAT:FQL_AUDITING_CLIENT_TEMPLATE.FAT&amp;display_string=Audit&amp;VAR:KEY=HGJQXCTUZU&amp;VAR:QUERY=RkZfRU5UUlBSX1ZBTF9FQklUREFfT1BFUihBTk4sNDA1NDMp&amp;WINDOW=FIRST_POPUP&amp;HEIGHT=450&amp;WIDTH=","450&amp;START_MAXIMIZED=FALSE&amp;VAR:CALENDAR=US&amp;VAR:SYMBOL=SONC&amp;VAR:INDEX=0"}</definedName>
    <definedName name="_122__FDSAUDITLINK__" localSheetId="0" hidden="1">{"fdsup://directions/FAT Viewer?action=UPDATE&amp;creator=factset&amp;DYN_ARGS=TRUE&amp;DOC_NAME=FAT:FQL_AUDITING_CLIENT_TEMPLATE.FAT&amp;display_string=Audit&amp;VAR:KEY=HGJQXCTUZU&amp;VAR:QUERY=RkZfRU5UUlBSX1ZBTF9FQklUREFfT1BFUihBTk4sNDA1NDMp&amp;WINDOW=FIRST_POPUP&amp;HEIGHT=450&amp;WIDTH=","450&amp;START_MAXIMIZED=FALSE&amp;VAR:CALENDAR=US&amp;VAR:SYMBOL=SONC&amp;VAR:INDEX=0"}</definedName>
    <definedName name="_122__FDSAUDITLINK__" localSheetId="1" hidden="1">{"fdsup://directions/FAT Viewer?action=UPDATE&amp;creator=factset&amp;DYN_ARGS=TRUE&amp;DOC_NAME=FAT:FQL_AUDITING_CLIENT_TEMPLATE.FAT&amp;display_string=Audit&amp;VAR:KEY=HGJQXCTUZU&amp;VAR:QUERY=RkZfRU5UUlBSX1ZBTF9FQklUREFfT1BFUihBTk4sNDA1NDMp&amp;WINDOW=FIRST_POPUP&amp;HEIGHT=450&amp;WIDTH=","450&amp;START_MAXIMIZED=FALSE&amp;VAR:CALENDAR=US&amp;VAR:SYMBOL=SONC&amp;VAR:INDEX=0"}</definedName>
    <definedName name="_122__FDSAUDITLINK__" hidden="1">{"fdsup://directions/FAT Viewer?action=UPDATE&amp;creator=factset&amp;DYN_ARGS=TRUE&amp;DOC_NAME=FAT:FQL_AUDITING_CLIENT_TEMPLATE.FAT&amp;display_string=Audit&amp;VAR:KEY=HGJQXCTUZU&amp;VAR:QUERY=RkZfRU5UUlBSX1ZBTF9FQklUREFfT1BFUihBTk4sNDA1NDMp&amp;WINDOW=FIRST_POPUP&amp;HEIGHT=450&amp;WIDTH=","450&amp;START_MAXIMIZED=FALSE&amp;VAR:CALENDAR=US&amp;VAR:SYMBOL=SONC&amp;VAR:INDEX=0"}</definedName>
    <definedName name="_122prm.PokazOkno_9_1">"TAK"</definedName>
    <definedName name="_123__FDSAUDITLINK__" localSheetId="2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23__FDSAUDITLINK__" localSheetId="4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23__FDSAUDITLINK__" localSheetId="3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23__FDSAUDITLINK__" localSheetId="0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23__FDSAUDITLINK__" localSheetId="1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23__FDSAUDITLINK__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23CHart" hidden="1">#REF!</definedName>
    <definedName name="_123prm.Przeksiegowania_10_1">"$'Distribution Org'.$#ODWOŁANIE$#ODWOŁANIE"</definedName>
    <definedName name="_124__FDSAUDITLINK__" localSheetId="2" hidden="1">{"fdsup://directions/FAT Viewer?action=UPDATE&amp;creator=factset&amp;DYN_ARGS=TRUE&amp;DOC_NAME=FAT:FQL_AUDITING_CLIENT_TEMPLATE.FAT&amp;display_string=Audit&amp;VAR:KEY=YTSHCHETMZ&amp;VAR:QUERY=RkZfU0FMRVMoTFRNLDQwNjMzKQ==&amp;WINDOW=FIRST_POPUP&amp;HEIGHT=450&amp;WIDTH=450&amp;START_MAXIMIZED=","FALSE&amp;VAR:CALENDAR=US&amp;VAR:SYMBOL=BAGL&amp;VAR:INDEX=0"}</definedName>
    <definedName name="_124__FDSAUDITLINK__" localSheetId="4" hidden="1">{"fdsup://directions/FAT Viewer?action=UPDATE&amp;creator=factset&amp;DYN_ARGS=TRUE&amp;DOC_NAME=FAT:FQL_AUDITING_CLIENT_TEMPLATE.FAT&amp;display_string=Audit&amp;VAR:KEY=YTSHCHETMZ&amp;VAR:QUERY=RkZfU0FMRVMoTFRNLDQwNjMzKQ==&amp;WINDOW=FIRST_POPUP&amp;HEIGHT=450&amp;WIDTH=450&amp;START_MAXIMIZED=","FALSE&amp;VAR:CALENDAR=US&amp;VAR:SYMBOL=BAGL&amp;VAR:INDEX=0"}</definedName>
    <definedName name="_124__FDSAUDITLINK__" localSheetId="3" hidden="1">{"fdsup://directions/FAT Viewer?action=UPDATE&amp;creator=factset&amp;DYN_ARGS=TRUE&amp;DOC_NAME=FAT:FQL_AUDITING_CLIENT_TEMPLATE.FAT&amp;display_string=Audit&amp;VAR:KEY=YTSHCHETMZ&amp;VAR:QUERY=RkZfU0FMRVMoTFRNLDQwNjMzKQ==&amp;WINDOW=FIRST_POPUP&amp;HEIGHT=450&amp;WIDTH=450&amp;START_MAXIMIZED=","FALSE&amp;VAR:CALENDAR=US&amp;VAR:SYMBOL=BAGL&amp;VAR:INDEX=0"}</definedName>
    <definedName name="_124__FDSAUDITLINK__" localSheetId="0" hidden="1">{"fdsup://directions/FAT Viewer?action=UPDATE&amp;creator=factset&amp;DYN_ARGS=TRUE&amp;DOC_NAME=FAT:FQL_AUDITING_CLIENT_TEMPLATE.FAT&amp;display_string=Audit&amp;VAR:KEY=YTSHCHETMZ&amp;VAR:QUERY=RkZfU0FMRVMoTFRNLDQwNjMzKQ==&amp;WINDOW=FIRST_POPUP&amp;HEIGHT=450&amp;WIDTH=450&amp;START_MAXIMIZED=","FALSE&amp;VAR:CALENDAR=US&amp;VAR:SYMBOL=BAGL&amp;VAR:INDEX=0"}</definedName>
    <definedName name="_124__FDSAUDITLINK__" localSheetId="1" hidden="1">{"fdsup://directions/FAT Viewer?action=UPDATE&amp;creator=factset&amp;DYN_ARGS=TRUE&amp;DOC_NAME=FAT:FQL_AUDITING_CLIENT_TEMPLATE.FAT&amp;display_string=Audit&amp;VAR:KEY=YTSHCHETMZ&amp;VAR:QUERY=RkZfU0FMRVMoTFRNLDQwNjMzKQ==&amp;WINDOW=FIRST_POPUP&amp;HEIGHT=450&amp;WIDTH=450&amp;START_MAXIMIZED=","FALSE&amp;VAR:CALENDAR=US&amp;VAR:SYMBOL=BAGL&amp;VAR:INDEX=0"}</definedName>
    <definedName name="_124__FDSAUDITLINK__" hidden="1">{"fdsup://directions/FAT Viewer?action=UPDATE&amp;creator=factset&amp;DYN_ARGS=TRUE&amp;DOC_NAME=FAT:FQL_AUDITING_CLIENT_TEMPLATE.FAT&amp;display_string=Audit&amp;VAR:KEY=YTSHCHETMZ&amp;VAR:QUERY=RkZfU0FMRVMoTFRNLDQwNjMzKQ==&amp;WINDOW=FIRST_POPUP&amp;HEIGHT=450&amp;WIDTH=450&amp;START_MAXIMIZED=","FALSE&amp;VAR:CALENDAR=US&amp;VAR:SYMBOL=BAGL&amp;VAR:INDEX=0"}</definedName>
    <definedName name="_124prm.Przeksiegowania_11_1">"$'Objekt Manag'.$#ODWOŁANIE$#ODWOŁANIE"</definedName>
    <definedName name="_125__FDSAUDITLINK__" localSheetId="2" hidden="1">{"fdsup://directions/FAT Viewer?action=UPDATE&amp;creator=factset&amp;DYN_ARGS=TRUE&amp;DOC_NAME=FAT:FQL_AUDITING_CLIENT_TEMPLATE.FAT&amp;display_string=Audit&amp;VAR:KEY=QRGFCDOXMJ&amp;VAR:QUERY=RkZfU0FMRVMoTFRNLDQwNjMzKQ==&amp;WINDOW=FIRST_POPUP&amp;HEIGHT=450&amp;WIDTH=450&amp;START_MAXIMIZED=","FALSE&amp;VAR:CALENDAR=US&amp;VAR:SYMBOL=CBRL&amp;VAR:INDEX=0"}</definedName>
    <definedName name="_125__FDSAUDITLINK__" localSheetId="4" hidden="1">{"fdsup://directions/FAT Viewer?action=UPDATE&amp;creator=factset&amp;DYN_ARGS=TRUE&amp;DOC_NAME=FAT:FQL_AUDITING_CLIENT_TEMPLATE.FAT&amp;display_string=Audit&amp;VAR:KEY=QRGFCDOXMJ&amp;VAR:QUERY=RkZfU0FMRVMoTFRNLDQwNjMzKQ==&amp;WINDOW=FIRST_POPUP&amp;HEIGHT=450&amp;WIDTH=450&amp;START_MAXIMIZED=","FALSE&amp;VAR:CALENDAR=US&amp;VAR:SYMBOL=CBRL&amp;VAR:INDEX=0"}</definedName>
    <definedName name="_125__FDSAUDITLINK__" localSheetId="3" hidden="1">{"fdsup://directions/FAT Viewer?action=UPDATE&amp;creator=factset&amp;DYN_ARGS=TRUE&amp;DOC_NAME=FAT:FQL_AUDITING_CLIENT_TEMPLATE.FAT&amp;display_string=Audit&amp;VAR:KEY=QRGFCDOXMJ&amp;VAR:QUERY=RkZfU0FMRVMoTFRNLDQwNjMzKQ==&amp;WINDOW=FIRST_POPUP&amp;HEIGHT=450&amp;WIDTH=450&amp;START_MAXIMIZED=","FALSE&amp;VAR:CALENDAR=US&amp;VAR:SYMBOL=CBRL&amp;VAR:INDEX=0"}</definedName>
    <definedName name="_125__FDSAUDITLINK__" localSheetId="0" hidden="1">{"fdsup://directions/FAT Viewer?action=UPDATE&amp;creator=factset&amp;DYN_ARGS=TRUE&amp;DOC_NAME=FAT:FQL_AUDITING_CLIENT_TEMPLATE.FAT&amp;display_string=Audit&amp;VAR:KEY=QRGFCDOXMJ&amp;VAR:QUERY=RkZfU0FMRVMoTFRNLDQwNjMzKQ==&amp;WINDOW=FIRST_POPUP&amp;HEIGHT=450&amp;WIDTH=450&amp;START_MAXIMIZED=","FALSE&amp;VAR:CALENDAR=US&amp;VAR:SYMBOL=CBRL&amp;VAR:INDEX=0"}</definedName>
    <definedName name="_125__FDSAUDITLINK__" localSheetId="1" hidden="1">{"fdsup://directions/FAT Viewer?action=UPDATE&amp;creator=factset&amp;DYN_ARGS=TRUE&amp;DOC_NAME=FAT:FQL_AUDITING_CLIENT_TEMPLATE.FAT&amp;display_string=Audit&amp;VAR:KEY=QRGFCDOXMJ&amp;VAR:QUERY=RkZfU0FMRVMoTFRNLDQwNjMzKQ==&amp;WINDOW=FIRST_POPUP&amp;HEIGHT=450&amp;WIDTH=450&amp;START_MAXIMIZED=","FALSE&amp;VAR:CALENDAR=US&amp;VAR:SYMBOL=CBRL&amp;VAR:INDEX=0"}</definedName>
    <definedName name="_125__FDSAUDITLINK__" hidden="1">{"fdsup://directions/FAT Viewer?action=UPDATE&amp;creator=factset&amp;DYN_ARGS=TRUE&amp;DOC_NAME=FAT:FQL_AUDITING_CLIENT_TEMPLATE.FAT&amp;display_string=Audit&amp;VAR:KEY=QRGFCDOXMJ&amp;VAR:QUERY=RkZfU0FMRVMoTFRNLDQwNjMzKQ==&amp;WINDOW=FIRST_POPUP&amp;HEIGHT=450&amp;WIDTH=450&amp;START_MAXIMIZED=","FALSE&amp;VAR:CALENDAR=US&amp;VAR:SYMBOL=CBRL&amp;VAR:INDEX=0"}</definedName>
    <definedName name="_125prm.Przeksiegowania_12_1">"$Administration.$#ODWOŁANIE$#ODWOŁANIE"</definedName>
    <definedName name="_126__FDSAUDITLINK__" localSheetId="2" hidden="1">{"fdsup://directions/FAT Viewer?action=UPDATE&amp;creator=factset&amp;DYN_ARGS=TRUE&amp;DOC_NAME=FAT:FQL_AUDITING_CLIENT_TEMPLATE.FAT&amp;display_string=Audit&amp;VAR:KEY=QDKHKDEZCN&amp;VAR:QUERY=RkZfRU5UUlBSX1ZBTF9FQklUREFfT1BFUihDQUwsTk9XKQ==&amp;WINDOW=FIRST_POPUP&amp;HEIGHT=450&amp;WIDTH=","450&amp;START_MAXIMIZED=FALSE&amp;VAR:CALENDAR=US&amp;VAR:SYMBOL=BOBE&amp;VAR:INDEX=0"}</definedName>
    <definedName name="_126__FDSAUDITLINK__" localSheetId="4" hidden="1">{"fdsup://directions/FAT Viewer?action=UPDATE&amp;creator=factset&amp;DYN_ARGS=TRUE&amp;DOC_NAME=FAT:FQL_AUDITING_CLIENT_TEMPLATE.FAT&amp;display_string=Audit&amp;VAR:KEY=QDKHKDEZCN&amp;VAR:QUERY=RkZfRU5UUlBSX1ZBTF9FQklUREFfT1BFUihDQUwsTk9XKQ==&amp;WINDOW=FIRST_POPUP&amp;HEIGHT=450&amp;WIDTH=","450&amp;START_MAXIMIZED=FALSE&amp;VAR:CALENDAR=US&amp;VAR:SYMBOL=BOBE&amp;VAR:INDEX=0"}</definedName>
    <definedName name="_126__FDSAUDITLINK__" localSheetId="3" hidden="1">{"fdsup://directions/FAT Viewer?action=UPDATE&amp;creator=factset&amp;DYN_ARGS=TRUE&amp;DOC_NAME=FAT:FQL_AUDITING_CLIENT_TEMPLATE.FAT&amp;display_string=Audit&amp;VAR:KEY=QDKHKDEZCN&amp;VAR:QUERY=RkZfRU5UUlBSX1ZBTF9FQklUREFfT1BFUihDQUwsTk9XKQ==&amp;WINDOW=FIRST_POPUP&amp;HEIGHT=450&amp;WIDTH=","450&amp;START_MAXIMIZED=FALSE&amp;VAR:CALENDAR=US&amp;VAR:SYMBOL=BOBE&amp;VAR:INDEX=0"}</definedName>
    <definedName name="_126__FDSAUDITLINK__" localSheetId="0" hidden="1">{"fdsup://directions/FAT Viewer?action=UPDATE&amp;creator=factset&amp;DYN_ARGS=TRUE&amp;DOC_NAME=FAT:FQL_AUDITING_CLIENT_TEMPLATE.FAT&amp;display_string=Audit&amp;VAR:KEY=QDKHKDEZCN&amp;VAR:QUERY=RkZfRU5UUlBSX1ZBTF9FQklUREFfT1BFUihDQUwsTk9XKQ==&amp;WINDOW=FIRST_POPUP&amp;HEIGHT=450&amp;WIDTH=","450&amp;START_MAXIMIZED=FALSE&amp;VAR:CALENDAR=US&amp;VAR:SYMBOL=BOBE&amp;VAR:INDEX=0"}</definedName>
    <definedName name="_126__FDSAUDITLINK__" localSheetId="1" hidden="1">{"fdsup://directions/FAT Viewer?action=UPDATE&amp;creator=factset&amp;DYN_ARGS=TRUE&amp;DOC_NAME=FAT:FQL_AUDITING_CLIENT_TEMPLATE.FAT&amp;display_string=Audit&amp;VAR:KEY=QDKHKDEZCN&amp;VAR:QUERY=RkZfRU5UUlBSX1ZBTF9FQklUREFfT1BFUihDQUwsTk9XKQ==&amp;WINDOW=FIRST_POPUP&amp;HEIGHT=450&amp;WIDTH=","450&amp;START_MAXIMIZED=FALSE&amp;VAR:CALENDAR=US&amp;VAR:SYMBOL=BOBE&amp;VAR:INDEX=0"}</definedName>
    <definedName name="_126__FDSAUDITLINK__" hidden="1">{"fdsup://directions/FAT Viewer?action=UPDATE&amp;creator=factset&amp;DYN_ARGS=TRUE&amp;DOC_NAME=FAT:FQL_AUDITING_CLIENT_TEMPLATE.FAT&amp;display_string=Audit&amp;VAR:KEY=QDKHKDEZCN&amp;VAR:QUERY=RkZfRU5UUlBSX1ZBTF9FQklUREFfT1BFUihDQUwsTk9XKQ==&amp;WINDOW=FIRST_POPUP&amp;HEIGHT=450&amp;WIDTH=","450&amp;START_MAXIMIZED=FALSE&amp;VAR:CALENDAR=US&amp;VAR:SYMBOL=BOBE&amp;VAR:INDEX=0"}</definedName>
    <definedName name="_126prm.Przeksiegowania_13_1">"$'Other dept'.$#ODWOŁANIE$#ODWOŁANIE"</definedName>
    <definedName name="_127__FDSAUDITLINK__" localSheetId="2" hidden="1">{"fdsup://directions/FAT Viewer?action=UPDATE&amp;creator=factset&amp;DYN_ARGS=TRUE&amp;DOC_NAME=FAT:FQL_AUDITING_CLIENT_TEMPLATE.FAT&amp;display_string=Audit&amp;VAR:KEY=RWNALMLUHY&amp;VAR:QUERY=RkZfRU5UUlBSX1ZBTF9FQklUREFfT1BFUihBTk4sNDA1NDMp&amp;WINDOW=FIRST_POPUP&amp;HEIGHT=450&amp;WIDTH=","450&amp;START_MAXIMIZED=FALSE&amp;VAR:CALENDAR=US&amp;VAR:SYMBOL=TAST&amp;VAR:INDEX=0"}</definedName>
    <definedName name="_127__FDSAUDITLINK__" localSheetId="4" hidden="1">{"fdsup://directions/FAT Viewer?action=UPDATE&amp;creator=factset&amp;DYN_ARGS=TRUE&amp;DOC_NAME=FAT:FQL_AUDITING_CLIENT_TEMPLATE.FAT&amp;display_string=Audit&amp;VAR:KEY=RWNALMLUHY&amp;VAR:QUERY=RkZfRU5UUlBSX1ZBTF9FQklUREFfT1BFUihBTk4sNDA1NDMp&amp;WINDOW=FIRST_POPUP&amp;HEIGHT=450&amp;WIDTH=","450&amp;START_MAXIMIZED=FALSE&amp;VAR:CALENDAR=US&amp;VAR:SYMBOL=TAST&amp;VAR:INDEX=0"}</definedName>
    <definedName name="_127__FDSAUDITLINK__" localSheetId="3" hidden="1">{"fdsup://directions/FAT Viewer?action=UPDATE&amp;creator=factset&amp;DYN_ARGS=TRUE&amp;DOC_NAME=FAT:FQL_AUDITING_CLIENT_TEMPLATE.FAT&amp;display_string=Audit&amp;VAR:KEY=RWNALMLUHY&amp;VAR:QUERY=RkZfRU5UUlBSX1ZBTF9FQklUREFfT1BFUihBTk4sNDA1NDMp&amp;WINDOW=FIRST_POPUP&amp;HEIGHT=450&amp;WIDTH=","450&amp;START_MAXIMIZED=FALSE&amp;VAR:CALENDAR=US&amp;VAR:SYMBOL=TAST&amp;VAR:INDEX=0"}</definedName>
    <definedName name="_127__FDSAUDITLINK__" localSheetId="0" hidden="1">{"fdsup://directions/FAT Viewer?action=UPDATE&amp;creator=factset&amp;DYN_ARGS=TRUE&amp;DOC_NAME=FAT:FQL_AUDITING_CLIENT_TEMPLATE.FAT&amp;display_string=Audit&amp;VAR:KEY=RWNALMLUHY&amp;VAR:QUERY=RkZfRU5UUlBSX1ZBTF9FQklUREFfT1BFUihBTk4sNDA1NDMp&amp;WINDOW=FIRST_POPUP&amp;HEIGHT=450&amp;WIDTH=","450&amp;START_MAXIMIZED=FALSE&amp;VAR:CALENDAR=US&amp;VAR:SYMBOL=TAST&amp;VAR:INDEX=0"}</definedName>
    <definedName name="_127__FDSAUDITLINK__" localSheetId="1" hidden="1">{"fdsup://directions/FAT Viewer?action=UPDATE&amp;creator=factset&amp;DYN_ARGS=TRUE&amp;DOC_NAME=FAT:FQL_AUDITING_CLIENT_TEMPLATE.FAT&amp;display_string=Audit&amp;VAR:KEY=RWNALMLUHY&amp;VAR:QUERY=RkZfRU5UUlBSX1ZBTF9FQklUREFfT1BFUihBTk4sNDA1NDMp&amp;WINDOW=FIRST_POPUP&amp;HEIGHT=450&amp;WIDTH=","450&amp;START_MAXIMIZED=FALSE&amp;VAR:CALENDAR=US&amp;VAR:SYMBOL=TAST&amp;VAR:INDEX=0"}</definedName>
    <definedName name="_127__FDSAUDITLINK__" hidden="1">{"fdsup://directions/FAT Viewer?action=UPDATE&amp;creator=factset&amp;DYN_ARGS=TRUE&amp;DOC_NAME=FAT:FQL_AUDITING_CLIENT_TEMPLATE.FAT&amp;display_string=Audit&amp;VAR:KEY=RWNALMLUHY&amp;VAR:QUERY=RkZfRU5UUlBSX1ZBTF9FQklUREFfT1BFUihBTk4sNDA1NDMp&amp;WINDOW=FIRST_POPUP&amp;HEIGHT=450&amp;WIDTH=","450&amp;START_MAXIMIZED=FALSE&amp;VAR:CALENDAR=US&amp;VAR:SYMBOL=TAST&amp;VAR:INDEX=0"}</definedName>
    <definedName name="_127prm.Przeksiegowania_2_1">"$'P_L Main reporting'.$#ODWOŁANIE$#ODWOŁANIE"</definedName>
    <definedName name="_128__FDSAUDITLINK__" localSheetId="2" hidden="1">{"fdsup://directions/FAT Viewer?action=UPDATE&amp;creator=factset&amp;DYN_ARGS=TRUE&amp;DOC_NAME=FAT:FQL_AUDITING_CLIENT_TEMPLATE.FAT&amp;display_string=Audit&amp;VAR:KEY=FQBCNQRARG&amp;VAR:QUERY=RkZfRU5UUlBSX1ZBTF9FQklUREFfT1BFUihBTk4sNDA1NDMp&amp;WINDOW=FIRST_POPUP&amp;HEIGHT=450&amp;WIDTH=","450&amp;START_MAXIMIZED=FALSE&amp;VAR:CALENDAR=US&amp;VAR:SYMBOL=CEC&amp;VAR:INDEX=0"}</definedName>
    <definedName name="_128__FDSAUDITLINK__" localSheetId="4" hidden="1">{"fdsup://directions/FAT Viewer?action=UPDATE&amp;creator=factset&amp;DYN_ARGS=TRUE&amp;DOC_NAME=FAT:FQL_AUDITING_CLIENT_TEMPLATE.FAT&amp;display_string=Audit&amp;VAR:KEY=FQBCNQRARG&amp;VAR:QUERY=RkZfRU5UUlBSX1ZBTF9FQklUREFfT1BFUihBTk4sNDA1NDMp&amp;WINDOW=FIRST_POPUP&amp;HEIGHT=450&amp;WIDTH=","450&amp;START_MAXIMIZED=FALSE&amp;VAR:CALENDAR=US&amp;VAR:SYMBOL=CEC&amp;VAR:INDEX=0"}</definedName>
    <definedName name="_128__FDSAUDITLINK__" localSheetId="3" hidden="1">{"fdsup://directions/FAT Viewer?action=UPDATE&amp;creator=factset&amp;DYN_ARGS=TRUE&amp;DOC_NAME=FAT:FQL_AUDITING_CLIENT_TEMPLATE.FAT&amp;display_string=Audit&amp;VAR:KEY=FQBCNQRARG&amp;VAR:QUERY=RkZfRU5UUlBSX1ZBTF9FQklUREFfT1BFUihBTk4sNDA1NDMp&amp;WINDOW=FIRST_POPUP&amp;HEIGHT=450&amp;WIDTH=","450&amp;START_MAXIMIZED=FALSE&amp;VAR:CALENDAR=US&amp;VAR:SYMBOL=CEC&amp;VAR:INDEX=0"}</definedName>
    <definedName name="_128__FDSAUDITLINK__" localSheetId="0" hidden="1">{"fdsup://directions/FAT Viewer?action=UPDATE&amp;creator=factset&amp;DYN_ARGS=TRUE&amp;DOC_NAME=FAT:FQL_AUDITING_CLIENT_TEMPLATE.FAT&amp;display_string=Audit&amp;VAR:KEY=FQBCNQRARG&amp;VAR:QUERY=RkZfRU5UUlBSX1ZBTF9FQklUREFfT1BFUihBTk4sNDA1NDMp&amp;WINDOW=FIRST_POPUP&amp;HEIGHT=450&amp;WIDTH=","450&amp;START_MAXIMIZED=FALSE&amp;VAR:CALENDAR=US&amp;VAR:SYMBOL=CEC&amp;VAR:INDEX=0"}</definedName>
    <definedName name="_128__FDSAUDITLINK__" localSheetId="1" hidden="1">{"fdsup://directions/FAT Viewer?action=UPDATE&amp;creator=factset&amp;DYN_ARGS=TRUE&amp;DOC_NAME=FAT:FQL_AUDITING_CLIENT_TEMPLATE.FAT&amp;display_string=Audit&amp;VAR:KEY=FQBCNQRARG&amp;VAR:QUERY=RkZfRU5UUlBSX1ZBTF9FQklUREFfT1BFUihBTk4sNDA1NDMp&amp;WINDOW=FIRST_POPUP&amp;HEIGHT=450&amp;WIDTH=","450&amp;START_MAXIMIZED=FALSE&amp;VAR:CALENDAR=US&amp;VAR:SYMBOL=CEC&amp;VAR:INDEX=0"}</definedName>
    <definedName name="_128__FDSAUDITLINK__" hidden="1">{"fdsup://directions/FAT Viewer?action=UPDATE&amp;creator=factset&amp;DYN_ARGS=TRUE&amp;DOC_NAME=FAT:FQL_AUDITING_CLIENT_TEMPLATE.FAT&amp;display_string=Audit&amp;VAR:KEY=FQBCNQRARG&amp;VAR:QUERY=RkZfRU5UUlBSX1ZBTF9FQklUREFfT1BFUihBTk4sNDA1NDMp&amp;WINDOW=FIRST_POPUP&amp;HEIGHT=450&amp;WIDTH=","450&amp;START_MAXIMIZED=FALSE&amp;VAR:CALENDAR=US&amp;VAR:SYMBOL=CEC&amp;VAR:INDEX=0"}</definedName>
    <definedName name="_128prm.Przeksiegowania_3_1">"$Total.$#ODWOŁANIE$#ODWOŁANIE"</definedName>
    <definedName name="_129__FDSAUDITLINK__" localSheetId="2" hidden="1">{"fdsup://Directions/FactSet Auditing Viewer?action=AUDIT_VALUE&amp;DB=129&amp;ID1=12513710&amp;VALUEID=01001&amp;SDATE=2011&amp;PERIODTYPE=ANN_STD&amp;SCFT=3&amp;window=popup_no_bar&amp;width=385&amp;height=120&amp;START_MAXIMIZED=FALSE&amp;creator=factset&amp;display_string=Audit"}</definedName>
    <definedName name="_129__FDSAUDITLINK__" localSheetId="4" hidden="1">{"fdsup://Directions/FactSet Auditing Viewer?action=AUDIT_VALUE&amp;DB=129&amp;ID1=12513710&amp;VALUEID=01001&amp;SDATE=2011&amp;PERIODTYPE=ANN_STD&amp;SCFT=3&amp;window=popup_no_bar&amp;width=385&amp;height=120&amp;START_MAXIMIZED=FALSE&amp;creator=factset&amp;display_string=Audit"}</definedName>
    <definedName name="_129__FDSAUDITLINK__" localSheetId="3" hidden="1">{"fdsup://Directions/FactSet Auditing Viewer?action=AUDIT_VALUE&amp;DB=129&amp;ID1=12513710&amp;VALUEID=01001&amp;SDATE=2011&amp;PERIODTYPE=ANN_STD&amp;SCFT=3&amp;window=popup_no_bar&amp;width=385&amp;height=120&amp;START_MAXIMIZED=FALSE&amp;creator=factset&amp;display_string=Audit"}</definedName>
    <definedName name="_129__FDSAUDITLINK__" localSheetId="0" hidden="1">{"fdsup://Directions/FactSet Auditing Viewer?action=AUDIT_VALUE&amp;DB=129&amp;ID1=12513710&amp;VALUEID=01001&amp;SDATE=2011&amp;PERIODTYPE=ANN_STD&amp;SCFT=3&amp;window=popup_no_bar&amp;width=385&amp;height=120&amp;START_MAXIMIZED=FALSE&amp;creator=factset&amp;display_string=Audit"}</definedName>
    <definedName name="_129__FDSAUDITLINK__" localSheetId="1" hidden="1">{"fdsup://Directions/FactSet Auditing Viewer?action=AUDIT_VALUE&amp;DB=129&amp;ID1=12513710&amp;VALUEID=01001&amp;SDATE=2011&amp;PERIODTYPE=ANN_STD&amp;SCFT=3&amp;window=popup_no_bar&amp;width=385&amp;height=120&amp;START_MAXIMIZED=FALSE&amp;creator=factset&amp;display_string=Audit"}</definedName>
    <definedName name="_129__FDSAUDITLINK__" hidden="1">{"fdsup://Directions/FactSet Auditing Viewer?action=AUDIT_VALUE&amp;DB=129&amp;ID1=12513710&amp;VALUEID=01001&amp;SDATE=2011&amp;PERIODTYPE=ANN_STD&amp;SCFT=3&amp;window=popup_no_bar&amp;width=385&amp;height=120&amp;START_MAXIMIZED=FALSE&amp;creator=factset&amp;display_string=Audit"}</definedName>
    <definedName name="_129prm.Przeksiegowania_5_1">"$'Adsales fee'.$#ODWOŁANIE$#ODWOŁANIE"</definedName>
    <definedName name="_12ktp.KtTyp_9_1">1</definedName>
    <definedName name="_13__123Graph_CCHART_1" hidden="1">#REF!</definedName>
    <definedName name="_13__123Graph_DCHART_1" hidden="1">#REF!</definedName>
    <definedName name="_13__123Graph_ECHART_3" hidden="1">#REF!</definedName>
    <definedName name="_13__FDSAUDITLINK__" localSheetId="2" hidden="1">{"fdsup://directions/FAT Viewer?action=UPDATE&amp;creator=factset&amp;DYN_ARGS=TRUE&amp;DOC_NAME=FAT:FQL_AUDITING_CLIENT_TEMPLATE.FAT&amp;display_string=Audit&amp;VAR:KEY=OXYBSVKVWB&amp;VAR:QUERY=RkZfRU5UUlBSX1ZBTF9FQklUREFfT1BFUihDQUwsTk9XKQ==&amp;WINDOW=FIRST_POPUP&amp;HEIGHT=450&amp;WIDTH=","450&amp;START_MAXIMIZED=FALSE&amp;VAR:CALENDAR=US&amp;VAR:SYMBOL=EAT&amp;VAR:INDEX=0"}</definedName>
    <definedName name="_13__FDSAUDITLINK__" localSheetId="4" hidden="1">{"fdsup://directions/FAT Viewer?action=UPDATE&amp;creator=factset&amp;DYN_ARGS=TRUE&amp;DOC_NAME=FAT:FQL_AUDITING_CLIENT_TEMPLATE.FAT&amp;display_string=Audit&amp;VAR:KEY=OXYBSVKVWB&amp;VAR:QUERY=RkZfRU5UUlBSX1ZBTF9FQklUREFfT1BFUihDQUwsTk9XKQ==&amp;WINDOW=FIRST_POPUP&amp;HEIGHT=450&amp;WIDTH=","450&amp;START_MAXIMIZED=FALSE&amp;VAR:CALENDAR=US&amp;VAR:SYMBOL=EAT&amp;VAR:INDEX=0"}</definedName>
    <definedName name="_13__FDSAUDITLINK__" localSheetId="3" hidden="1">{"fdsup://directions/FAT Viewer?action=UPDATE&amp;creator=factset&amp;DYN_ARGS=TRUE&amp;DOC_NAME=FAT:FQL_AUDITING_CLIENT_TEMPLATE.FAT&amp;display_string=Audit&amp;VAR:KEY=OXYBSVKVWB&amp;VAR:QUERY=RkZfRU5UUlBSX1ZBTF9FQklUREFfT1BFUihDQUwsTk9XKQ==&amp;WINDOW=FIRST_POPUP&amp;HEIGHT=450&amp;WIDTH=","450&amp;START_MAXIMIZED=FALSE&amp;VAR:CALENDAR=US&amp;VAR:SYMBOL=EAT&amp;VAR:INDEX=0"}</definedName>
    <definedName name="_13__FDSAUDITLINK__" localSheetId="0" hidden="1">{"fdsup://directions/FAT Viewer?action=UPDATE&amp;creator=factset&amp;DYN_ARGS=TRUE&amp;DOC_NAME=FAT:FQL_AUDITING_CLIENT_TEMPLATE.FAT&amp;display_string=Audit&amp;VAR:KEY=OXYBSVKVWB&amp;VAR:QUERY=RkZfRU5UUlBSX1ZBTF9FQklUREFfT1BFUihDQUwsTk9XKQ==&amp;WINDOW=FIRST_POPUP&amp;HEIGHT=450&amp;WIDTH=","450&amp;START_MAXIMIZED=FALSE&amp;VAR:CALENDAR=US&amp;VAR:SYMBOL=EAT&amp;VAR:INDEX=0"}</definedName>
    <definedName name="_13__FDSAUDITLINK__" localSheetId="1" hidden="1">{"fdsup://directions/FAT Viewer?action=UPDATE&amp;creator=factset&amp;DYN_ARGS=TRUE&amp;DOC_NAME=FAT:FQL_AUDITING_CLIENT_TEMPLATE.FAT&amp;display_string=Audit&amp;VAR:KEY=OXYBSVKVWB&amp;VAR:QUERY=RkZfRU5UUlBSX1ZBTF9FQklUREFfT1BFUihDQUwsTk9XKQ==&amp;WINDOW=FIRST_POPUP&amp;HEIGHT=450&amp;WIDTH=","450&amp;START_MAXIMIZED=FALSE&amp;VAR:CALENDAR=US&amp;VAR:SYMBOL=EAT&amp;VAR:INDEX=0"}</definedName>
    <definedName name="_13__FDSAUDITLINK__" hidden="1">{"fdsup://directions/FAT Viewer?action=UPDATE&amp;creator=factset&amp;DYN_ARGS=TRUE&amp;DOC_NAME=FAT:FQL_AUDITING_CLIENT_TEMPLATE.FAT&amp;display_string=Audit&amp;VAR:KEY=OXYBSVKVWB&amp;VAR:QUERY=RkZfRU5UUlBSX1ZBTF9FQklUREFfT1BFUihDQUwsTk9XKQ==&amp;WINDOW=FIRST_POPUP&amp;HEIGHT=450&amp;WIDTH=","450&amp;START_MAXIMIZED=FALSE&amp;VAR:CALENDAR=US&amp;VAR:SYMBOL=EAT&amp;VAR:INDEX=0"}</definedName>
    <definedName name="_130__FDSAUDITLINK__" localSheetId="2" hidden="1">{"fdsup://directions/FAT Viewer?action=UPDATE&amp;creator=factset&amp;DYN_ARGS=TRUE&amp;DOC_NAME=FAT:FQL_AUDITING_CLIENT_TEMPLATE.FAT&amp;display_string=Audit&amp;VAR:KEY=UVUBOLGTIF&amp;VAR:QUERY=RkZfRU5UUlBSX1ZBTF9FQklUREFfT1BFUihDQUwsTk9XKQ==&amp;WINDOW=FIRST_POPUP&amp;HEIGHT=450&amp;WIDTH=","450&amp;START_MAXIMIZED=FALSE&amp;VAR:CALENDAR=US&amp;VAR:SYMBOL=CEC&amp;VAR:INDEX=0"}</definedName>
    <definedName name="_130__FDSAUDITLINK__" localSheetId="4" hidden="1">{"fdsup://directions/FAT Viewer?action=UPDATE&amp;creator=factset&amp;DYN_ARGS=TRUE&amp;DOC_NAME=FAT:FQL_AUDITING_CLIENT_TEMPLATE.FAT&amp;display_string=Audit&amp;VAR:KEY=UVUBOLGTIF&amp;VAR:QUERY=RkZfRU5UUlBSX1ZBTF9FQklUREFfT1BFUihDQUwsTk9XKQ==&amp;WINDOW=FIRST_POPUP&amp;HEIGHT=450&amp;WIDTH=","450&amp;START_MAXIMIZED=FALSE&amp;VAR:CALENDAR=US&amp;VAR:SYMBOL=CEC&amp;VAR:INDEX=0"}</definedName>
    <definedName name="_130__FDSAUDITLINK__" localSheetId="3" hidden="1">{"fdsup://directions/FAT Viewer?action=UPDATE&amp;creator=factset&amp;DYN_ARGS=TRUE&amp;DOC_NAME=FAT:FQL_AUDITING_CLIENT_TEMPLATE.FAT&amp;display_string=Audit&amp;VAR:KEY=UVUBOLGTIF&amp;VAR:QUERY=RkZfRU5UUlBSX1ZBTF9FQklUREFfT1BFUihDQUwsTk9XKQ==&amp;WINDOW=FIRST_POPUP&amp;HEIGHT=450&amp;WIDTH=","450&amp;START_MAXIMIZED=FALSE&amp;VAR:CALENDAR=US&amp;VAR:SYMBOL=CEC&amp;VAR:INDEX=0"}</definedName>
    <definedName name="_130__FDSAUDITLINK__" localSheetId="0" hidden="1">{"fdsup://directions/FAT Viewer?action=UPDATE&amp;creator=factset&amp;DYN_ARGS=TRUE&amp;DOC_NAME=FAT:FQL_AUDITING_CLIENT_TEMPLATE.FAT&amp;display_string=Audit&amp;VAR:KEY=UVUBOLGTIF&amp;VAR:QUERY=RkZfRU5UUlBSX1ZBTF9FQklUREFfT1BFUihDQUwsTk9XKQ==&amp;WINDOW=FIRST_POPUP&amp;HEIGHT=450&amp;WIDTH=","450&amp;START_MAXIMIZED=FALSE&amp;VAR:CALENDAR=US&amp;VAR:SYMBOL=CEC&amp;VAR:INDEX=0"}</definedName>
    <definedName name="_130__FDSAUDITLINK__" localSheetId="1" hidden="1">{"fdsup://directions/FAT Viewer?action=UPDATE&amp;creator=factset&amp;DYN_ARGS=TRUE&amp;DOC_NAME=FAT:FQL_AUDITING_CLIENT_TEMPLATE.FAT&amp;display_string=Audit&amp;VAR:KEY=UVUBOLGTIF&amp;VAR:QUERY=RkZfRU5UUlBSX1ZBTF9FQklUREFfT1BFUihDQUwsTk9XKQ==&amp;WINDOW=FIRST_POPUP&amp;HEIGHT=450&amp;WIDTH=","450&amp;START_MAXIMIZED=FALSE&amp;VAR:CALENDAR=US&amp;VAR:SYMBOL=CEC&amp;VAR:INDEX=0"}</definedName>
    <definedName name="_130__FDSAUDITLINK__" hidden="1">{"fdsup://directions/FAT Viewer?action=UPDATE&amp;creator=factset&amp;DYN_ARGS=TRUE&amp;DOC_NAME=FAT:FQL_AUDITING_CLIENT_TEMPLATE.FAT&amp;display_string=Audit&amp;VAR:KEY=UVUBOLGTIF&amp;VAR:QUERY=RkZfRU5UUlBSX1ZBTF9FQklUREFfT1BFUihDQUwsTk9XKQ==&amp;WINDOW=FIRST_POPUP&amp;HEIGHT=450&amp;WIDTH=","450&amp;START_MAXIMIZED=FALSE&amp;VAR:CALENDAR=US&amp;VAR:SYMBOL=CEC&amp;VAR:INDEX=0"}</definedName>
    <definedName name="_130prm.Przeksiegowania_6_1">"$'Producing IT'.$#ODWOŁANIE$#ODWOŁANIE"</definedName>
    <definedName name="_131__FDSAUDITLINK__" localSheetId="2" hidden="1">{"fdsup://directions/FAT Viewer?action=UPDATE&amp;creator=factset&amp;DYN_ARGS=TRUE&amp;DOC_NAME=FAT:FQL_AUDITING_CLIENT_TEMPLATE.FAT&amp;display_string=Audit&amp;VAR:KEY=HYVIXUZWXS&amp;VAR:QUERY=RkZfRU5UUlBSX1ZBTF9FQklUREFfT1BFUihBTk4sNDA1NDMp&amp;WINDOW=FIRST_POPUP&amp;HEIGHT=450&amp;WIDTH=","450&amp;START_MAXIMIZED=FALSE&amp;VAR:CALENDAR=US&amp;VAR:SYMBOL=PFCB&amp;VAR:INDEX=0"}</definedName>
    <definedName name="_131__FDSAUDITLINK__" localSheetId="4" hidden="1">{"fdsup://directions/FAT Viewer?action=UPDATE&amp;creator=factset&amp;DYN_ARGS=TRUE&amp;DOC_NAME=FAT:FQL_AUDITING_CLIENT_TEMPLATE.FAT&amp;display_string=Audit&amp;VAR:KEY=HYVIXUZWXS&amp;VAR:QUERY=RkZfRU5UUlBSX1ZBTF9FQklUREFfT1BFUihBTk4sNDA1NDMp&amp;WINDOW=FIRST_POPUP&amp;HEIGHT=450&amp;WIDTH=","450&amp;START_MAXIMIZED=FALSE&amp;VAR:CALENDAR=US&amp;VAR:SYMBOL=PFCB&amp;VAR:INDEX=0"}</definedName>
    <definedName name="_131__FDSAUDITLINK__" localSheetId="3" hidden="1">{"fdsup://directions/FAT Viewer?action=UPDATE&amp;creator=factset&amp;DYN_ARGS=TRUE&amp;DOC_NAME=FAT:FQL_AUDITING_CLIENT_TEMPLATE.FAT&amp;display_string=Audit&amp;VAR:KEY=HYVIXUZWXS&amp;VAR:QUERY=RkZfRU5UUlBSX1ZBTF9FQklUREFfT1BFUihBTk4sNDA1NDMp&amp;WINDOW=FIRST_POPUP&amp;HEIGHT=450&amp;WIDTH=","450&amp;START_MAXIMIZED=FALSE&amp;VAR:CALENDAR=US&amp;VAR:SYMBOL=PFCB&amp;VAR:INDEX=0"}</definedName>
    <definedName name="_131__FDSAUDITLINK__" localSheetId="0" hidden="1">{"fdsup://directions/FAT Viewer?action=UPDATE&amp;creator=factset&amp;DYN_ARGS=TRUE&amp;DOC_NAME=FAT:FQL_AUDITING_CLIENT_TEMPLATE.FAT&amp;display_string=Audit&amp;VAR:KEY=HYVIXUZWXS&amp;VAR:QUERY=RkZfRU5UUlBSX1ZBTF9FQklUREFfT1BFUihBTk4sNDA1NDMp&amp;WINDOW=FIRST_POPUP&amp;HEIGHT=450&amp;WIDTH=","450&amp;START_MAXIMIZED=FALSE&amp;VAR:CALENDAR=US&amp;VAR:SYMBOL=PFCB&amp;VAR:INDEX=0"}</definedName>
    <definedName name="_131__FDSAUDITLINK__" localSheetId="1" hidden="1">{"fdsup://directions/FAT Viewer?action=UPDATE&amp;creator=factset&amp;DYN_ARGS=TRUE&amp;DOC_NAME=FAT:FQL_AUDITING_CLIENT_TEMPLATE.FAT&amp;display_string=Audit&amp;VAR:KEY=HYVIXUZWXS&amp;VAR:QUERY=RkZfRU5UUlBSX1ZBTF9FQklUREFfT1BFUihBTk4sNDA1NDMp&amp;WINDOW=FIRST_POPUP&amp;HEIGHT=450&amp;WIDTH=","450&amp;START_MAXIMIZED=FALSE&amp;VAR:CALENDAR=US&amp;VAR:SYMBOL=PFCB&amp;VAR:INDEX=0"}</definedName>
    <definedName name="_131__FDSAUDITLINK__" hidden="1">{"fdsup://directions/FAT Viewer?action=UPDATE&amp;creator=factset&amp;DYN_ARGS=TRUE&amp;DOC_NAME=FAT:FQL_AUDITING_CLIENT_TEMPLATE.FAT&amp;display_string=Audit&amp;VAR:KEY=HYVIXUZWXS&amp;VAR:QUERY=RkZfRU5UUlBSX1ZBTF9FQklUREFfT1BFUihBTk4sNDA1NDMp&amp;WINDOW=FIRST_POPUP&amp;HEIGHT=450&amp;WIDTH=","450&amp;START_MAXIMIZED=FALSE&amp;VAR:CALENDAR=US&amp;VAR:SYMBOL=PFCB&amp;VAR:INDEX=0"}</definedName>
    <definedName name="_131prm.Przeksiegowania_7_1">"$Editorial.$#ODWOŁANIE$#ODWOŁANIE"</definedName>
    <definedName name="_132__FDSAUDITLINK__" localSheetId="2" hidden="1">{"fdsup://Directions/FactSet Auditing Viewer?action=AUDIT_VALUE&amp;DB=129&amp;ID1=69333Y10&amp;VALUEID=01001&amp;SDATE=2011&amp;PERIODTYPE=ANN_STD&amp;SCFT=3&amp;window=popup_no_bar&amp;width=385&amp;height=120&amp;START_MAXIMIZED=FALSE&amp;creator=factset&amp;display_string=Audit"}</definedName>
    <definedName name="_132__FDSAUDITLINK__" localSheetId="4" hidden="1">{"fdsup://Directions/FactSet Auditing Viewer?action=AUDIT_VALUE&amp;DB=129&amp;ID1=69333Y10&amp;VALUEID=01001&amp;SDATE=2011&amp;PERIODTYPE=ANN_STD&amp;SCFT=3&amp;window=popup_no_bar&amp;width=385&amp;height=120&amp;START_MAXIMIZED=FALSE&amp;creator=factset&amp;display_string=Audit"}</definedName>
    <definedName name="_132__FDSAUDITLINK__" localSheetId="3" hidden="1">{"fdsup://Directions/FactSet Auditing Viewer?action=AUDIT_VALUE&amp;DB=129&amp;ID1=69333Y10&amp;VALUEID=01001&amp;SDATE=2011&amp;PERIODTYPE=ANN_STD&amp;SCFT=3&amp;window=popup_no_bar&amp;width=385&amp;height=120&amp;START_MAXIMIZED=FALSE&amp;creator=factset&amp;display_string=Audit"}</definedName>
    <definedName name="_132__FDSAUDITLINK__" localSheetId="0" hidden="1">{"fdsup://Directions/FactSet Auditing Viewer?action=AUDIT_VALUE&amp;DB=129&amp;ID1=69333Y10&amp;VALUEID=01001&amp;SDATE=2011&amp;PERIODTYPE=ANN_STD&amp;SCFT=3&amp;window=popup_no_bar&amp;width=385&amp;height=120&amp;START_MAXIMIZED=FALSE&amp;creator=factset&amp;display_string=Audit"}</definedName>
    <definedName name="_132__FDSAUDITLINK__" localSheetId="1" hidden="1">{"fdsup://Directions/FactSet Auditing Viewer?action=AUDIT_VALUE&amp;DB=129&amp;ID1=69333Y10&amp;VALUEID=01001&amp;SDATE=2011&amp;PERIODTYPE=ANN_STD&amp;SCFT=3&amp;window=popup_no_bar&amp;width=385&amp;height=120&amp;START_MAXIMIZED=FALSE&amp;creator=factset&amp;display_string=Audit"}</definedName>
    <definedName name="_132__FDSAUDITLINK__" hidden="1">{"fdsup://Directions/FactSet Auditing Viewer?action=AUDIT_VALUE&amp;DB=129&amp;ID1=69333Y10&amp;VALUEID=01001&amp;SDATE=2011&amp;PERIODTYPE=ANN_STD&amp;SCFT=3&amp;window=popup_no_bar&amp;width=385&amp;height=120&amp;START_MAXIMIZED=FALSE&amp;creator=factset&amp;display_string=Audit"}</definedName>
    <definedName name="_132prm.Przeksiegowania_8_1">"$'Marketing Distribution'.$#ODWOŁANIE$#ODWOŁANIE"</definedName>
    <definedName name="_133__FDSAUDITLINK__" localSheetId="2" hidden="1">{"fdsup://directions/FAT Viewer?action=UPDATE&amp;creator=factset&amp;DYN_ARGS=TRUE&amp;DOC_NAME=FAT:FQL_AUDITING_CLIENT_TEMPLATE.FAT&amp;display_string=Audit&amp;VAR:KEY=EPEBYPEFYR&amp;VAR:QUERY=RkZfU0FMRVMoTFRNLDQwNjMzKQ==&amp;WINDOW=FIRST_POPUP&amp;HEIGHT=450&amp;WIDTH=450&amp;START_MAXIMIZED=","FALSE&amp;VAR:CALENDAR=US&amp;VAR:SYMBOL=RT&amp;VAR:INDEX=0"}</definedName>
    <definedName name="_133__FDSAUDITLINK__" localSheetId="4" hidden="1">{"fdsup://directions/FAT Viewer?action=UPDATE&amp;creator=factset&amp;DYN_ARGS=TRUE&amp;DOC_NAME=FAT:FQL_AUDITING_CLIENT_TEMPLATE.FAT&amp;display_string=Audit&amp;VAR:KEY=EPEBYPEFYR&amp;VAR:QUERY=RkZfU0FMRVMoTFRNLDQwNjMzKQ==&amp;WINDOW=FIRST_POPUP&amp;HEIGHT=450&amp;WIDTH=450&amp;START_MAXIMIZED=","FALSE&amp;VAR:CALENDAR=US&amp;VAR:SYMBOL=RT&amp;VAR:INDEX=0"}</definedName>
    <definedName name="_133__FDSAUDITLINK__" localSheetId="3" hidden="1">{"fdsup://directions/FAT Viewer?action=UPDATE&amp;creator=factset&amp;DYN_ARGS=TRUE&amp;DOC_NAME=FAT:FQL_AUDITING_CLIENT_TEMPLATE.FAT&amp;display_string=Audit&amp;VAR:KEY=EPEBYPEFYR&amp;VAR:QUERY=RkZfU0FMRVMoTFRNLDQwNjMzKQ==&amp;WINDOW=FIRST_POPUP&amp;HEIGHT=450&amp;WIDTH=450&amp;START_MAXIMIZED=","FALSE&amp;VAR:CALENDAR=US&amp;VAR:SYMBOL=RT&amp;VAR:INDEX=0"}</definedName>
    <definedName name="_133__FDSAUDITLINK__" localSheetId="0" hidden="1">{"fdsup://directions/FAT Viewer?action=UPDATE&amp;creator=factset&amp;DYN_ARGS=TRUE&amp;DOC_NAME=FAT:FQL_AUDITING_CLIENT_TEMPLATE.FAT&amp;display_string=Audit&amp;VAR:KEY=EPEBYPEFYR&amp;VAR:QUERY=RkZfU0FMRVMoTFRNLDQwNjMzKQ==&amp;WINDOW=FIRST_POPUP&amp;HEIGHT=450&amp;WIDTH=450&amp;START_MAXIMIZED=","FALSE&amp;VAR:CALENDAR=US&amp;VAR:SYMBOL=RT&amp;VAR:INDEX=0"}</definedName>
    <definedName name="_133__FDSAUDITLINK__" localSheetId="1" hidden="1">{"fdsup://directions/FAT Viewer?action=UPDATE&amp;creator=factset&amp;DYN_ARGS=TRUE&amp;DOC_NAME=FAT:FQL_AUDITING_CLIENT_TEMPLATE.FAT&amp;display_string=Audit&amp;VAR:KEY=EPEBYPEFYR&amp;VAR:QUERY=RkZfU0FMRVMoTFRNLDQwNjMzKQ==&amp;WINDOW=FIRST_POPUP&amp;HEIGHT=450&amp;WIDTH=450&amp;START_MAXIMIZED=","FALSE&amp;VAR:CALENDAR=US&amp;VAR:SYMBOL=RT&amp;VAR:INDEX=0"}</definedName>
    <definedName name="_133__FDSAUDITLINK__" hidden="1">{"fdsup://directions/FAT Viewer?action=UPDATE&amp;creator=factset&amp;DYN_ARGS=TRUE&amp;DOC_NAME=FAT:FQL_AUDITING_CLIENT_TEMPLATE.FAT&amp;display_string=Audit&amp;VAR:KEY=EPEBYPEFYR&amp;VAR:QUERY=RkZfU0FMRVMoTFRNLDQwNjMzKQ==&amp;WINDOW=FIRST_POPUP&amp;HEIGHT=450&amp;WIDTH=450&amp;START_MAXIMIZED=","FALSE&amp;VAR:CALENDAR=US&amp;VAR:SYMBOL=RT&amp;VAR:INDEX=0"}</definedName>
    <definedName name="_133prm.Przeksiegowania_9_1">"$'Advertising Org'.$#ODWOŁANIE$#ODWOŁANIE"</definedName>
    <definedName name="_134__FDSAUDITLINK__" localSheetId="2" hidden="1">{"fdsup://directions/FAT Viewer?action=UPDATE&amp;creator=factset&amp;DYN_ARGS=TRUE&amp;DOC_NAME=FAT:FQL_AUDITING_CLIENT_TEMPLATE.FAT&amp;display_string=Audit&amp;VAR:KEY=RUNSTYBKJE&amp;VAR:QUERY=RkZfRU5UUlBSX1ZBTF9FQklUREFfT1BFUihBTk4sNDA1NDMp&amp;WINDOW=FIRST_POPUP&amp;HEIGHT=450&amp;WIDTH=","450&amp;START_MAXIMIZED=FALSE&amp;VAR:CALENDAR=US&amp;VAR:SYMBOL=CMG&amp;VAR:INDEX=0"}</definedName>
    <definedName name="_134__FDSAUDITLINK__" localSheetId="4" hidden="1">{"fdsup://directions/FAT Viewer?action=UPDATE&amp;creator=factset&amp;DYN_ARGS=TRUE&amp;DOC_NAME=FAT:FQL_AUDITING_CLIENT_TEMPLATE.FAT&amp;display_string=Audit&amp;VAR:KEY=RUNSTYBKJE&amp;VAR:QUERY=RkZfRU5UUlBSX1ZBTF9FQklUREFfT1BFUihBTk4sNDA1NDMp&amp;WINDOW=FIRST_POPUP&amp;HEIGHT=450&amp;WIDTH=","450&amp;START_MAXIMIZED=FALSE&amp;VAR:CALENDAR=US&amp;VAR:SYMBOL=CMG&amp;VAR:INDEX=0"}</definedName>
    <definedName name="_134__FDSAUDITLINK__" localSheetId="3" hidden="1">{"fdsup://directions/FAT Viewer?action=UPDATE&amp;creator=factset&amp;DYN_ARGS=TRUE&amp;DOC_NAME=FAT:FQL_AUDITING_CLIENT_TEMPLATE.FAT&amp;display_string=Audit&amp;VAR:KEY=RUNSTYBKJE&amp;VAR:QUERY=RkZfRU5UUlBSX1ZBTF9FQklUREFfT1BFUihBTk4sNDA1NDMp&amp;WINDOW=FIRST_POPUP&amp;HEIGHT=450&amp;WIDTH=","450&amp;START_MAXIMIZED=FALSE&amp;VAR:CALENDAR=US&amp;VAR:SYMBOL=CMG&amp;VAR:INDEX=0"}</definedName>
    <definedName name="_134__FDSAUDITLINK__" localSheetId="0" hidden="1">{"fdsup://directions/FAT Viewer?action=UPDATE&amp;creator=factset&amp;DYN_ARGS=TRUE&amp;DOC_NAME=FAT:FQL_AUDITING_CLIENT_TEMPLATE.FAT&amp;display_string=Audit&amp;VAR:KEY=RUNSTYBKJE&amp;VAR:QUERY=RkZfRU5UUlBSX1ZBTF9FQklUREFfT1BFUihBTk4sNDA1NDMp&amp;WINDOW=FIRST_POPUP&amp;HEIGHT=450&amp;WIDTH=","450&amp;START_MAXIMIZED=FALSE&amp;VAR:CALENDAR=US&amp;VAR:SYMBOL=CMG&amp;VAR:INDEX=0"}</definedName>
    <definedName name="_134__FDSAUDITLINK__" localSheetId="1" hidden="1">{"fdsup://directions/FAT Viewer?action=UPDATE&amp;creator=factset&amp;DYN_ARGS=TRUE&amp;DOC_NAME=FAT:FQL_AUDITING_CLIENT_TEMPLATE.FAT&amp;display_string=Audit&amp;VAR:KEY=RUNSTYBKJE&amp;VAR:QUERY=RkZfRU5UUlBSX1ZBTF9FQklUREFfT1BFUihBTk4sNDA1NDMp&amp;WINDOW=FIRST_POPUP&amp;HEIGHT=450&amp;WIDTH=","450&amp;START_MAXIMIZED=FALSE&amp;VAR:CALENDAR=US&amp;VAR:SYMBOL=CMG&amp;VAR:INDEX=0"}</definedName>
    <definedName name="_134__FDSAUDITLINK__" hidden="1">{"fdsup://directions/FAT Viewer?action=UPDATE&amp;creator=factset&amp;DYN_ARGS=TRUE&amp;DOC_NAME=FAT:FQL_AUDITING_CLIENT_TEMPLATE.FAT&amp;display_string=Audit&amp;VAR:KEY=RUNSTYBKJE&amp;VAR:QUERY=RkZfRU5UUlBSX1ZBTF9FQklUREFfT1BFUihBTk4sNDA1NDMp&amp;WINDOW=FIRST_POPUP&amp;HEIGHT=450&amp;WIDTH=","450&amp;START_MAXIMIZED=FALSE&amp;VAR:CALENDAR=US&amp;VAR:SYMBOL=CMG&amp;VAR:INDEX=0"}</definedName>
    <definedName name="_134prm.Rok_10_1">"$'Distribution Org'.$#ODWOŁANIE$#ODWOŁANIE"</definedName>
    <definedName name="_135__FDSAUDITLINK__" localSheetId="2" hidden="1">{"fdsup://directions/FAT Viewer?action=UPDATE&amp;creator=factset&amp;DYN_ARGS=TRUE&amp;DOC_NAME=FAT:FQL_AUDITING_CLIENT_TEMPLATE.FAT&amp;display_string=Audit&amp;VAR:KEY=JKNSNEHYXY&amp;VAR:QUERY=RkZfRU5UUlBSX1ZBTF9FQklUREFfT1BFUihBTk4sNDA1NDMp&amp;WINDOW=FIRST_POPUP&amp;HEIGHT=450&amp;WIDTH=","450&amp;START_MAXIMIZED=FALSE&amp;VAR:CALENDAR=US&amp;VAR:SYMBOL=CBRL&amp;VAR:INDEX=0"}</definedName>
    <definedName name="_135__FDSAUDITLINK__" localSheetId="4" hidden="1">{"fdsup://directions/FAT Viewer?action=UPDATE&amp;creator=factset&amp;DYN_ARGS=TRUE&amp;DOC_NAME=FAT:FQL_AUDITING_CLIENT_TEMPLATE.FAT&amp;display_string=Audit&amp;VAR:KEY=JKNSNEHYXY&amp;VAR:QUERY=RkZfRU5UUlBSX1ZBTF9FQklUREFfT1BFUihBTk4sNDA1NDMp&amp;WINDOW=FIRST_POPUP&amp;HEIGHT=450&amp;WIDTH=","450&amp;START_MAXIMIZED=FALSE&amp;VAR:CALENDAR=US&amp;VAR:SYMBOL=CBRL&amp;VAR:INDEX=0"}</definedName>
    <definedName name="_135__FDSAUDITLINK__" localSheetId="3" hidden="1">{"fdsup://directions/FAT Viewer?action=UPDATE&amp;creator=factset&amp;DYN_ARGS=TRUE&amp;DOC_NAME=FAT:FQL_AUDITING_CLIENT_TEMPLATE.FAT&amp;display_string=Audit&amp;VAR:KEY=JKNSNEHYXY&amp;VAR:QUERY=RkZfRU5UUlBSX1ZBTF9FQklUREFfT1BFUihBTk4sNDA1NDMp&amp;WINDOW=FIRST_POPUP&amp;HEIGHT=450&amp;WIDTH=","450&amp;START_MAXIMIZED=FALSE&amp;VAR:CALENDAR=US&amp;VAR:SYMBOL=CBRL&amp;VAR:INDEX=0"}</definedName>
    <definedName name="_135__FDSAUDITLINK__" localSheetId="0" hidden="1">{"fdsup://directions/FAT Viewer?action=UPDATE&amp;creator=factset&amp;DYN_ARGS=TRUE&amp;DOC_NAME=FAT:FQL_AUDITING_CLIENT_TEMPLATE.FAT&amp;display_string=Audit&amp;VAR:KEY=JKNSNEHYXY&amp;VAR:QUERY=RkZfRU5UUlBSX1ZBTF9FQklUREFfT1BFUihBTk4sNDA1NDMp&amp;WINDOW=FIRST_POPUP&amp;HEIGHT=450&amp;WIDTH=","450&amp;START_MAXIMIZED=FALSE&amp;VAR:CALENDAR=US&amp;VAR:SYMBOL=CBRL&amp;VAR:INDEX=0"}</definedName>
    <definedName name="_135__FDSAUDITLINK__" localSheetId="1" hidden="1">{"fdsup://directions/FAT Viewer?action=UPDATE&amp;creator=factset&amp;DYN_ARGS=TRUE&amp;DOC_NAME=FAT:FQL_AUDITING_CLIENT_TEMPLATE.FAT&amp;display_string=Audit&amp;VAR:KEY=JKNSNEHYXY&amp;VAR:QUERY=RkZfRU5UUlBSX1ZBTF9FQklUREFfT1BFUihBTk4sNDA1NDMp&amp;WINDOW=FIRST_POPUP&amp;HEIGHT=450&amp;WIDTH=","450&amp;START_MAXIMIZED=FALSE&amp;VAR:CALENDAR=US&amp;VAR:SYMBOL=CBRL&amp;VAR:INDEX=0"}</definedName>
    <definedName name="_135__FDSAUDITLINK__" hidden="1">{"fdsup://directions/FAT Viewer?action=UPDATE&amp;creator=factset&amp;DYN_ARGS=TRUE&amp;DOC_NAME=FAT:FQL_AUDITING_CLIENT_TEMPLATE.FAT&amp;display_string=Audit&amp;VAR:KEY=JKNSNEHYXY&amp;VAR:QUERY=RkZfRU5UUlBSX1ZBTF9FQklUREFfT1BFUihBTk4sNDA1NDMp&amp;WINDOW=FIRST_POPUP&amp;HEIGHT=450&amp;WIDTH=","450&amp;START_MAXIMIZED=FALSE&amp;VAR:CALENDAR=US&amp;VAR:SYMBOL=CBRL&amp;VAR:INDEX=0"}</definedName>
    <definedName name="_135prm.Rok_11_1">"$'Objekt Manag'.$#ODWOŁANIE$#ODWOŁANIE"</definedName>
    <definedName name="_136__FDSAUDITLINK__" localSheetId="2" hidden="1">{"fdsup://directions/FAT Viewer?action=UPDATE&amp;creator=factset&amp;DYN_ARGS=TRUE&amp;DOC_NAME=FAT:FQL_AUDITING_CLIENT_TEMPLATE.FAT&amp;display_string=Audit&amp;VAR:KEY=KNALGDEBWV&amp;VAR:QUERY=RkZfU0FMRVMoTFRNLDQwOTA4KQ==&amp;WINDOW=FIRST_POPUP&amp;HEIGHT=450&amp;WIDTH=450&amp;START_MAXIMIZED=","FALSE&amp;VAR:CALENDAR=US&amp;VAR:SYMBOL=DRI&amp;VAR:INDEX=0"}</definedName>
    <definedName name="_136__FDSAUDITLINK__" localSheetId="4" hidden="1">{"fdsup://directions/FAT Viewer?action=UPDATE&amp;creator=factset&amp;DYN_ARGS=TRUE&amp;DOC_NAME=FAT:FQL_AUDITING_CLIENT_TEMPLATE.FAT&amp;display_string=Audit&amp;VAR:KEY=KNALGDEBWV&amp;VAR:QUERY=RkZfU0FMRVMoTFRNLDQwOTA4KQ==&amp;WINDOW=FIRST_POPUP&amp;HEIGHT=450&amp;WIDTH=450&amp;START_MAXIMIZED=","FALSE&amp;VAR:CALENDAR=US&amp;VAR:SYMBOL=DRI&amp;VAR:INDEX=0"}</definedName>
    <definedName name="_136__FDSAUDITLINK__" localSheetId="3" hidden="1">{"fdsup://directions/FAT Viewer?action=UPDATE&amp;creator=factset&amp;DYN_ARGS=TRUE&amp;DOC_NAME=FAT:FQL_AUDITING_CLIENT_TEMPLATE.FAT&amp;display_string=Audit&amp;VAR:KEY=KNALGDEBWV&amp;VAR:QUERY=RkZfU0FMRVMoTFRNLDQwOTA4KQ==&amp;WINDOW=FIRST_POPUP&amp;HEIGHT=450&amp;WIDTH=450&amp;START_MAXIMIZED=","FALSE&amp;VAR:CALENDAR=US&amp;VAR:SYMBOL=DRI&amp;VAR:INDEX=0"}</definedName>
    <definedName name="_136__FDSAUDITLINK__" localSheetId="0" hidden="1">{"fdsup://directions/FAT Viewer?action=UPDATE&amp;creator=factset&amp;DYN_ARGS=TRUE&amp;DOC_NAME=FAT:FQL_AUDITING_CLIENT_TEMPLATE.FAT&amp;display_string=Audit&amp;VAR:KEY=KNALGDEBWV&amp;VAR:QUERY=RkZfU0FMRVMoTFRNLDQwOTA4KQ==&amp;WINDOW=FIRST_POPUP&amp;HEIGHT=450&amp;WIDTH=450&amp;START_MAXIMIZED=","FALSE&amp;VAR:CALENDAR=US&amp;VAR:SYMBOL=DRI&amp;VAR:INDEX=0"}</definedName>
    <definedName name="_136__FDSAUDITLINK__" localSheetId="1" hidden="1">{"fdsup://directions/FAT Viewer?action=UPDATE&amp;creator=factset&amp;DYN_ARGS=TRUE&amp;DOC_NAME=FAT:FQL_AUDITING_CLIENT_TEMPLATE.FAT&amp;display_string=Audit&amp;VAR:KEY=KNALGDEBWV&amp;VAR:QUERY=RkZfU0FMRVMoTFRNLDQwOTA4KQ==&amp;WINDOW=FIRST_POPUP&amp;HEIGHT=450&amp;WIDTH=450&amp;START_MAXIMIZED=","FALSE&amp;VAR:CALENDAR=US&amp;VAR:SYMBOL=DRI&amp;VAR:INDEX=0"}</definedName>
    <definedName name="_136__FDSAUDITLINK__" hidden="1">{"fdsup://directions/FAT Viewer?action=UPDATE&amp;creator=factset&amp;DYN_ARGS=TRUE&amp;DOC_NAME=FAT:FQL_AUDITING_CLIENT_TEMPLATE.FAT&amp;display_string=Audit&amp;VAR:KEY=KNALGDEBWV&amp;VAR:QUERY=RkZfU0FMRVMoTFRNLDQwOTA4KQ==&amp;WINDOW=FIRST_POPUP&amp;HEIGHT=450&amp;WIDTH=450&amp;START_MAXIMIZED=","FALSE&amp;VAR:CALENDAR=US&amp;VAR:SYMBOL=DRI&amp;VAR:INDEX=0"}</definedName>
    <definedName name="_136prm.Rok_12_1">"$Administration.$#ODWOŁANIE$#ODWOŁANIE"</definedName>
    <definedName name="_137__FDSAUDITLINK__" localSheetId="2" hidden="1">{"fdsup://directions/FAT Viewer?action=UPDATE&amp;creator=factset&amp;DYN_ARGS=TRUE&amp;DOC_NAME=FAT:FQL_AUDITING_CLIENT_TEMPLATE.FAT&amp;display_string=Audit&amp;VAR:KEY=DOPEZMJENA&amp;VAR:QUERY=RkZfRU5UUlBSX1ZBTF9FQklUREFfT1BFUihBTk4sNDA1NDMp&amp;WINDOW=FIRST_POPUP&amp;HEIGHT=450&amp;WIDTH=","450&amp;START_MAXIMIZED=FALSE&amp;VAR:CALENDAR=US&amp;VAR:SYMBOL=DPZ&amp;VAR:INDEX=0"}</definedName>
    <definedName name="_137__FDSAUDITLINK__" localSheetId="4" hidden="1">{"fdsup://directions/FAT Viewer?action=UPDATE&amp;creator=factset&amp;DYN_ARGS=TRUE&amp;DOC_NAME=FAT:FQL_AUDITING_CLIENT_TEMPLATE.FAT&amp;display_string=Audit&amp;VAR:KEY=DOPEZMJENA&amp;VAR:QUERY=RkZfRU5UUlBSX1ZBTF9FQklUREFfT1BFUihBTk4sNDA1NDMp&amp;WINDOW=FIRST_POPUP&amp;HEIGHT=450&amp;WIDTH=","450&amp;START_MAXIMIZED=FALSE&amp;VAR:CALENDAR=US&amp;VAR:SYMBOL=DPZ&amp;VAR:INDEX=0"}</definedName>
    <definedName name="_137__FDSAUDITLINK__" localSheetId="3" hidden="1">{"fdsup://directions/FAT Viewer?action=UPDATE&amp;creator=factset&amp;DYN_ARGS=TRUE&amp;DOC_NAME=FAT:FQL_AUDITING_CLIENT_TEMPLATE.FAT&amp;display_string=Audit&amp;VAR:KEY=DOPEZMJENA&amp;VAR:QUERY=RkZfRU5UUlBSX1ZBTF9FQklUREFfT1BFUihBTk4sNDA1NDMp&amp;WINDOW=FIRST_POPUP&amp;HEIGHT=450&amp;WIDTH=","450&amp;START_MAXIMIZED=FALSE&amp;VAR:CALENDAR=US&amp;VAR:SYMBOL=DPZ&amp;VAR:INDEX=0"}</definedName>
    <definedName name="_137__FDSAUDITLINK__" localSheetId="0" hidden="1">{"fdsup://directions/FAT Viewer?action=UPDATE&amp;creator=factset&amp;DYN_ARGS=TRUE&amp;DOC_NAME=FAT:FQL_AUDITING_CLIENT_TEMPLATE.FAT&amp;display_string=Audit&amp;VAR:KEY=DOPEZMJENA&amp;VAR:QUERY=RkZfRU5UUlBSX1ZBTF9FQklUREFfT1BFUihBTk4sNDA1NDMp&amp;WINDOW=FIRST_POPUP&amp;HEIGHT=450&amp;WIDTH=","450&amp;START_MAXIMIZED=FALSE&amp;VAR:CALENDAR=US&amp;VAR:SYMBOL=DPZ&amp;VAR:INDEX=0"}</definedName>
    <definedName name="_137__FDSAUDITLINK__" localSheetId="1" hidden="1">{"fdsup://directions/FAT Viewer?action=UPDATE&amp;creator=factset&amp;DYN_ARGS=TRUE&amp;DOC_NAME=FAT:FQL_AUDITING_CLIENT_TEMPLATE.FAT&amp;display_string=Audit&amp;VAR:KEY=DOPEZMJENA&amp;VAR:QUERY=RkZfRU5UUlBSX1ZBTF9FQklUREFfT1BFUihBTk4sNDA1NDMp&amp;WINDOW=FIRST_POPUP&amp;HEIGHT=450&amp;WIDTH=","450&amp;START_MAXIMIZED=FALSE&amp;VAR:CALENDAR=US&amp;VAR:SYMBOL=DPZ&amp;VAR:INDEX=0"}</definedName>
    <definedName name="_137__FDSAUDITLINK__" hidden="1">{"fdsup://directions/FAT Viewer?action=UPDATE&amp;creator=factset&amp;DYN_ARGS=TRUE&amp;DOC_NAME=FAT:FQL_AUDITING_CLIENT_TEMPLATE.FAT&amp;display_string=Audit&amp;VAR:KEY=DOPEZMJENA&amp;VAR:QUERY=RkZfRU5UUlBSX1ZBTF9FQklUREFfT1BFUihBTk4sNDA1NDMp&amp;WINDOW=FIRST_POPUP&amp;HEIGHT=450&amp;WIDTH=","450&amp;START_MAXIMIZED=FALSE&amp;VAR:CALENDAR=US&amp;VAR:SYMBOL=DPZ&amp;VAR:INDEX=0"}</definedName>
    <definedName name="_137prm.Rok_13_1">"$'Other dept'.$#ODWOŁANIE$#ODWOŁANIE"</definedName>
    <definedName name="_138__FDSAUDITLINK__" localSheetId="2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138__FDSAUDITLINK__" localSheetId="4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138__FDSAUDITLINK__" localSheetId="3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138__FDSAUDITLINK__" localSheetId="0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138__FDSAUDITLINK__" localSheetId="1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138__FDSAUDITLINK__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138prm.Rok_2_1">"$'P_L Main reporting'.$#ODWOŁANIE$#ODWOŁANIE"</definedName>
    <definedName name="_139__FDSAUDITLINK__" localSheetId="2" hidden="1">{"fdsup://directions/FAT Viewer?action=UPDATE&amp;creator=factset&amp;DYN_ARGS=TRUE&amp;DOC_NAME=FAT:FQL_AUDITING_CLIENT_TEMPLATE.FAT&amp;display_string=Audit&amp;VAR:KEY=KTCTGLSRIR&amp;VAR:QUERY=RkZfRU5UUlBSX1ZBTF9FQklUREFfT1BFUihDQUwsTk9XKQ==&amp;WINDOW=FIRST_POPUP&amp;HEIGHT=450&amp;WIDTH=","450&amp;START_MAXIMIZED=FALSE&amp;VAR:CALENDAR=US&amp;VAR:SYMBOL=TXRH&amp;VAR:INDEX=0"}</definedName>
    <definedName name="_139__FDSAUDITLINK__" localSheetId="4" hidden="1">{"fdsup://directions/FAT Viewer?action=UPDATE&amp;creator=factset&amp;DYN_ARGS=TRUE&amp;DOC_NAME=FAT:FQL_AUDITING_CLIENT_TEMPLATE.FAT&amp;display_string=Audit&amp;VAR:KEY=KTCTGLSRIR&amp;VAR:QUERY=RkZfRU5UUlBSX1ZBTF9FQklUREFfT1BFUihDQUwsTk9XKQ==&amp;WINDOW=FIRST_POPUP&amp;HEIGHT=450&amp;WIDTH=","450&amp;START_MAXIMIZED=FALSE&amp;VAR:CALENDAR=US&amp;VAR:SYMBOL=TXRH&amp;VAR:INDEX=0"}</definedName>
    <definedName name="_139__FDSAUDITLINK__" localSheetId="3" hidden="1">{"fdsup://directions/FAT Viewer?action=UPDATE&amp;creator=factset&amp;DYN_ARGS=TRUE&amp;DOC_NAME=FAT:FQL_AUDITING_CLIENT_TEMPLATE.FAT&amp;display_string=Audit&amp;VAR:KEY=KTCTGLSRIR&amp;VAR:QUERY=RkZfRU5UUlBSX1ZBTF9FQklUREFfT1BFUihDQUwsTk9XKQ==&amp;WINDOW=FIRST_POPUP&amp;HEIGHT=450&amp;WIDTH=","450&amp;START_MAXIMIZED=FALSE&amp;VAR:CALENDAR=US&amp;VAR:SYMBOL=TXRH&amp;VAR:INDEX=0"}</definedName>
    <definedName name="_139__FDSAUDITLINK__" localSheetId="0" hidden="1">{"fdsup://directions/FAT Viewer?action=UPDATE&amp;creator=factset&amp;DYN_ARGS=TRUE&amp;DOC_NAME=FAT:FQL_AUDITING_CLIENT_TEMPLATE.FAT&amp;display_string=Audit&amp;VAR:KEY=KTCTGLSRIR&amp;VAR:QUERY=RkZfRU5UUlBSX1ZBTF9FQklUREFfT1BFUihDQUwsTk9XKQ==&amp;WINDOW=FIRST_POPUP&amp;HEIGHT=450&amp;WIDTH=","450&amp;START_MAXIMIZED=FALSE&amp;VAR:CALENDAR=US&amp;VAR:SYMBOL=TXRH&amp;VAR:INDEX=0"}</definedName>
    <definedName name="_139__FDSAUDITLINK__" localSheetId="1" hidden="1">{"fdsup://directions/FAT Viewer?action=UPDATE&amp;creator=factset&amp;DYN_ARGS=TRUE&amp;DOC_NAME=FAT:FQL_AUDITING_CLIENT_TEMPLATE.FAT&amp;display_string=Audit&amp;VAR:KEY=KTCTGLSRIR&amp;VAR:QUERY=RkZfRU5UUlBSX1ZBTF9FQklUREFfT1BFUihDQUwsTk9XKQ==&amp;WINDOW=FIRST_POPUP&amp;HEIGHT=450&amp;WIDTH=","450&amp;START_MAXIMIZED=FALSE&amp;VAR:CALENDAR=US&amp;VAR:SYMBOL=TXRH&amp;VAR:INDEX=0"}</definedName>
    <definedName name="_139__FDSAUDITLINK__" hidden="1">{"fdsup://directions/FAT Viewer?action=UPDATE&amp;creator=factset&amp;DYN_ARGS=TRUE&amp;DOC_NAME=FAT:FQL_AUDITING_CLIENT_TEMPLATE.FAT&amp;display_string=Audit&amp;VAR:KEY=KTCTGLSRIR&amp;VAR:QUERY=RkZfRU5UUlBSX1ZBTF9FQklUREFfT1BFUihDQUwsTk9XKQ==&amp;WINDOW=FIRST_POPUP&amp;HEIGHT=450&amp;WIDTH=","450&amp;START_MAXIMIZED=FALSE&amp;VAR:CALENDAR=US&amp;VAR:SYMBOL=TXRH&amp;VAR:INDEX=0"}</definedName>
    <definedName name="_139prm.Rok_3_1">"$Total.$#ODWOŁANIE$#ODWOŁANIE"</definedName>
    <definedName name="_13ktp.KtWM_10_1">1</definedName>
    <definedName name="_14__123Graph_CCHART_2" hidden="1">#REF!</definedName>
    <definedName name="_14__123Graph_DCHART_2" hidden="1">#REF!</definedName>
    <definedName name="_14__123Graph_XCHART_1" hidden="1">#REF!</definedName>
    <definedName name="_14__FDSAUDITLINK__" localSheetId="2" hidden="1">{"fdsup://directions/FAT Viewer?action=UPDATE&amp;creator=factset&amp;DYN_ARGS=TRUE&amp;DOC_NAME=FAT:FQL_AUDITING_CLIENT_TEMPLATE.FAT&amp;display_string=Audit&amp;VAR:KEY=ZCPCDCVENQ&amp;VAR:QUERY=RkZfRU5UUlBSX1ZBTF9FQklUREFfT1BFUihBTk4sNDA1NDMp&amp;WINDOW=FIRST_POPUP&amp;HEIGHT=450&amp;WIDTH=","450&amp;START_MAXIMIZED=FALSE&amp;VAR:CALENDAR=US&amp;VAR:SYMBOL=CBOU&amp;VAR:INDEX=0"}</definedName>
    <definedName name="_14__FDSAUDITLINK__" localSheetId="4" hidden="1">{"fdsup://directions/FAT Viewer?action=UPDATE&amp;creator=factset&amp;DYN_ARGS=TRUE&amp;DOC_NAME=FAT:FQL_AUDITING_CLIENT_TEMPLATE.FAT&amp;display_string=Audit&amp;VAR:KEY=ZCPCDCVENQ&amp;VAR:QUERY=RkZfRU5UUlBSX1ZBTF9FQklUREFfT1BFUihBTk4sNDA1NDMp&amp;WINDOW=FIRST_POPUP&amp;HEIGHT=450&amp;WIDTH=","450&amp;START_MAXIMIZED=FALSE&amp;VAR:CALENDAR=US&amp;VAR:SYMBOL=CBOU&amp;VAR:INDEX=0"}</definedName>
    <definedName name="_14__FDSAUDITLINK__" localSheetId="3" hidden="1">{"fdsup://directions/FAT Viewer?action=UPDATE&amp;creator=factset&amp;DYN_ARGS=TRUE&amp;DOC_NAME=FAT:FQL_AUDITING_CLIENT_TEMPLATE.FAT&amp;display_string=Audit&amp;VAR:KEY=ZCPCDCVENQ&amp;VAR:QUERY=RkZfRU5UUlBSX1ZBTF9FQklUREFfT1BFUihBTk4sNDA1NDMp&amp;WINDOW=FIRST_POPUP&amp;HEIGHT=450&amp;WIDTH=","450&amp;START_MAXIMIZED=FALSE&amp;VAR:CALENDAR=US&amp;VAR:SYMBOL=CBOU&amp;VAR:INDEX=0"}</definedName>
    <definedName name="_14__FDSAUDITLINK__" localSheetId="0" hidden="1">{"fdsup://directions/FAT Viewer?action=UPDATE&amp;creator=factset&amp;DYN_ARGS=TRUE&amp;DOC_NAME=FAT:FQL_AUDITING_CLIENT_TEMPLATE.FAT&amp;display_string=Audit&amp;VAR:KEY=ZCPCDCVENQ&amp;VAR:QUERY=RkZfRU5UUlBSX1ZBTF9FQklUREFfT1BFUihBTk4sNDA1NDMp&amp;WINDOW=FIRST_POPUP&amp;HEIGHT=450&amp;WIDTH=","450&amp;START_MAXIMIZED=FALSE&amp;VAR:CALENDAR=US&amp;VAR:SYMBOL=CBOU&amp;VAR:INDEX=0"}</definedName>
    <definedName name="_14__FDSAUDITLINK__" localSheetId="1" hidden="1">{"fdsup://directions/FAT Viewer?action=UPDATE&amp;creator=factset&amp;DYN_ARGS=TRUE&amp;DOC_NAME=FAT:FQL_AUDITING_CLIENT_TEMPLATE.FAT&amp;display_string=Audit&amp;VAR:KEY=ZCPCDCVENQ&amp;VAR:QUERY=RkZfRU5UUlBSX1ZBTF9FQklUREFfT1BFUihBTk4sNDA1NDMp&amp;WINDOW=FIRST_POPUP&amp;HEIGHT=450&amp;WIDTH=","450&amp;START_MAXIMIZED=FALSE&amp;VAR:CALENDAR=US&amp;VAR:SYMBOL=CBOU&amp;VAR:INDEX=0"}</definedName>
    <definedName name="_14__FDSAUDITLINK__" hidden="1">{"fdsup://directions/FAT Viewer?action=UPDATE&amp;creator=factset&amp;DYN_ARGS=TRUE&amp;DOC_NAME=FAT:FQL_AUDITING_CLIENT_TEMPLATE.FAT&amp;display_string=Audit&amp;VAR:KEY=ZCPCDCVENQ&amp;VAR:QUERY=RkZfRU5UUlBSX1ZBTF9FQklUREFfT1BFUihBTk4sNDA1NDMp&amp;WINDOW=FIRST_POPUP&amp;HEIGHT=450&amp;WIDTH=","450&amp;START_MAXIMIZED=FALSE&amp;VAR:CALENDAR=US&amp;VAR:SYMBOL=CBOU&amp;VAR:INDEX=0"}</definedName>
    <definedName name="_140__FDSAUDITLINK__" localSheetId="2" hidden="1">{"fdsup://directions/FAT Viewer?action=UPDATE&amp;creator=factset&amp;DYN_ARGS=TRUE&amp;DOC_NAME=FAT:FQL_AUDITING_CLIENT_TEMPLATE.FAT&amp;display_string=Audit&amp;VAR:KEY=HGJQXCTUZU&amp;VAR:QUERY=RkZfRU5UUlBSX1ZBTF9FQklUREFfT1BFUihBTk4sNDA1NDMp&amp;WINDOW=FIRST_POPUP&amp;HEIGHT=450&amp;WIDTH=","450&amp;START_MAXIMIZED=FALSE&amp;VAR:CALENDAR=US&amp;VAR:SYMBOL=SONC&amp;VAR:INDEX=0"}</definedName>
    <definedName name="_140__FDSAUDITLINK__" localSheetId="4" hidden="1">{"fdsup://directions/FAT Viewer?action=UPDATE&amp;creator=factset&amp;DYN_ARGS=TRUE&amp;DOC_NAME=FAT:FQL_AUDITING_CLIENT_TEMPLATE.FAT&amp;display_string=Audit&amp;VAR:KEY=HGJQXCTUZU&amp;VAR:QUERY=RkZfRU5UUlBSX1ZBTF9FQklUREFfT1BFUihBTk4sNDA1NDMp&amp;WINDOW=FIRST_POPUP&amp;HEIGHT=450&amp;WIDTH=","450&amp;START_MAXIMIZED=FALSE&amp;VAR:CALENDAR=US&amp;VAR:SYMBOL=SONC&amp;VAR:INDEX=0"}</definedName>
    <definedName name="_140__FDSAUDITLINK__" localSheetId="3" hidden="1">{"fdsup://directions/FAT Viewer?action=UPDATE&amp;creator=factset&amp;DYN_ARGS=TRUE&amp;DOC_NAME=FAT:FQL_AUDITING_CLIENT_TEMPLATE.FAT&amp;display_string=Audit&amp;VAR:KEY=HGJQXCTUZU&amp;VAR:QUERY=RkZfRU5UUlBSX1ZBTF9FQklUREFfT1BFUihBTk4sNDA1NDMp&amp;WINDOW=FIRST_POPUP&amp;HEIGHT=450&amp;WIDTH=","450&amp;START_MAXIMIZED=FALSE&amp;VAR:CALENDAR=US&amp;VAR:SYMBOL=SONC&amp;VAR:INDEX=0"}</definedName>
    <definedName name="_140__FDSAUDITLINK__" localSheetId="0" hidden="1">{"fdsup://directions/FAT Viewer?action=UPDATE&amp;creator=factset&amp;DYN_ARGS=TRUE&amp;DOC_NAME=FAT:FQL_AUDITING_CLIENT_TEMPLATE.FAT&amp;display_string=Audit&amp;VAR:KEY=HGJQXCTUZU&amp;VAR:QUERY=RkZfRU5UUlBSX1ZBTF9FQklUREFfT1BFUihBTk4sNDA1NDMp&amp;WINDOW=FIRST_POPUP&amp;HEIGHT=450&amp;WIDTH=","450&amp;START_MAXIMIZED=FALSE&amp;VAR:CALENDAR=US&amp;VAR:SYMBOL=SONC&amp;VAR:INDEX=0"}</definedName>
    <definedName name="_140__FDSAUDITLINK__" localSheetId="1" hidden="1">{"fdsup://directions/FAT Viewer?action=UPDATE&amp;creator=factset&amp;DYN_ARGS=TRUE&amp;DOC_NAME=FAT:FQL_AUDITING_CLIENT_TEMPLATE.FAT&amp;display_string=Audit&amp;VAR:KEY=HGJQXCTUZU&amp;VAR:QUERY=RkZfRU5UUlBSX1ZBTF9FQklUREFfT1BFUihBTk4sNDA1NDMp&amp;WINDOW=FIRST_POPUP&amp;HEIGHT=450&amp;WIDTH=","450&amp;START_MAXIMIZED=FALSE&amp;VAR:CALENDAR=US&amp;VAR:SYMBOL=SONC&amp;VAR:INDEX=0"}</definedName>
    <definedName name="_140__FDSAUDITLINK__" hidden="1">{"fdsup://directions/FAT Viewer?action=UPDATE&amp;creator=factset&amp;DYN_ARGS=TRUE&amp;DOC_NAME=FAT:FQL_AUDITING_CLIENT_TEMPLATE.FAT&amp;display_string=Audit&amp;VAR:KEY=HGJQXCTUZU&amp;VAR:QUERY=RkZfRU5UUlBSX1ZBTF9FQklUREFfT1BFUihBTk4sNDA1NDMp&amp;WINDOW=FIRST_POPUP&amp;HEIGHT=450&amp;WIDTH=","450&amp;START_MAXIMIZED=FALSE&amp;VAR:CALENDAR=US&amp;VAR:SYMBOL=SONC&amp;VAR:INDEX=0"}</definedName>
    <definedName name="_140prm.Rok_5_1">"$'Adsales fee'.$#ODWOŁANIE$#ODWOŁANIE"</definedName>
    <definedName name="_141__FDSAUDITLINK__" localSheetId="2" hidden="1">{"fdsup://directions/FAT Viewer?action=UPDATE&amp;creator=factset&amp;DYN_ARGS=TRUE&amp;DOC_NAME=FAT:FQL_AUDITING_CLIENT_TEMPLATE.FAT&amp;display_string=Audit&amp;VAR:KEY=ERIBOFQZSV&amp;VAR:QUERY=RkZfU0FMRVMoTFRNLDQwOTk5KQ==&amp;WINDOW=FIRST_POPUP&amp;HEIGHT=450&amp;WIDTH=450&amp;START_MAXIMIZED=","FALSE&amp;VAR:CALENDAR=US&amp;VAR:SYMBOL=DPZ&amp;VAR:INDEX=0"}</definedName>
    <definedName name="_141__FDSAUDITLINK__" localSheetId="4" hidden="1">{"fdsup://directions/FAT Viewer?action=UPDATE&amp;creator=factset&amp;DYN_ARGS=TRUE&amp;DOC_NAME=FAT:FQL_AUDITING_CLIENT_TEMPLATE.FAT&amp;display_string=Audit&amp;VAR:KEY=ERIBOFQZSV&amp;VAR:QUERY=RkZfU0FMRVMoTFRNLDQwOTk5KQ==&amp;WINDOW=FIRST_POPUP&amp;HEIGHT=450&amp;WIDTH=450&amp;START_MAXIMIZED=","FALSE&amp;VAR:CALENDAR=US&amp;VAR:SYMBOL=DPZ&amp;VAR:INDEX=0"}</definedName>
    <definedName name="_141__FDSAUDITLINK__" localSheetId="3" hidden="1">{"fdsup://directions/FAT Viewer?action=UPDATE&amp;creator=factset&amp;DYN_ARGS=TRUE&amp;DOC_NAME=FAT:FQL_AUDITING_CLIENT_TEMPLATE.FAT&amp;display_string=Audit&amp;VAR:KEY=ERIBOFQZSV&amp;VAR:QUERY=RkZfU0FMRVMoTFRNLDQwOTk5KQ==&amp;WINDOW=FIRST_POPUP&amp;HEIGHT=450&amp;WIDTH=450&amp;START_MAXIMIZED=","FALSE&amp;VAR:CALENDAR=US&amp;VAR:SYMBOL=DPZ&amp;VAR:INDEX=0"}</definedName>
    <definedName name="_141__FDSAUDITLINK__" localSheetId="0" hidden="1">{"fdsup://directions/FAT Viewer?action=UPDATE&amp;creator=factset&amp;DYN_ARGS=TRUE&amp;DOC_NAME=FAT:FQL_AUDITING_CLIENT_TEMPLATE.FAT&amp;display_string=Audit&amp;VAR:KEY=ERIBOFQZSV&amp;VAR:QUERY=RkZfU0FMRVMoTFRNLDQwOTk5KQ==&amp;WINDOW=FIRST_POPUP&amp;HEIGHT=450&amp;WIDTH=450&amp;START_MAXIMIZED=","FALSE&amp;VAR:CALENDAR=US&amp;VAR:SYMBOL=DPZ&amp;VAR:INDEX=0"}</definedName>
    <definedName name="_141__FDSAUDITLINK__" localSheetId="1" hidden="1">{"fdsup://directions/FAT Viewer?action=UPDATE&amp;creator=factset&amp;DYN_ARGS=TRUE&amp;DOC_NAME=FAT:FQL_AUDITING_CLIENT_TEMPLATE.FAT&amp;display_string=Audit&amp;VAR:KEY=ERIBOFQZSV&amp;VAR:QUERY=RkZfU0FMRVMoTFRNLDQwOTk5KQ==&amp;WINDOW=FIRST_POPUP&amp;HEIGHT=450&amp;WIDTH=450&amp;START_MAXIMIZED=","FALSE&amp;VAR:CALENDAR=US&amp;VAR:SYMBOL=DPZ&amp;VAR:INDEX=0"}</definedName>
    <definedName name="_141__FDSAUDITLINK__" hidden="1">{"fdsup://directions/FAT Viewer?action=UPDATE&amp;creator=factset&amp;DYN_ARGS=TRUE&amp;DOC_NAME=FAT:FQL_AUDITING_CLIENT_TEMPLATE.FAT&amp;display_string=Audit&amp;VAR:KEY=ERIBOFQZSV&amp;VAR:QUERY=RkZfU0FMRVMoTFRNLDQwOTk5KQ==&amp;WINDOW=FIRST_POPUP&amp;HEIGHT=450&amp;WIDTH=450&amp;START_MAXIMIZED=","FALSE&amp;VAR:CALENDAR=US&amp;VAR:SYMBOL=DPZ&amp;VAR:INDEX=0"}</definedName>
    <definedName name="_141prm.Rok_6_1">"$'Producing IT'.$#ODWOŁANIE$#ODWOŁANIE"</definedName>
    <definedName name="_142__FDSAUDITLINK__" localSheetId="2" hidden="1">{"fdsup://directions/FAT Viewer?action=UPDATE&amp;creator=factset&amp;DYN_ARGS=TRUE&amp;DOC_NAME=FAT:FQL_AUDITING_CLIENT_TEMPLATE.FAT&amp;display_string=Audit&amp;VAR:KEY=QBYBQNIRAB&amp;VAR:QUERY=RkZfRU5UUlBSX1ZBTF9FQklUREFfT1BFUihDQUwsTk9XKQ==&amp;WINDOW=FIRST_POPUP&amp;HEIGHT=450&amp;WIDTH=","450&amp;START_MAXIMIZED=FALSE&amp;VAR:CALENDAR=US&amp;VAR:SYMBOL=CBOU&amp;VAR:INDEX=0"}</definedName>
    <definedName name="_142__FDSAUDITLINK__" localSheetId="4" hidden="1">{"fdsup://directions/FAT Viewer?action=UPDATE&amp;creator=factset&amp;DYN_ARGS=TRUE&amp;DOC_NAME=FAT:FQL_AUDITING_CLIENT_TEMPLATE.FAT&amp;display_string=Audit&amp;VAR:KEY=QBYBQNIRAB&amp;VAR:QUERY=RkZfRU5UUlBSX1ZBTF9FQklUREFfT1BFUihDQUwsTk9XKQ==&amp;WINDOW=FIRST_POPUP&amp;HEIGHT=450&amp;WIDTH=","450&amp;START_MAXIMIZED=FALSE&amp;VAR:CALENDAR=US&amp;VAR:SYMBOL=CBOU&amp;VAR:INDEX=0"}</definedName>
    <definedName name="_142__FDSAUDITLINK__" localSheetId="3" hidden="1">{"fdsup://directions/FAT Viewer?action=UPDATE&amp;creator=factset&amp;DYN_ARGS=TRUE&amp;DOC_NAME=FAT:FQL_AUDITING_CLIENT_TEMPLATE.FAT&amp;display_string=Audit&amp;VAR:KEY=QBYBQNIRAB&amp;VAR:QUERY=RkZfRU5UUlBSX1ZBTF9FQklUREFfT1BFUihDQUwsTk9XKQ==&amp;WINDOW=FIRST_POPUP&amp;HEIGHT=450&amp;WIDTH=","450&amp;START_MAXIMIZED=FALSE&amp;VAR:CALENDAR=US&amp;VAR:SYMBOL=CBOU&amp;VAR:INDEX=0"}</definedName>
    <definedName name="_142__FDSAUDITLINK__" localSheetId="0" hidden="1">{"fdsup://directions/FAT Viewer?action=UPDATE&amp;creator=factset&amp;DYN_ARGS=TRUE&amp;DOC_NAME=FAT:FQL_AUDITING_CLIENT_TEMPLATE.FAT&amp;display_string=Audit&amp;VAR:KEY=QBYBQNIRAB&amp;VAR:QUERY=RkZfRU5UUlBSX1ZBTF9FQklUREFfT1BFUihDQUwsTk9XKQ==&amp;WINDOW=FIRST_POPUP&amp;HEIGHT=450&amp;WIDTH=","450&amp;START_MAXIMIZED=FALSE&amp;VAR:CALENDAR=US&amp;VAR:SYMBOL=CBOU&amp;VAR:INDEX=0"}</definedName>
    <definedName name="_142__FDSAUDITLINK__" localSheetId="1" hidden="1">{"fdsup://directions/FAT Viewer?action=UPDATE&amp;creator=factset&amp;DYN_ARGS=TRUE&amp;DOC_NAME=FAT:FQL_AUDITING_CLIENT_TEMPLATE.FAT&amp;display_string=Audit&amp;VAR:KEY=QBYBQNIRAB&amp;VAR:QUERY=RkZfRU5UUlBSX1ZBTF9FQklUREFfT1BFUihDQUwsTk9XKQ==&amp;WINDOW=FIRST_POPUP&amp;HEIGHT=450&amp;WIDTH=","450&amp;START_MAXIMIZED=FALSE&amp;VAR:CALENDAR=US&amp;VAR:SYMBOL=CBOU&amp;VAR:INDEX=0"}</definedName>
    <definedName name="_142__FDSAUDITLINK__" hidden="1">{"fdsup://directions/FAT Viewer?action=UPDATE&amp;creator=factset&amp;DYN_ARGS=TRUE&amp;DOC_NAME=FAT:FQL_AUDITING_CLIENT_TEMPLATE.FAT&amp;display_string=Audit&amp;VAR:KEY=QBYBQNIRAB&amp;VAR:QUERY=RkZfRU5UUlBSX1ZBTF9FQklUREFfT1BFUihDQUwsTk9XKQ==&amp;WINDOW=FIRST_POPUP&amp;HEIGHT=450&amp;WIDTH=","450&amp;START_MAXIMIZED=FALSE&amp;VAR:CALENDAR=US&amp;VAR:SYMBOL=CBOU&amp;VAR:INDEX=0"}</definedName>
    <definedName name="_142prm.Rok_7_1">"$Editorial.$#ODWOŁANIE$#ODWOŁANIE"</definedName>
    <definedName name="_143__FDSAUDITLINK__" localSheetId="2" hidden="1">{"fdsup://directions/FAT Viewer?action=UPDATE&amp;creator=factset&amp;DYN_ARGS=TRUE&amp;DOC_NAME=FAT:FQL_AUDITING_CLIENT_TEMPLATE.FAT&amp;display_string=Audit&amp;VAR:KEY=RUNSTYBKJE&amp;VAR:QUERY=RkZfRU5UUlBSX1ZBTF9FQklUREFfT1BFUihBTk4sNDA1NDMp&amp;WINDOW=FIRST_POPUP&amp;HEIGHT=450&amp;WIDTH=","450&amp;START_MAXIMIZED=FALSE&amp;VAR:CALENDAR=US&amp;VAR:SYMBOL=CMG&amp;VAR:INDEX=0"}</definedName>
    <definedName name="_143__FDSAUDITLINK__" localSheetId="4" hidden="1">{"fdsup://directions/FAT Viewer?action=UPDATE&amp;creator=factset&amp;DYN_ARGS=TRUE&amp;DOC_NAME=FAT:FQL_AUDITING_CLIENT_TEMPLATE.FAT&amp;display_string=Audit&amp;VAR:KEY=RUNSTYBKJE&amp;VAR:QUERY=RkZfRU5UUlBSX1ZBTF9FQklUREFfT1BFUihBTk4sNDA1NDMp&amp;WINDOW=FIRST_POPUP&amp;HEIGHT=450&amp;WIDTH=","450&amp;START_MAXIMIZED=FALSE&amp;VAR:CALENDAR=US&amp;VAR:SYMBOL=CMG&amp;VAR:INDEX=0"}</definedName>
    <definedName name="_143__FDSAUDITLINK__" localSheetId="3" hidden="1">{"fdsup://directions/FAT Viewer?action=UPDATE&amp;creator=factset&amp;DYN_ARGS=TRUE&amp;DOC_NAME=FAT:FQL_AUDITING_CLIENT_TEMPLATE.FAT&amp;display_string=Audit&amp;VAR:KEY=RUNSTYBKJE&amp;VAR:QUERY=RkZfRU5UUlBSX1ZBTF9FQklUREFfT1BFUihBTk4sNDA1NDMp&amp;WINDOW=FIRST_POPUP&amp;HEIGHT=450&amp;WIDTH=","450&amp;START_MAXIMIZED=FALSE&amp;VAR:CALENDAR=US&amp;VAR:SYMBOL=CMG&amp;VAR:INDEX=0"}</definedName>
    <definedName name="_143__FDSAUDITLINK__" localSheetId="0" hidden="1">{"fdsup://directions/FAT Viewer?action=UPDATE&amp;creator=factset&amp;DYN_ARGS=TRUE&amp;DOC_NAME=FAT:FQL_AUDITING_CLIENT_TEMPLATE.FAT&amp;display_string=Audit&amp;VAR:KEY=RUNSTYBKJE&amp;VAR:QUERY=RkZfRU5UUlBSX1ZBTF9FQklUREFfT1BFUihBTk4sNDA1NDMp&amp;WINDOW=FIRST_POPUP&amp;HEIGHT=450&amp;WIDTH=","450&amp;START_MAXIMIZED=FALSE&amp;VAR:CALENDAR=US&amp;VAR:SYMBOL=CMG&amp;VAR:INDEX=0"}</definedName>
    <definedName name="_143__FDSAUDITLINK__" localSheetId="1" hidden="1">{"fdsup://directions/FAT Viewer?action=UPDATE&amp;creator=factset&amp;DYN_ARGS=TRUE&amp;DOC_NAME=FAT:FQL_AUDITING_CLIENT_TEMPLATE.FAT&amp;display_string=Audit&amp;VAR:KEY=RUNSTYBKJE&amp;VAR:QUERY=RkZfRU5UUlBSX1ZBTF9FQklUREFfT1BFUihBTk4sNDA1NDMp&amp;WINDOW=FIRST_POPUP&amp;HEIGHT=450&amp;WIDTH=","450&amp;START_MAXIMIZED=FALSE&amp;VAR:CALENDAR=US&amp;VAR:SYMBOL=CMG&amp;VAR:INDEX=0"}</definedName>
    <definedName name="_143__FDSAUDITLINK__" hidden="1">{"fdsup://directions/FAT Viewer?action=UPDATE&amp;creator=factset&amp;DYN_ARGS=TRUE&amp;DOC_NAME=FAT:FQL_AUDITING_CLIENT_TEMPLATE.FAT&amp;display_string=Audit&amp;VAR:KEY=RUNSTYBKJE&amp;VAR:QUERY=RkZfRU5UUlBSX1ZBTF9FQklUREFfT1BFUihBTk4sNDA1NDMp&amp;WINDOW=FIRST_POPUP&amp;HEIGHT=450&amp;WIDTH=","450&amp;START_MAXIMIZED=FALSE&amp;VAR:CALENDAR=US&amp;VAR:SYMBOL=CMG&amp;VAR:INDEX=0"}</definedName>
    <definedName name="_143prm.Rok_8_1">"$'Marketing Distribution'.$#ODWOŁANIE$#ODWOŁANIE"</definedName>
    <definedName name="_144__FDSAUDITLINK__" localSheetId="2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44__FDSAUDITLINK__" localSheetId="4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44__FDSAUDITLINK__" localSheetId="3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44__FDSAUDITLINK__" localSheetId="0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44__FDSAUDITLINK__" localSheetId="1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44__FDSAUDITLINK__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44prm.Rok_9_1">"$'Advertising Org'.$#ODWOŁANIE$#ODWOŁANIE"</definedName>
    <definedName name="_145__FDSAUDITLINK__" localSheetId="2" hidden="1">{"fdsup://Directions/FactSet Auditing Viewer?action=AUDIT_VALUE&amp;DB=129&amp;ID1=09180C10&amp;VALUEID=01001&amp;SDATE=2011&amp;PERIODTYPE=ANN_STD&amp;SCFT=3&amp;window=popup_no_bar&amp;width=385&amp;height=120&amp;START_MAXIMIZED=FALSE&amp;creator=factset&amp;display_string=Audit"}</definedName>
    <definedName name="_145__FDSAUDITLINK__" localSheetId="4" hidden="1">{"fdsup://Directions/FactSet Auditing Viewer?action=AUDIT_VALUE&amp;DB=129&amp;ID1=09180C10&amp;VALUEID=01001&amp;SDATE=2011&amp;PERIODTYPE=ANN_STD&amp;SCFT=3&amp;window=popup_no_bar&amp;width=385&amp;height=120&amp;START_MAXIMIZED=FALSE&amp;creator=factset&amp;display_string=Audit"}</definedName>
    <definedName name="_145__FDSAUDITLINK__" localSheetId="3" hidden="1">{"fdsup://Directions/FactSet Auditing Viewer?action=AUDIT_VALUE&amp;DB=129&amp;ID1=09180C10&amp;VALUEID=01001&amp;SDATE=2011&amp;PERIODTYPE=ANN_STD&amp;SCFT=3&amp;window=popup_no_bar&amp;width=385&amp;height=120&amp;START_MAXIMIZED=FALSE&amp;creator=factset&amp;display_string=Audit"}</definedName>
    <definedName name="_145__FDSAUDITLINK__" localSheetId="0" hidden="1">{"fdsup://Directions/FactSet Auditing Viewer?action=AUDIT_VALUE&amp;DB=129&amp;ID1=09180C10&amp;VALUEID=01001&amp;SDATE=2011&amp;PERIODTYPE=ANN_STD&amp;SCFT=3&amp;window=popup_no_bar&amp;width=385&amp;height=120&amp;START_MAXIMIZED=FALSE&amp;creator=factset&amp;display_string=Audit"}</definedName>
    <definedName name="_145__FDSAUDITLINK__" localSheetId="1" hidden="1">{"fdsup://Directions/FactSet Auditing Viewer?action=AUDIT_VALUE&amp;DB=129&amp;ID1=09180C10&amp;VALUEID=01001&amp;SDATE=2011&amp;PERIODTYPE=ANN_STD&amp;SCFT=3&amp;window=popup_no_bar&amp;width=385&amp;height=120&amp;START_MAXIMIZED=FALSE&amp;creator=factset&amp;display_string=Audit"}</definedName>
    <definedName name="_145__FDSAUDITLINK__" hidden="1">{"fdsup://Directions/FactSet Auditing Viewer?action=AUDIT_VALUE&amp;DB=129&amp;ID1=09180C10&amp;VALUEID=01001&amp;SDATE=2011&amp;PERIODTYPE=ANN_STD&amp;SCFT=3&amp;window=popup_no_bar&amp;width=385&amp;height=120&amp;START_MAXIMIZED=FALSE&amp;creator=factset&amp;display_string=Audit"}</definedName>
    <definedName name="_145prm.ZablokujZmiany_10_1">"TAK"</definedName>
    <definedName name="_146prm.ZablokujZmiany_11_1">"TAK"</definedName>
    <definedName name="_147__FDSAUDITLINK__" localSheetId="2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47__FDSAUDITLINK__" localSheetId="4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47__FDSAUDITLINK__" localSheetId="3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47__FDSAUDITLINK__" localSheetId="0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47__FDSAUDITLINK__" localSheetId="1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47__FDSAUDITLINK__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147prm.ZablokujZmiany_12_1">"TAK"</definedName>
    <definedName name="_148__FDSAUDITLINK__" localSheetId="2" hidden="1">{"fdsup://directions/FAT Viewer?action=UPDATE&amp;creator=factset&amp;DYN_ARGS=TRUE&amp;DOC_NAME=FAT:FQL_AUDITING_CLIENT_TEMPLATE.FAT&amp;display_string=Audit&amp;VAR:KEY=EPEBYPEFYR&amp;VAR:QUERY=RkZfU0FMRVMoTFRNLDQwNjMzKQ==&amp;WINDOW=FIRST_POPUP&amp;HEIGHT=450&amp;WIDTH=450&amp;START_MAXIMIZED=","FALSE&amp;VAR:CALENDAR=US&amp;VAR:SYMBOL=RT&amp;VAR:INDEX=0"}</definedName>
    <definedName name="_148__FDSAUDITLINK__" localSheetId="4" hidden="1">{"fdsup://directions/FAT Viewer?action=UPDATE&amp;creator=factset&amp;DYN_ARGS=TRUE&amp;DOC_NAME=FAT:FQL_AUDITING_CLIENT_TEMPLATE.FAT&amp;display_string=Audit&amp;VAR:KEY=EPEBYPEFYR&amp;VAR:QUERY=RkZfU0FMRVMoTFRNLDQwNjMzKQ==&amp;WINDOW=FIRST_POPUP&amp;HEIGHT=450&amp;WIDTH=450&amp;START_MAXIMIZED=","FALSE&amp;VAR:CALENDAR=US&amp;VAR:SYMBOL=RT&amp;VAR:INDEX=0"}</definedName>
    <definedName name="_148__FDSAUDITLINK__" localSheetId="3" hidden="1">{"fdsup://directions/FAT Viewer?action=UPDATE&amp;creator=factset&amp;DYN_ARGS=TRUE&amp;DOC_NAME=FAT:FQL_AUDITING_CLIENT_TEMPLATE.FAT&amp;display_string=Audit&amp;VAR:KEY=EPEBYPEFYR&amp;VAR:QUERY=RkZfU0FMRVMoTFRNLDQwNjMzKQ==&amp;WINDOW=FIRST_POPUP&amp;HEIGHT=450&amp;WIDTH=450&amp;START_MAXIMIZED=","FALSE&amp;VAR:CALENDAR=US&amp;VAR:SYMBOL=RT&amp;VAR:INDEX=0"}</definedName>
    <definedName name="_148__FDSAUDITLINK__" localSheetId="0" hidden="1">{"fdsup://directions/FAT Viewer?action=UPDATE&amp;creator=factset&amp;DYN_ARGS=TRUE&amp;DOC_NAME=FAT:FQL_AUDITING_CLIENT_TEMPLATE.FAT&amp;display_string=Audit&amp;VAR:KEY=EPEBYPEFYR&amp;VAR:QUERY=RkZfU0FMRVMoTFRNLDQwNjMzKQ==&amp;WINDOW=FIRST_POPUP&amp;HEIGHT=450&amp;WIDTH=450&amp;START_MAXIMIZED=","FALSE&amp;VAR:CALENDAR=US&amp;VAR:SYMBOL=RT&amp;VAR:INDEX=0"}</definedName>
    <definedName name="_148__FDSAUDITLINK__" localSheetId="1" hidden="1">{"fdsup://directions/FAT Viewer?action=UPDATE&amp;creator=factset&amp;DYN_ARGS=TRUE&amp;DOC_NAME=FAT:FQL_AUDITING_CLIENT_TEMPLATE.FAT&amp;display_string=Audit&amp;VAR:KEY=EPEBYPEFYR&amp;VAR:QUERY=RkZfU0FMRVMoTFRNLDQwNjMzKQ==&amp;WINDOW=FIRST_POPUP&amp;HEIGHT=450&amp;WIDTH=450&amp;START_MAXIMIZED=","FALSE&amp;VAR:CALENDAR=US&amp;VAR:SYMBOL=RT&amp;VAR:INDEX=0"}</definedName>
    <definedName name="_148__FDSAUDITLINK__" hidden="1">{"fdsup://directions/FAT Viewer?action=UPDATE&amp;creator=factset&amp;DYN_ARGS=TRUE&amp;DOC_NAME=FAT:FQL_AUDITING_CLIENT_TEMPLATE.FAT&amp;display_string=Audit&amp;VAR:KEY=EPEBYPEFYR&amp;VAR:QUERY=RkZfU0FMRVMoTFRNLDQwNjMzKQ==&amp;WINDOW=FIRST_POPUP&amp;HEIGHT=450&amp;WIDTH=450&amp;START_MAXIMIZED=","FALSE&amp;VAR:CALENDAR=US&amp;VAR:SYMBOL=RT&amp;VAR:INDEX=0"}</definedName>
    <definedName name="_148prm.ZablokujZmiany_13_1">"TAK"</definedName>
    <definedName name="_149__FDSAUDITLINK__" localSheetId="2" hidden="1">{"fdsup://directions/FAT Viewer?action=UPDATE&amp;creator=factset&amp;DYN_ARGS=TRUE&amp;DOC_NAME=FAT:FQL_AUDITING_CLIENT_TEMPLATE.FAT&amp;display_string=Audit&amp;VAR:KEY=RWNALMLUHY&amp;VAR:QUERY=RkZfRU5UUlBSX1ZBTF9FQklUREFfT1BFUihBTk4sNDA1NDMp&amp;WINDOW=FIRST_POPUP&amp;HEIGHT=450&amp;WIDTH=","450&amp;START_MAXIMIZED=FALSE&amp;VAR:CALENDAR=US&amp;VAR:SYMBOL=TAST&amp;VAR:INDEX=0"}</definedName>
    <definedName name="_149__FDSAUDITLINK__" localSheetId="4" hidden="1">{"fdsup://directions/FAT Viewer?action=UPDATE&amp;creator=factset&amp;DYN_ARGS=TRUE&amp;DOC_NAME=FAT:FQL_AUDITING_CLIENT_TEMPLATE.FAT&amp;display_string=Audit&amp;VAR:KEY=RWNALMLUHY&amp;VAR:QUERY=RkZfRU5UUlBSX1ZBTF9FQklUREFfT1BFUihBTk4sNDA1NDMp&amp;WINDOW=FIRST_POPUP&amp;HEIGHT=450&amp;WIDTH=","450&amp;START_MAXIMIZED=FALSE&amp;VAR:CALENDAR=US&amp;VAR:SYMBOL=TAST&amp;VAR:INDEX=0"}</definedName>
    <definedName name="_149__FDSAUDITLINK__" localSheetId="3" hidden="1">{"fdsup://directions/FAT Viewer?action=UPDATE&amp;creator=factset&amp;DYN_ARGS=TRUE&amp;DOC_NAME=FAT:FQL_AUDITING_CLIENT_TEMPLATE.FAT&amp;display_string=Audit&amp;VAR:KEY=RWNALMLUHY&amp;VAR:QUERY=RkZfRU5UUlBSX1ZBTF9FQklUREFfT1BFUihBTk4sNDA1NDMp&amp;WINDOW=FIRST_POPUP&amp;HEIGHT=450&amp;WIDTH=","450&amp;START_MAXIMIZED=FALSE&amp;VAR:CALENDAR=US&amp;VAR:SYMBOL=TAST&amp;VAR:INDEX=0"}</definedName>
    <definedName name="_149__FDSAUDITLINK__" localSheetId="0" hidden="1">{"fdsup://directions/FAT Viewer?action=UPDATE&amp;creator=factset&amp;DYN_ARGS=TRUE&amp;DOC_NAME=FAT:FQL_AUDITING_CLIENT_TEMPLATE.FAT&amp;display_string=Audit&amp;VAR:KEY=RWNALMLUHY&amp;VAR:QUERY=RkZfRU5UUlBSX1ZBTF9FQklUREFfT1BFUihBTk4sNDA1NDMp&amp;WINDOW=FIRST_POPUP&amp;HEIGHT=450&amp;WIDTH=","450&amp;START_MAXIMIZED=FALSE&amp;VAR:CALENDAR=US&amp;VAR:SYMBOL=TAST&amp;VAR:INDEX=0"}</definedName>
    <definedName name="_149__FDSAUDITLINK__" localSheetId="1" hidden="1">{"fdsup://directions/FAT Viewer?action=UPDATE&amp;creator=factset&amp;DYN_ARGS=TRUE&amp;DOC_NAME=FAT:FQL_AUDITING_CLIENT_TEMPLATE.FAT&amp;display_string=Audit&amp;VAR:KEY=RWNALMLUHY&amp;VAR:QUERY=RkZfRU5UUlBSX1ZBTF9FQklUREFfT1BFUihBTk4sNDA1NDMp&amp;WINDOW=FIRST_POPUP&amp;HEIGHT=450&amp;WIDTH=","450&amp;START_MAXIMIZED=FALSE&amp;VAR:CALENDAR=US&amp;VAR:SYMBOL=TAST&amp;VAR:INDEX=0"}</definedName>
    <definedName name="_149__FDSAUDITLINK__" hidden="1">{"fdsup://directions/FAT Viewer?action=UPDATE&amp;creator=factset&amp;DYN_ARGS=TRUE&amp;DOC_NAME=FAT:FQL_AUDITING_CLIENT_TEMPLATE.FAT&amp;display_string=Audit&amp;VAR:KEY=RWNALMLUHY&amp;VAR:QUERY=RkZfRU5UUlBSX1ZBTF9FQklUREFfT1BFUihBTk4sNDA1NDMp&amp;WINDOW=FIRST_POPUP&amp;HEIGHT=450&amp;WIDTH=","450&amp;START_MAXIMIZED=FALSE&amp;VAR:CALENDAR=US&amp;VAR:SYMBOL=TAST&amp;VAR:INDEX=0"}</definedName>
    <definedName name="_149prm.ZablokujZmiany_2_1">"TAK"</definedName>
    <definedName name="_14ktp.KtWM_11_1">1</definedName>
    <definedName name="_15__123Graph_CCHART_3" hidden="1">#REF!</definedName>
    <definedName name="_15__123Graph_DCHART_3" hidden="1">#REF!</definedName>
    <definedName name="_15__123Graph_XCHART_2" hidden="1">#REF!</definedName>
    <definedName name="_15__FDSAUDITLINK__" localSheetId="2" hidden="1">{"fdsup://directions/FAT Viewer?action=UPDATE&amp;creator=factset&amp;DYN_ARGS=TRUE&amp;DOC_NAME=FAT:FQL_AUDITING_CLIENT_TEMPLATE.FAT&amp;display_string=Audit&amp;VAR:KEY=ODWXGDONCB&amp;VAR:QUERY=RkZfRU5UUlBSX1ZBTF9FQklUREFfT1BFUihDQUwsTk9XKQ==&amp;WINDOW=FIRST_POPUP&amp;HEIGHT=450&amp;WIDTH=","450&amp;START_MAXIMIZED=FALSE&amp;VAR:CALENDAR=US&amp;VAR:SYMBOL=YUM&amp;VAR:INDEX=0"}</definedName>
    <definedName name="_15__FDSAUDITLINK__" localSheetId="4" hidden="1">{"fdsup://directions/FAT Viewer?action=UPDATE&amp;creator=factset&amp;DYN_ARGS=TRUE&amp;DOC_NAME=FAT:FQL_AUDITING_CLIENT_TEMPLATE.FAT&amp;display_string=Audit&amp;VAR:KEY=ODWXGDONCB&amp;VAR:QUERY=RkZfRU5UUlBSX1ZBTF9FQklUREFfT1BFUihDQUwsTk9XKQ==&amp;WINDOW=FIRST_POPUP&amp;HEIGHT=450&amp;WIDTH=","450&amp;START_MAXIMIZED=FALSE&amp;VAR:CALENDAR=US&amp;VAR:SYMBOL=YUM&amp;VAR:INDEX=0"}</definedName>
    <definedName name="_15__FDSAUDITLINK__" localSheetId="3" hidden="1">{"fdsup://directions/FAT Viewer?action=UPDATE&amp;creator=factset&amp;DYN_ARGS=TRUE&amp;DOC_NAME=FAT:FQL_AUDITING_CLIENT_TEMPLATE.FAT&amp;display_string=Audit&amp;VAR:KEY=ODWXGDONCB&amp;VAR:QUERY=RkZfRU5UUlBSX1ZBTF9FQklUREFfT1BFUihDQUwsTk9XKQ==&amp;WINDOW=FIRST_POPUP&amp;HEIGHT=450&amp;WIDTH=","450&amp;START_MAXIMIZED=FALSE&amp;VAR:CALENDAR=US&amp;VAR:SYMBOL=YUM&amp;VAR:INDEX=0"}</definedName>
    <definedName name="_15__FDSAUDITLINK__" localSheetId="0" hidden="1">{"fdsup://directions/FAT Viewer?action=UPDATE&amp;creator=factset&amp;DYN_ARGS=TRUE&amp;DOC_NAME=FAT:FQL_AUDITING_CLIENT_TEMPLATE.FAT&amp;display_string=Audit&amp;VAR:KEY=ODWXGDONCB&amp;VAR:QUERY=RkZfRU5UUlBSX1ZBTF9FQklUREFfT1BFUihDQUwsTk9XKQ==&amp;WINDOW=FIRST_POPUP&amp;HEIGHT=450&amp;WIDTH=","450&amp;START_MAXIMIZED=FALSE&amp;VAR:CALENDAR=US&amp;VAR:SYMBOL=YUM&amp;VAR:INDEX=0"}</definedName>
    <definedName name="_15__FDSAUDITLINK__" localSheetId="1" hidden="1">{"fdsup://directions/FAT Viewer?action=UPDATE&amp;creator=factset&amp;DYN_ARGS=TRUE&amp;DOC_NAME=FAT:FQL_AUDITING_CLIENT_TEMPLATE.FAT&amp;display_string=Audit&amp;VAR:KEY=ODWXGDONCB&amp;VAR:QUERY=RkZfRU5UUlBSX1ZBTF9FQklUREFfT1BFUihDQUwsTk9XKQ==&amp;WINDOW=FIRST_POPUP&amp;HEIGHT=450&amp;WIDTH=","450&amp;START_MAXIMIZED=FALSE&amp;VAR:CALENDAR=US&amp;VAR:SYMBOL=YUM&amp;VAR:INDEX=0"}</definedName>
    <definedName name="_15__FDSAUDITLINK__" hidden="1">{"fdsup://directions/FAT Viewer?action=UPDATE&amp;creator=factset&amp;DYN_ARGS=TRUE&amp;DOC_NAME=FAT:FQL_AUDITING_CLIENT_TEMPLATE.FAT&amp;display_string=Audit&amp;VAR:KEY=ODWXGDONCB&amp;VAR:QUERY=RkZfRU5UUlBSX1ZBTF9FQklUREFfT1BFUihDQUwsTk9XKQ==&amp;WINDOW=FIRST_POPUP&amp;HEIGHT=450&amp;WIDTH=","450&amp;START_MAXIMIZED=FALSE&amp;VAR:CALENDAR=US&amp;VAR:SYMBOL=YUM&amp;VAR:INDEX=0"}</definedName>
    <definedName name="_150__FDSAUDITLINK__" localSheetId="2" hidden="1">{"fdsup://directions/FAT Viewer?action=UPDATE&amp;creator=factset&amp;DYN_ARGS=TRUE&amp;DOC_NAME=FAT:FQL_AUDITING_CLIENT_TEMPLATE.FAT&amp;display_string=Audit&amp;VAR:KEY=YROPQJEBKL&amp;VAR:QUERY=RkZfRU5UUlBSX1ZBTF9FQklUREFfT1BFUihDQUwsTk9XKQ==&amp;WINDOW=FIRST_POPUP&amp;HEIGHT=450&amp;WIDTH=","450&amp;START_MAXIMIZED=FALSE&amp;VAR:CALENDAR=US&amp;VAR:SYMBOL=RRGB&amp;VAR:INDEX=0"}</definedName>
    <definedName name="_150__FDSAUDITLINK__" localSheetId="4" hidden="1">{"fdsup://directions/FAT Viewer?action=UPDATE&amp;creator=factset&amp;DYN_ARGS=TRUE&amp;DOC_NAME=FAT:FQL_AUDITING_CLIENT_TEMPLATE.FAT&amp;display_string=Audit&amp;VAR:KEY=YROPQJEBKL&amp;VAR:QUERY=RkZfRU5UUlBSX1ZBTF9FQklUREFfT1BFUihDQUwsTk9XKQ==&amp;WINDOW=FIRST_POPUP&amp;HEIGHT=450&amp;WIDTH=","450&amp;START_MAXIMIZED=FALSE&amp;VAR:CALENDAR=US&amp;VAR:SYMBOL=RRGB&amp;VAR:INDEX=0"}</definedName>
    <definedName name="_150__FDSAUDITLINK__" localSheetId="3" hidden="1">{"fdsup://directions/FAT Viewer?action=UPDATE&amp;creator=factset&amp;DYN_ARGS=TRUE&amp;DOC_NAME=FAT:FQL_AUDITING_CLIENT_TEMPLATE.FAT&amp;display_string=Audit&amp;VAR:KEY=YROPQJEBKL&amp;VAR:QUERY=RkZfRU5UUlBSX1ZBTF9FQklUREFfT1BFUihDQUwsTk9XKQ==&amp;WINDOW=FIRST_POPUP&amp;HEIGHT=450&amp;WIDTH=","450&amp;START_MAXIMIZED=FALSE&amp;VAR:CALENDAR=US&amp;VAR:SYMBOL=RRGB&amp;VAR:INDEX=0"}</definedName>
    <definedName name="_150__FDSAUDITLINK__" localSheetId="0" hidden="1">{"fdsup://directions/FAT Viewer?action=UPDATE&amp;creator=factset&amp;DYN_ARGS=TRUE&amp;DOC_NAME=FAT:FQL_AUDITING_CLIENT_TEMPLATE.FAT&amp;display_string=Audit&amp;VAR:KEY=YROPQJEBKL&amp;VAR:QUERY=RkZfRU5UUlBSX1ZBTF9FQklUREFfT1BFUihDQUwsTk9XKQ==&amp;WINDOW=FIRST_POPUP&amp;HEIGHT=450&amp;WIDTH=","450&amp;START_MAXIMIZED=FALSE&amp;VAR:CALENDAR=US&amp;VAR:SYMBOL=RRGB&amp;VAR:INDEX=0"}</definedName>
    <definedName name="_150__FDSAUDITLINK__" localSheetId="1" hidden="1">{"fdsup://directions/FAT Viewer?action=UPDATE&amp;creator=factset&amp;DYN_ARGS=TRUE&amp;DOC_NAME=FAT:FQL_AUDITING_CLIENT_TEMPLATE.FAT&amp;display_string=Audit&amp;VAR:KEY=YROPQJEBKL&amp;VAR:QUERY=RkZfRU5UUlBSX1ZBTF9FQklUREFfT1BFUihDQUwsTk9XKQ==&amp;WINDOW=FIRST_POPUP&amp;HEIGHT=450&amp;WIDTH=","450&amp;START_MAXIMIZED=FALSE&amp;VAR:CALENDAR=US&amp;VAR:SYMBOL=RRGB&amp;VAR:INDEX=0"}</definedName>
    <definedName name="_150__FDSAUDITLINK__" hidden="1">{"fdsup://directions/FAT Viewer?action=UPDATE&amp;creator=factset&amp;DYN_ARGS=TRUE&amp;DOC_NAME=FAT:FQL_AUDITING_CLIENT_TEMPLATE.FAT&amp;display_string=Audit&amp;VAR:KEY=YROPQJEBKL&amp;VAR:QUERY=RkZfRU5UUlBSX1ZBTF9FQklUREFfT1BFUihDQUwsTk9XKQ==&amp;WINDOW=FIRST_POPUP&amp;HEIGHT=450&amp;WIDTH=","450&amp;START_MAXIMIZED=FALSE&amp;VAR:CALENDAR=US&amp;VAR:SYMBOL=RRGB&amp;VAR:INDEX=0"}</definedName>
    <definedName name="_150prm.ZablokujZmiany_3_1">"TAK"</definedName>
    <definedName name="_151__FDSAUDITLINK__" localSheetId="2" hidden="1">{"fdsup://directions/FAT Viewer?action=UPDATE&amp;creator=factset&amp;DYN_ARGS=TRUE&amp;DOC_NAME=FAT:FQL_AUDITING_CLIENT_TEMPLATE.FAT&amp;display_string=Audit&amp;VAR:KEY=WHWDKXQNOL&amp;VAR:QUERY=RkZfU0FMRVMoTFRNLDQwNjMzKQ==&amp;WINDOW=FIRST_POPUP&amp;HEIGHT=450&amp;WIDTH=450&amp;START_MAXIMIZED=","FALSE&amp;VAR:CALENDAR=US&amp;VAR:SYMBOL=PNRA&amp;VAR:INDEX=0"}</definedName>
    <definedName name="_151__FDSAUDITLINK__" localSheetId="4" hidden="1">{"fdsup://directions/FAT Viewer?action=UPDATE&amp;creator=factset&amp;DYN_ARGS=TRUE&amp;DOC_NAME=FAT:FQL_AUDITING_CLIENT_TEMPLATE.FAT&amp;display_string=Audit&amp;VAR:KEY=WHWDKXQNOL&amp;VAR:QUERY=RkZfU0FMRVMoTFRNLDQwNjMzKQ==&amp;WINDOW=FIRST_POPUP&amp;HEIGHT=450&amp;WIDTH=450&amp;START_MAXIMIZED=","FALSE&amp;VAR:CALENDAR=US&amp;VAR:SYMBOL=PNRA&amp;VAR:INDEX=0"}</definedName>
    <definedName name="_151__FDSAUDITLINK__" localSheetId="3" hidden="1">{"fdsup://directions/FAT Viewer?action=UPDATE&amp;creator=factset&amp;DYN_ARGS=TRUE&amp;DOC_NAME=FAT:FQL_AUDITING_CLIENT_TEMPLATE.FAT&amp;display_string=Audit&amp;VAR:KEY=WHWDKXQNOL&amp;VAR:QUERY=RkZfU0FMRVMoTFRNLDQwNjMzKQ==&amp;WINDOW=FIRST_POPUP&amp;HEIGHT=450&amp;WIDTH=450&amp;START_MAXIMIZED=","FALSE&amp;VAR:CALENDAR=US&amp;VAR:SYMBOL=PNRA&amp;VAR:INDEX=0"}</definedName>
    <definedName name="_151__FDSAUDITLINK__" localSheetId="0" hidden="1">{"fdsup://directions/FAT Viewer?action=UPDATE&amp;creator=factset&amp;DYN_ARGS=TRUE&amp;DOC_NAME=FAT:FQL_AUDITING_CLIENT_TEMPLATE.FAT&amp;display_string=Audit&amp;VAR:KEY=WHWDKXQNOL&amp;VAR:QUERY=RkZfU0FMRVMoTFRNLDQwNjMzKQ==&amp;WINDOW=FIRST_POPUP&amp;HEIGHT=450&amp;WIDTH=450&amp;START_MAXIMIZED=","FALSE&amp;VAR:CALENDAR=US&amp;VAR:SYMBOL=PNRA&amp;VAR:INDEX=0"}</definedName>
    <definedName name="_151__FDSAUDITLINK__" localSheetId="1" hidden="1">{"fdsup://directions/FAT Viewer?action=UPDATE&amp;creator=factset&amp;DYN_ARGS=TRUE&amp;DOC_NAME=FAT:FQL_AUDITING_CLIENT_TEMPLATE.FAT&amp;display_string=Audit&amp;VAR:KEY=WHWDKXQNOL&amp;VAR:QUERY=RkZfU0FMRVMoTFRNLDQwNjMzKQ==&amp;WINDOW=FIRST_POPUP&amp;HEIGHT=450&amp;WIDTH=450&amp;START_MAXIMIZED=","FALSE&amp;VAR:CALENDAR=US&amp;VAR:SYMBOL=PNRA&amp;VAR:INDEX=0"}</definedName>
    <definedName name="_151__FDSAUDITLINK__" hidden="1">{"fdsup://directions/FAT Viewer?action=UPDATE&amp;creator=factset&amp;DYN_ARGS=TRUE&amp;DOC_NAME=FAT:FQL_AUDITING_CLIENT_TEMPLATE.FAT&amp;display_string=Audit&amp;VAR:KEY=WHWDKXQNOL&amp;VAR:QUERY=RkZfU0FMRVMoTFRNLDQwNjMzKQ==&amp;WINDOW=FIRST_POPUP&amp;HEIGHT=450&amp;WIDTH=450&amp;START_MAXIMIZED=","FALSE&amp;VAR:CALENDAR=US&amp;VAR:SYMBOL=PNRA&amp;VAR:INDEX=0"}</definedName>
    <definedName name="_151prm.ZablokujZmiany_5_1">"TAK"</definedName>
    <definedName name="_152__FDSAUDITLINK__" localSheetId="2" hidden="1">{"fdsup://Directions/FactSet Auditing Viewer?action=AUDIT_VALUE&amp;DB=129&amp;ID1=25442310&amp;VALUEID=01001&amp;SDATE=2011&amp;PERIODTYPE=ANN_STD&amp;SCFT=3&amp;window=popup_no_bar&amp;width=385&amp;height=120&amp;START_MAXIMIZED=FALSE&amp;creator=factset&amp;display_string=Audit"}</definedName>
    <definedName name="_152__FDSAUDITLINK__" localSheetId="4" hidden="1">{"fdsup://Directions/FactSet Auditing Viewer?action=AUDIT_VALUE&amp;DB=129&amp;ID1=25442310&amp;VALUEID=01001&amp;SDATE=2011&amp;PERIODTYPE=ANN_STD&amp;SCFT=3&amp;window=popup_no_bar&amp;width=385&amp;height=120&amp;START_MAXIMIZED=FALSE&amp;creator=factset&amp;display_string=Audit"}</definedName>
    <definedName name="_152__FDSAUDITLINK__" localSheetId="3" hidden="1">{"fdsup://Directions/FactSet Auditing Viewer?action=AUDIT_VALUE&amp;DB=129&amp;ID1=25442310&amp;VALUEID=01001&amp;SDATE=2011&amp;PERIODTYPE=ANN_STD&amp;SCFT=3&amp;window=popup_no_bar&amp;width=385&amp;height=120&amp;START_MAXIMIZED=FALSE&amp;creator=factset&amp;display_string=Audit"}</definedName>
    <definedName name="_152__FDSAUDITLINK__" localSheetId="0" hidden="1">{"fdsup://Directions/FactSet Auditing Viewer?action=AUDIT_VALUE&amp;DB=129&amp;ID1=25442310&amp;VALUEID=01001&amp;SDATE=2011&amp;PERIODTYPE=ANN_STD&amp;SCFT=3&amp;window=popup_no_bar&amp;width=385&amp;height=120&amp;START_MAXIMIZED=FALSE&amp;creator=factset&amp;display_string=Audit"}</definedName>
    <definedName name="_152__FDSAUDITLINK__" localSheetId="1" hidden="1">{"fdsup://Directions/FactSet Auditing Viewer?action=AUDIT_VALUE&amp;DB=129&amp;ID1=25442310&amp;VALUEID=01001&amp;SDATE=2011&amp;PERIODTYPE=ANN_STD&amp;SCFT=3&amp;window=popup_no_bar&amp;width=385&amp;height=120&amp;START_MAXIMIZED=FALSE&amp;creator=factset&amp;display_string=Audit"}</definedName>
    <definedName name="_152__FDSAUDITLINK__" hidden="1">{"fdsup://Directions/FactSet Auditing Viewer?action=AUDIT_VALUE&amp;DB=129&amp;ID1=25442310&amp;VALUEID=01001&amp;SDATE=2011&amp;PERIODTYPE=ANN_STD&amp;SCFT=3&amp;window=popup_no_bar&amp;width=385&amp;height=120&amp;START_MAXIMIZED=FALSE&amp;creator=factset&amp;display_string=Audit"}</definedName>
    <definedName name="_152prm.ZablokujZmiany_6_1">"TAK"</definedName>
    <definedName name="_153__FDSAUDITLINK__" localSheetId="2" hidden="1">{"fdsup://directions/FAT Viewer?action=UPDATE&amp;creator=factset&amp;DYN_ARGS=TRUE&amp;DOC_NAME=FAT:FQL_AUDITING_CLIENT_TEMPLATE.FAT&amp;display_string=Audit&amp;VAR:KEY=FKBSHUBKXM&amp;VAR:QUERY=RkZfRU5UUlBSX1ZBTF9FQklUREFfT1BFUihBTk4sNDA1NDMp&amp;WINDOW=FIRST_POPUP&amp;HEIGHT=450&amp;WIDTH=","450&amp;START_MAXIMIZED=FALSE&amp;VAR:CALENDAR=US&amp;VAR:SYMBOL=WEN&amp;VAR:INDEX=0"}</definedName>
    <definedName name="_153__FDSAUDITLINK__" localSheetId="4" hidden="1">{"fdsup://directions/FAT Viewer?action=UPDATE&amp;creator=factset&amp;DYN_ARGS=TRUE&amp;DOC_NAME=FAT:FQL_AUDITING_CLIENT_TEMPLATE.FAT&amp;display_string=Audit&amp;VAR:KEY=FKBSHUBKXM&amp;VAR:QUERY=RkZfRU5UUlBSX1ZBTF9FQklUREFfT1BFUihBTk4sNDA1NDMp&amp;WINDOW=FIRST_POPUP&amp;HEIGHT=450&amp;WIDTH=","450&amp;START_MAXIMIZED=FALSE&amp;VAR:CALENDAR=US&amp;VAR:SYMBOL=WEN&amp;VAR:INDEX=0"}</definedName>
    <definedName name="_153__FDSAUDITLINK__" localSheetId="3" hidden="1">{"fdsup://directions/FAT Viewer?action=UPDATE&amp;creator=factset&amp;DYN_ARGS=TRUE&amp;DOC_NAME=FAT:FQL_AUDITING_CLIENT_TEMPLATE.FAT&amp;display_string=Audit&amp;VAR:KEY=FKBSHUBKXM&amp;VAR:QUERY=RkZfRU5UUlBSX1ZBTF9FQklUREFfT1BFUihBTk4sNDA1NDMp&amp;WINDOW=FIRST_POPUP&amp;HEIGHT=450&amp;WIDTH=","450&amp;START_MAXIMIZED=FALSE&amp;VAR:CALENDAR=US&amp;VAR:SYMBOL=WEN&amp;VAR:INDEX=0"}</definedName>
    <definedName name="_153__FDSAUDITLINK__" localSheetId="0" hidden="1">{"fdsup://directions/FAT Viewer?action=UPDATE&amp;creator=factset&amp;DYN_ARGS=TRUE&amp;DOC_NAME=FAT:FQL_AUDITING_CLIENT_TEMPLATE.FAT&amp;display_string=Audit&amp;VAR:KEY=FKBSHUBKXM&amp;VAR:QUERY=RkZfRU5UUlBSX1ZBTF9FQklUREFfT1BFUihBTk4sNDA1NDMp&amp;WINDOW=FIRST_POPUP&amp;HEIGHT=450&amp;WIDTH=","450&amp;START_MAXIMIZED=FALSE&amp;VAR:CALENDAR=US&amp;VAR:SYMBOL=WEN&amp;VAR:INDEX=0"}</definedName>
    <definedName name="_153__FDSAUDITLINK__" localSheetId="1" hidden="1">{"fdsup://directions/FAT Viewer?action=UPDATE&amp;creator=factset&amp;DYN_ARGS=TRUE&amp;DOC_NAME=FAT:FQL_AUDITING_CLIENT_TEMPLATE.FAT&amp;display_string=Audit&amp;VAR:KEY=FKBSHUBKXM&amp;VAR:QUERY=RkZfRU5UUlBSX1ZBTF9FQklUREFfT1BFUihBTk4sNDA1NDMp&amp;WINDOW=FIRST_POPUP&amp;HEIGHT=450&amp;WIDTH=","450&amp;START_MAXIMIZED=FALSE&amp;VAR:CALENDAR=US&amp;VAR:SYMBOL=WEN&amp;VAR:INDEX=0"}</definedName>
    <definedName name="_153__FDSAUDITLINK__" hidden="1">{"fdsup://directions/FAT Viewer?action=UPDATE&amp;creator=factset&amp;DYN_ARGS=TRUE&amp;DOC_NAME=FAT:FQL_AUDITING_CLIENT_TEMPLATE.FAT&amp;display_string=Audit&amp;VAR:KEY=FKBSHUBKXM&amp;VAR:QUERY=RkZfRU5UUlBSX1ZBTF9FQklUREFfT1BFUihBTk4sNDA1NDMp&amp;WINDOW=FIRST_POPUP&amp;HEIGHT=450&amp;WIDTH=","450&amp;START_MAXIMIZED=FALSE&amp;VAR:CALENDAR=US&amp;VAR:SYMBOL=WEN&amp;VAR:INDEX=0"}</definedName>
    <definedName name="_153prm.ZablokujZmiany_7_1">"TAK"</definedName>
    <definedName name="_154__FDSAUDITLINK__" localSheetId="2" hidden="1">{"fdsup://directions/FAT Viewer?action=UPDATE&amp;creator=factset&amp;DYN_ARGS=TRUE&amp;DOC_NAME=FAT:FQL_AUDITING_CLIENT_TEMPLATE.FAT&amp;display_string=Audit&amp;VAR:KEY=XAJKZYZCXQ&amp;VAR:QUERY=RkZfRU5UUlBSX1ZBTF9FQklUREFfT1BFUihBTk4sNDA1NDMp&amp;WINDOW=FIRST_POPUP&amp;HEIGHT=450&amp;WIDTH=","450&amp;START_MAXIMIZED=FALSE&amp;VAR:CALENDAR=US&amp;VAR:SYMBOL=SBUX&amp;VAR:INDEX=0"}</definedName>
    <definedName name="_154__FDSAUDITLINK__" localSheetId="4" hidden="1">{"fdsup://directions/FAT Viewer?action=UPDATE&amp;creator=factset&amp;DYN_ARGS=TRUE&amp;DOC_NAME=FAT:FQL_AUDITING_CLIENT_TEMPLATE.FAT&amp;display_string=Audit&amp;VAR:KEY=XAJKZYZCXQ&amp;VAR:QUERY=RkZfRU5UUlBSX1ZBTF9FQklUREFfT1BFUihBTk4sNDA1NDMp&amp;WINDOW=FIRST_POPUP&amp;HEIGHT=450&amp;WIDTH=","450&amp;START_MAXIMIZED=FALSE&amp;VAR:CALENDAR=US&amp;VAR:SYMBOL=SBUX&amp;VAR:INDEX=0"}</definedName>
    <definedName name="_154__FDSAUDITLINK__" localSheetId="3" hidden="1">{"fdsup://directions/FAT Viewer?action=UPDATE&amp;creator=factset&amp;DYN_ARGS=TRUE&amp;DOC_NAME=FAT:FQL_AUDITING_CLIENT_TEMPLATE.FAT&amp;display_string=Audit&amp;VAR:KEY=XAJKZYZCXQ&amp;VAR:QUERY=RkZfRU5UUlBSX1ZBTF9FQklUREFfT1BFUihBTk4sNDA1NDMp&amp;WINDOW=FIRST_POPUP&amp;HEIGHT=450&amp;WIDTH=","450&amp;START_MAXIMIZED=FALSE&amp;VAR:CALENDAR=US&amp;VAR:SYMBOL=SBUX&amp;VAR:INDEX=0"}</definedName>
    <definedName name="_154__FDSAUDITLINK__" localSheetId="0" hidden="1">{"fdsup://directions/FAT Viewer?action=UPDATE&amp;creator=factset&amp;DYN_ARGS=TRUE&amp;DOC_NAME=FAT:FQL_AUDITING_CLIENT_TEMPLATE.FAT&amp;display_string=Audit&amp;VAR:KEY=XAJKZYZCXQ&amp;VAR:QUERY=RkZfRU5UUlBSX1ZBTF9FQklUREFfT1BFUihBTk4sNDA1NDMp&amp;WINDOW=FIRST_POPUP&amp;HEIGHT=450&amp;WIDTH=","450&amp;START_MAXIMIZED=FALSE&amp;VAR:CALENDAR=US&amp;VAR:SYMBOL=SBUX&amp;VAR:INDEX=0"}</definedName>
    <definedName name="_154__FDSAUDITLINK__" localSheetId="1" hidden="1">{"fdsup://directions/FAT Viewer?action=UPDATE&amp;creator=factset&amp;DYN_ARGS=TRUE&amp;DOC_NAME=FAT:FQL_AUDITING_CLIENT_TEMPLATE.FAT&amp;display_string=Audit&amp;VAR:KEY=XAJKZYZCXQ&amp;VAR:QUERY=RkZfRU5UUlBSX1ZBTF9FQklUREFfT1BFUihBTk4sNDA1NDMp&amp;WINDOW=FIRST_POPUP&amp;HEIGHT=450&amp;WIDTH=","450&amp;START_MAXIMIZED=FALSE&amp;VAR:CALENDAR=US&amp;VAR:SYMBOL=SBUX&amp;VAR:INDEX=0"}</definedName>
    <definedName name="_154__FDSAUDITLINK__" hidden="1">{"fdsup://directions/FAT Viewer?action=UPDATE&amp;creator=factset&amp;DYN_ARGS=TRUE&amp;DOC_NAME=FAT:FQL_AUDITING_CLIENT_TEMPLATE.FAT&amp;display_string=Audit&amp;VAR:KEY=XAJKZYZCXQ&amp;VAR:QUERY=RkZfRU5UUlBSX1ZBTF9FQklUREFfT1BFUihBTk4sNDA1NDMp&amp;WINDOW=FIRST_POPUP&amp;HEIGHT=450&amp;WIDTH=","450&amp;START_MAXIMIZED=FALSE&amp;VAR:CALENDAR=US&amp;VAR:SYMBOL=SBUX&amp;VAR:INDEX=0"}</definedName>
    <definedName name="_154prm.ZablokujZmiany_8_1">"TAK"</definedName>
    <definedName name="_155__FDSAUDITLINK__" localSheetId="2" hidden="1">{"fdsup://directions/FAT Viewer?action=UPDATE&amp;creator=factset&amp;DYN_ARGS=TRUE&amp;DOC_NAME=FAT:FQL_AUDITING_CLIENT_TEMPLATE.FAT&amp;display_string=Audit&amp;VAR:KEY=PGVCXCVWTE&amp;VAR:QUERY=RkZfRU5UUlBSX1ZBTF9FQklUREFfT1BFUihBTk4sNDA1NDMp&amp;WINDOW=FIRST_POPUP&amp;HEIGHT=450&amp;WIDTH=","450&amp;START_MAXIMIZED=FALSE&amp;VAR:CALENDAR=US&amp;VAR:SYMBOL=TXRH&amp;VAR:INDEX=0"}</definedName>
    <definedName name="_155__FDSAUDITLINK__" localSheetId="4" hidden="1">{"fdsup://directions/FAT Viewer?action=UPDATE&amp;creator=factset&amp;DYN_ARGS=TRUE&amp;DOC_NAME=FAT:FQL_AUDITING_CLIENT_TEMPLATE.FAT&amp;display_string=Audit&amp;VAR:KEY=PGVCXCVWTE&amp;VAR:QUERY=RkZfRU5UUlBSX1ZBTF9FQklUREFfT1BFUihBTk4sNDA1NDMp&amp;WINDOW=FIRST_POPUP&amp;HEIGHT=450&amp;WIDTH=","450&amp;START_MAXIMIZED=FALSE&amp;VAR:CALENDAR=US&amp;VAR:SYMBOL=TXRH&amp;VAR:INDEX=0"}</definedName>
    <definedName name="_155__FDSAUDITLINK__" localSheetId="3" hidden="1">{"fdsup://directions/FAT Viewer?action=UPDATE&amp;creator=factset&amp;DYN_ARGS=TRUE&amp;DOC_NAME=FAT:FQL_AUDITING_CLIENT_TEMPLATE.FAT&amp;display_string=Audit&amp;VAR:KEY=PGVCXCVWTE&amp;VAR:QUERY=RkZfRU5UUlBSX1ZBTF9FQklUREFfT1BFUihBTk4sNDA1NDMp&amp;WINDOW=FIRST_POPUP&amp;HEIGHT=450&amp;WIDTH=","450&amp;START_MAXIMIZED=FALSE&amp;VAR:CALENDAR=US&amp;VAR:SYMBOL=TXRH&amp;VAR:INDEX=0"}</definedName>
    <definedName name="_155__FDSAUDITLINK__" localSheetId="0" hidden="1">{"fdsup://directions/FAT Viewer?action=UPDATE&amp;creator=factset&amp;DYN_ARGS=TRUE&amp;DOC_NAME=FAT:FQL_AUDITING_CLIENT_TEMPLATE.FAT&amp;display_string=Audit&amp;VAR:KEY=PGVCXCVWTE&amp;VAR:QUERY=RkZfRU5UUlBSX1ZBTF9FQklUREFfT1BFUihBTk4sNDA1NDMp&amp;WINDOW=FIRST_POPUP&amp;HEIGHT=450&amp;WIDTH=","450&amp;START_MAXIMIZED=FALSE&amp;VAR:CALENDAR=US&amp;VAR:SYMBOL=TXRH&amp;VAR:INDEX=0"}</definedName>
    <definedName name="_155__FDSAUDITLINK__" localSheetId="1" hidden="1">{"fdsup://directions/FAT Viewer?action=UPDATE&amp;creator=factset&amp;DYN_ARGS=TRUE&amp;DOC_NAME=FAT:FQL_AUDITING_CLIENT_TEMPLATE.FAT&amp;display_string=Audit&amp;VAR:KEY=PGVCXCVWTE&amp;VAR:QUERY=RkZfRU5UUlBSX1ZBTF9FQklUREFfT1BFUihBTk4sNDA1NDMp&amp;WINDOW=FIRST_POPUP&amp;HEIGHT=450&amp;WIDTH=","450&amp;START_MAXIMIZED=FALSE&amp;VAR:CALENDAR=US&amp;VAR:SYMBOL=TXRH&amp;VAR:INDEX=0"}</definedName>
    <definedName name="_155__FDSAUDITLINK__" hidden="1">{"fdsup://directions/FAT Viewer?action=UPDATE&amp;creator=factset&amp;DYN_ARGS=TRUE&amp;DOC_NAME=FAT:FQL_AUDITING_CLIENT_TEMPLATE.FAT&amp;display_string=Audit&amp;VAR:KEY=PGVCXCVWTE&amp;VAR:QUERY=RkZfRU5UUlBSX1ZBTF9FQklUREFfT1BFUihBTk4sNDA1NDMp&amp;WINDOW=FIRST_POPUP&amp;HEIGHT=450&amp;WIDTH=","450&amp;START_MAXIMIZED=FALSE&amp;VAR:CALENDAR=US&amp;VAR:SYMBOL=TXRH&amp;VAR:INDEX=0"}</definedName>
    <definedName name="_155prm.ZablokujZmiany_9_1">"TAK"</definedName>
    <definedName name="_156__FDSAUDITLINK__" localSheetId="2" hidden="1">{"fdsup://directions/FAT Viewer?action=UPDATE&amp;creator=factset&amp;DYN_ARGS=TRUE&amp;DOC_NAME=FAT:FQL_AUDITING_CLIENT_TEMPLATE.FAT&amp;display_string=Audit&amp;VAR:KEY=CDKTEHYRWX&amp;VAR:QUERY=RkZfU0FMRVMoTFRNLDQwNjMzKQ==&amp;WINDOW=FIRST_POPUP&amp;HEIGHT=450&amp;WIDTH=450&amp;START_MAXIMIZED=","FALSE&amp;VAR:CALENDAR=US&amp;VAR:SYMBOL=SONC&amp;VAR:INDEX=0"}</definedName>
    <definedName name="_156__FDSAUDITLINK__" localSheetId="4" hidden="1">{"fdsup://directions/FAT Viewer?action=UPDATE&amp;creator=factset&amp;DYN_ARGS=TRUE&amp;DOC_NAME=FAT:FQL_AUDITING_CLIENT_TEMPLATE.FAT&amp;display_string=Audit&amp;VAR:KEY=CDKTEHYRWX&amp;VAR:QUERY=RkZfU0FMRVMoTFRNLDQwNjMzKQ==&amp;WINDOW=FIRST_POPUP&amp;HEIGHT=450&amp;WIDTH=450&amp;START_MAXIMIZED=","FALSE&amp;VAR:CALENDAR=US&amp;VAR:SYMBOL=SONC&amp;VAR:INDEX=0"}</definedName>
    <definedName name="_156__FDSAUDITLINK__" localSheetId="3" hidden="1">{"fdsup://directions/FAT Viewer?action=UPDATE&amp;creator=factset&amp;DYN_ARGS=TRUE&amp;DOC_NAME=FAT:FQL_AUDITING_CLIENT_TEMPLATE.FAT&amp;display_string=Audit&amp;VAR:KEY=CDKTEHYRWX&amp;VAR:QUERY=RkZfU0FMRVMoTFRNLDQwNjMzKQ==&amp;WINDOW=FIRST_POPUP&amp;HEIGHT=450&amp;WIDTH=450&amp;START_MAXIMIZED=","FALSE&amp;VAR:CALENDAR=US&amp;VAR:SYMBOL=SONC&amp;VAR:INDEX=0"}</definedName>
    <definedName name="_156__FDSAUDITLINK__" localSheetId="0" hidden="1">{"fdsup://directions/FAT Viewer?action=UPDATE&amp;creator=factset&amp;DYN_ARGS=TRUE&amp;DOC_NAME=FAT:FQL_AUDITING_CLIENT_TEMPLATE.FAT&amp;display_string=Audit&amp;VAR:KEY=CDKTEHYRWX&amp;VAR:QUERY=RkZfU0FMRVMoTFRNLDQwNjMzKQ==&amp;WINDOW=FIRST_POPUP&amp;HEIGHT=450&amp;WIDTH=450&amp;START_MAXIMIZED=","FALSE&amp;VAR:CALENDAR=US&amp;VAR:SYMBOL=SONC&amp;VAR:INDEX=0"}</definedName>
    <definedName name="_156__FDSAUDITLINK__" localSheetId="1" hidden="1">{"fdsup://directions/FAT Viewer?action=UPDATE&amp;creator=factset&amp;DYN_ARGS=TRUE&amp;DOC_NAME=FAT:FQL_AUDITING_CLIENT_TEMPLATE.FAT&amp;display_string=Audit&amp;VAR:KEY=CDKTEHYRWX&amp;VAR:QUERY=RkZfU0FMRVMoTFRNLDQwNjMzKQ==&amp;WINDOW=FIRST_POPUP&amp;HEIGHT=450&amp;WIDTH=450&amp;START_MAXIMIZED=","FALSE&amp;VAR:CALENDAR=US&amp;VAR:SYMBOL=SONC&amp;VAR:INDEX=0"}</definedName>
    <definedName name="_156__FDSAUDITLINK__" hidden="1">{"fdsup://directions/FAT Viewer?action=UPDATE&amp;creator=factset&amp;DYN_ARGS=TRUE&amp;DOC_NAME=FAT:FQL_AUDITING_CLIENT_TEMPLATE.FAT&amp;display_string=Audit&amp;VAR:KEY=CDKTEHYRWX&amp;VAR:QUERY=RkZfU0FMRVMoTFRNLDQwNjMzKQ==&amp;WINDOW=FIRST_POPUP&amp;HEIGHT=450&amp;WIDTH=450&amp;START_MAXIMIZED=","FALSE&amp;VAR:CALENDAR=US&amp;VAR:SYMBOL=SONC&amp;VAR:INDEX=0"}</definedName>
    <definedName name="_156prm.Zakres_10_1">"$'Distribution Org'.$#ODWOŁANIE$#ODWOŁANIE"</definedName>
    <definedName name="_157__FDSAUDITLINK__" localSheetId="2" hidden="1">{"fdsup://directions/FAT Viewer?action=UPDATE&amp;creator=factset&amp;DYN_ARGS=TRUE&amp;DOC_NAME=FAT:FQL_AUDITING_CLIENT_TEMPLATE.FAT&amp;display_string=Audit&amp;VAR:KEY=IZKFUZIZWF&amp;VAR:QUERY=RkZfRU5UUlBSX1ZBTF9FQklUREFfT1BFUihDQUwsTk9XKQ==&amp;WINDOW=FIRST_POPUP&amp;HEIGHT=450&amp;WIDTH=","450&amp;START_MAXIMIZED=FALSE&amp;VAR:CALENDAR=US&amp;VAR:SYMBOL=CBRL&amp;VAR:INDEX=0"}</definedName>
    <definedName name="_157__FDSAUDITLINK__" localSheetId="4" hidden="1">{"fdsup://directions/FAT Viewer?action=UPDATE&amp;creator=factset&amp;DYN_ARGS=TRUE&amp;DOC_NAME=FAT:FQL_AUDITING_CLIENT_TEMPLATE.FAT&amp;display_string=Audit&amp;VAR:KEY=IZKFUZIZWF&amp;VAR:QUERY=RkZfRU5UUlBSX1ZBTF9FQklUREFfT1BFUihDQUwsTk9XKQ==&amp;WINDOW=FIRST_POPUP&amp;HEIGHT=450&amp;WIDTH=","450&amp;START_MAXIMIZED=FALSE&amp;VAR:CALENDAR=US&amp;VAR:SYMBOL=CBRL&amp;VAR:INDEX=0"}</definedName>
    <definedName name="_157__FDSAUDITLINK__" localSheetId="3" hidden="1">{"fdsup://directions/FAT Viewer?action=UPDATE&amp;creator=factset&amp;DYN_ARGS=TRUE&amp;DOC_NAME=FAT:FQL_AUDITING_CLIENT_TEMPLATE.FAT&amp;display_string=Audit&amp;VAR:KEY=IZKFUZIZWF&amp;VAR:QUERY=RkZfRU5UUlBSX1ZBTF9FQklUREFfT1BFUihDQUwsTk9XKQ==&amp;WINDOW=FIRST_POPUP&amp;HEIGHT=450&amp;WIDTH=","450&amp;START_MAXIMIZED=FALSE&amp;VAR:CALENDAR=US&amp;VAR:SYMBOL=CBRL&amp;VAR:INDEX=0"}</definedName>
    <definedName name="_157__FDSAUDITLINK__" localSheetId="0" hidden="1">{"fdsup://directions/FAT Viewer?action=UPDATE&amp;creator=factset&amp;DYN_ARGS=TRUE&amp;DOC_NAME=FAT:FQL_AUDITING_CLIENT_TEMPLATE.FAT&amp;display_string=Audit&amp;VAR:KEY=IZKFUZIZWF&amp;VAR:QUERY=RkZfRU5UUlBSX1ZBTF9FQklUREFfT1BFUihDQUwsTk9XKQ==&amp;WINDOW=FIRST_POPUP&amp;HEIGHT=450&amp;WIDTH=","450&amp;START_MAXIMIZED=FALSE&amp;VAR:CALENDAR=US&amp;VAR:SYMBOL=CBRL&amp;VAR:INDEX=0"}</definedName>
    <definedName name="_157__FDSAUDITLINK__" localSheetId="1" hidden="1">{"fdsup://directions/FAT Viewer?action=UPDATE&amp;creator=factset&amp;DYN_ARGS=TRUE&amp;DOC_NAME=FAT:FQL_AUDITING_CLIENT_TEMPLATE.FAT&amp;display_string=Audit&amp;VAR:KEY=IZKFUZIZWF&amp;VAR:QUERY=RkZfRU5UUlBSX1ZBTF9FQklUREFfT1BFUihDQUwsTk9XKQ==&amp;WINDOW=FIRST_POPUP&amp;HEIGHT=450&amp;WIDTH=","450&amp;START_MAXIMIZED=FALSE&amp;VAR:CALENDAR=US&amp;VAR:SYMBOL=CBRL&amp;VAR:INDEX=0"}</definedName>
    <definedName name="_157__FDSAUDITLINK__" hidden="1">{"fdsup://directions/FAT Viewer?action=UPDATE&amp;creator=factset&amp;DYN_ARGS=TRUE&amp;DOC_NAME=FAT:FQL_AUDITING_CLIENT_TEMPLATE.FAT&amp;display_string=Audit&amp;VAR:KEY=IZKFUZIZWF&amp;VAR:QUERY=RkZfRU5UUlBSX1ZBTF9FQklUREFfT1BFUihDQUwsTk9XKQ==&amp;WINDOW=FIRST_POPUP&amp;HEIGHT=450&amp;WIDTH=","450&amp;START_MAXIMIZED=FALSE&amp;VAR:CALENDAR=US&amp;VAR:SYMBOL=CBRL&amp;VAR:INDEX=0"}</definedName>
    <definedName name="_157prm.Zakres_11_1">"$'Objekt Manag'.$#ODWOŁANIE$#ODWOŁANIE"</definedName>
    <definedName name="_158__FDSAUDITLINK__" localSheetId="2" hidden="1">{"fdsup://directions/FAT Viewer?action=UPDATE&amp;creator=factset&amp;DYN_ARGS=TRUE&amp;DOC_NAME=FAT:FQL_AUDITING_CLIENT_TEMPLATE.FAT&amp;display_string=Audit&amp;VAR:KEY=YTSHCHETMZ&amp;VAR:QUERY=RkZfU0FMRVMoTFRNLDQwNjMzKQ==&amp;WINDOW=FIRST_POPUP&amp;HEIGHT=450&amp;WIDTH=450&amp;START_MAXIMIZED=","FALSE&amp;VAR:CALENDAR=US&amp;VAR:SYMBOL=BAGL&amp;VAR:INDEX=0"}</definedName>
    <definedName name="_158__FDSAUDITLINK__" localSheetId="4" hidden="1">{"fdsup://directions/FAT Viewer?action=UPDATE&amp;creator=factset&amp;DYN_ARGS=TRUE&amp;DOC_NAME=FAT:FQL_AUDITING_CLIENT_TEMPLATE.FAT&amp;display_string=Audit&amp;VAR:KEY=YTSHCHETMZ&amp;VAR:QUERY=RkZfU0FMRVMoTFRNLDQwNjMzKQ==&amp;WINDOW=FIRST_POPUP&amp;HEIGHT=450&amp;WIDTH=450&amp;START_MAXIMIZED=","FALSE&amp;VAR:CALENDAR=US&amp;VAR:SYMBOL=BAGL&amp;VAR:INDEX=0"}</definedName>
    <definedName name="_158__FDSAUDITLINK__" localSheetId="3" hidden="1">{"fdsup://directions/FAT Viewer?action=UPDATE&amp;creator=factset&amp;DYN_ARGS=TRUE&amp;DOC_NAME=FAT:FQL_AUDITING_CLIENT_TEMPLATE.FAT&amp;display_string=Audit&amp;VAR:KEY=YTSHCHETMZ&amp;VAR:QUERY=RkZfU0FMRVMoTFRNLDQwNjMzKQ==&amp;WINDOW=FIRST_POPUP&amp;HEIGHT=450&amp;WIDTH=450&amp;START_MAXIMIZED=","FALSE&amp;VAR:CALENDAR=US&amp;VAR:SYMBOL=BAGL&amp;VAR:INDEX=0"}</definedName>
    <definedName name="_158__FDSAUDITLINK__" localSheetId="0" hidden="1">{"fdsup://directions/FAT Viewer?action=UPDATE&amp;creator=factset&amp;DYN_ARGS=TRUE&amp;DOC_NAME=FAT:FQL_AUDITING_CLIENT_TEMPLATE.FAT&amp;display_string=Audit&amp;VAR:KEY=YTSHCHETMZ&amp;VAR:QUERY=RkZfU0FMRVMoTFRNLDQwNjMzKQ==&amp;WINDOW=FIRST_POPUP&amp;HEIGHT=450&amp;WIDTH=450&amp;START_MAXIMIZED=","FALSE&amp;VAR:CALENDAR=US&amp;VAR:SYMBOL=BAGL&amp;VAR:INDEX=0"}</definedName>
    <definedName name="_158__FDSAUDITLINK__" localSheetId="1" hidden="1">{"fdsup://directions/FAT Viewer?action=UPDATE&amp;creator=factset&amp;DYN_ARGS=TRUE&amp;DOC_NAME=FAT:FQL_AUDITING_CLIENT_TEMPLATE.FAT&amp;display_string=Audit&amp;VAR:KEY=YTSHCHETMZ&amp;VAR:QUERY=RkZfU0FMRVMoTFRNLDQwNjMzKQ==&amp;WINDOW=FIRST_POPUP&amp;HEIGHT=450&amp;WIDTH=450&amp;START_MAXIMIZED=","FALSE&amp;VAR:CALENDAR=US&amp;VAR:SYMBOL=BAGL&amp;VAR:INDEX=0"}</definedName>
    <definedName name="_158__FDSAUDITLINK__" hidden="1">{"fdsup://directions/FAT Viewer?action=UPDATE&amp;creator=factset&amp;DYN_ARGS=TRUE&amp;DOC_NAME=FAT:FQL_AUDITING_CLIENT_TEMPLATE.FAT&amp;display_string=Audit&amp;VAR:KEY=YTSHCHETMZ&amp;VAR:QUERY=RkZfU0FMRVMoTFRNLDQwNjMzKQ==&amp;WINDOW=FIRST_POPUP&amp;HEIGHT=450&amp;WIDTH=450&amp;START_MAXIMIZED=","FALSE&amp;VAR:CALENDAR=US&amp;VAR:SYMBOL=BAGL&amp;VAR:INDEX=0"}</definedName>
    <definedName name="_158prm.Zakres_12_1">"$Administration.$#ODWOŁANIE$#ODWOŁANIE"</definedName>
    <definedName name="_159__FDSAUDITLINK__" localSheetId="2" hidden="1">{"fdsup://directions/FAT Viewer?action=UPDATE&amp;creator=factset&amp;DYN_ARGS=TRUE&amp;DOC_NAME=FAT:FQL_AUDITING_CLIENT_TEMPLATE.FAT&amp;display_string=Audit&amp;VAR:KEY=RAZYPMPCJI&amp;VAR:QUERY=RkZfRU5UUlBSX1ZBTF9FQklUREFfT1BFUihBTk4sNDA1NDMp&amp;WINDOW=FIRST_POPUP&amp;HEIGHT=450&amp;WIDTH=","450&amp;START_MAXIMIZED=FALSE&amp;VAR:CALENDAR=US&amp;VAR:SYMBOL=JACK&amp;VAR:INDEX=0"}</definedName>
    <definedName name="_159__FDSAUDITLINK__" localSheetId="4" hidden="1">{"fdsup://directions/FAT Viewer?action=UPDATE&amp;creator=factset&amp;DYN_ARGS=TRUE&amp;DOC_NAME=FAT:FQL_AUDITING_CLIENT_TEMPLATE.FAT&amp;display_string=Audit&amp;VAR:KEY=RAZYPMPCJI&amp;VAR:QUERY=RkZfRU5UUlBSX1ZBTF9FQklUREFfT1BFUihBTk4sNDA1NDMp&amp;WINDOW=FIRST_POPUP&amp;HEIGHT=450&amp;WIDTH=","450&amp;START_MAXIMIZED=FALSE&amp;VAR:CALENDAR=US&amp;VAR:SYMBOL=JACK&amp;VAR:INDEX=0"}</definedName>
    <definedName name="_159__FDSAUDITLINK__" localSheetId="3" hidden="1">{"fdsup://directions/FAT Viewer?action=UPDATE&amp;creator=factset&amp;DYN_ARGS=TRUE&amp;DOC_NAME=FAT:FQL_AUDITING_CLIENT_TEMPLATE.FAT&amp;display_string=Audit&amp;VAR:KEY=RAZYPMPCJI&amp;VAR:QUERY=RkZfRU5UUlBSX1ZBTF9FQklUREFfT1BFUihBTk4sNDA1NDMp&amp;WINDOW=FIRST_POPUP&amp;HEIGHT=450&amp;WIDTH=","450&amp;START_MAXIMIZED=FALSE&amp;VAR:CALENDAR=US&amp;VAR:SYMBOL=JACK&amp;VAR:INDEX=0"}</definedName>
    <definedName name="_159__FDSAUDITLINK__" localSheetId="0" hidden="1">{"fdsup://directions/FAT Viewer?action=UPDATE&amp;creator=factset&amp;DYN_ARGS=TRUE&amp;DOC_NAME=FAT:FQL_AUDITING_CLIENT_TEMPLATE.FAT&amp;display_string=Audit&amp;VAR:KEY=RAZYPMPCJI&amp;VAR:QUERY=RkZfRU5UUlBSX1ZBTF9FQklUREFfT1BFUihBTk4sNDA1NDMp&amp;WINDOW=FIRST_POPUP&amp;HEIGHT=450&amp;WIDTH=","450&amp;START_MAXIMIZED=FALSE&amp;VAR:CALENDAR=US&amp;VAR:SYMBOL=JACK&amp;VAR:INDEX=0"}</definedName>
    <definedName name="_159__FDSAUDITLINK__" localSheetId="1" hidden="1">{"fdsup://directions/FAT Viewer?action=UPDATE&amp;creator=factset&amp;DYN_ARGS=TRUE&amp;DOC_NAME=FAT:FQL_AUDITING_CLIENT_TEMPLATE.FAT&amp;display_string=Audit&amp;VAR:KEY=RAZYPMPCJI&amp;VAR:QUERY=RkZfRU5UUlBSX1ZBTF9FQklUREFfT1BFUihBTk4sNDA1NDMp&amp;WINDOW=FIRST_POPUP&amp;HEIGHT=450&amp;WIDTH=","450&amp;START_MAXIMIZED=FALSE&amp;VAR:CALENDAR=US&amp;VAR:SYMBOL=JACK&amp;VAR:INDEX=0"}</definedName>
    <definedName name="_159__FDSAUDITLINK__" hidden="1">{"fdsup://directions/FAT Viewer?action=UPDATE&amp;creator=factset&amp;DYN_ARGS=TRUE&amp;DOC_NAME=FAT:FQL_AUDITING_CLIENT_TEMPLATE.FAT&amp;display_string=Audit&amp;VAR:KEY=RAZYPMPCJI&amp;VAR:QUERY=RkZfRU5UUlBSX1ZBTF9FQklUREFfT1BFUihBTk4sNDA1NDMp&amp;WINDOW=FIRST_POPUP&amp;HEIGHT=450&amp;WIDTH=","450&amp;START_MAXIMIZED=FALSE&amp;VAR:CALENDAR=US&amp;VAR:SYMBOL=JACK&amp;VAR:INDEX=0"}</definedName>
    <definedName name="_159prm.Zakres_13_1">"$'Other dept'.$#ODWOŁANIE$#ODWOŁANIE"</definedName>
    <definedName name="_15ktp.KtWM_12_1">1</definedName>
    <definedName name="_16__123Graph_DCHART_9" localSheetId="2" hidden="1">#REF!</definedName>
    <definedName name="_16__123Graph_DCHART_9" localSheetId="4" hidden="1">#REF!</definedName>
    <definedName name="_16__123Graph_DCHART_9" localSheetId="3" hidden="1">#REF!</definedName>
    <definedName name="_16__123Graph_DCHART_9" localSheetId="0" hidden="1">#REF!</definedName>
    <definedName name="_16__123Graph_DCHART_9" localSheetId="1" hidden="1">#REF!</definedName>
    <definedName name="_16__123Graph_DCHART_9" hidden="1">#REF!</definedName>
    <definedName name="_16__FDSAUDITLINK__" localSheetId="2" hidden="1">{"fdsup://Directions/FactSet Auditing Viewer?action=AUDIT_VALUE&amp;DB=129&amp;ID1=12513710&amp;VALUEID=01001&amp;SDATE=2011&amp;PERIODTYPE=ANN_STD&amp;SCFT=3&amp;window=popup_no_bar&amp;width=385&amp;height=120&amp;START_MAXIMIZED=FALSE&amp;creator=factset&amp;display_string=Audit"}</definedName>
    <definedName name="_16__FDSAUDITLINK__" localSheetId="4" hidden="1">{"fdsup://Directions/FactSet Auditing Viewer?action=AUDIT_VALUE&amp;DB=129&amp;ID1=12513710&amp;VALUEID=01001&amp;SDATE=2011&amp;PERIODTYPE=ANN_STD&amp;SCFT=3&amp;window=popup_no_bar&amp;width=385&amp;height=120&amp;START_MAXIMIZED=FALSE&amp;creator=factset&amp;display_string=Audit"}</definedName>
    <definedName name="_16__FDSAUDITLINK__" localSheetId="3" hidden="1">{"fdsup://Directions/FactSet Auditing Viewer?action=AUDIT_VALUE&amp;DB=129&amp;ID1=12513710&amp;VALUEID=01001&amp;SDATE=2011&amp;PERIODTYPE=ANN_STD&amp;SCFT=3&amp;window=popup_no_bar&amp;width=385&amp;height=120&amp;START_MAXIMIZED=FALSE&amp;creator=factset&amp;display_string=Audit"}</definedName>
    <definedName name="_16__FDSAUDITLINK__" localSheetId="0" hidden="1">{"fdsup://Directions/FactSet Auditing Viewer?action=AUDIT_VALUE&amp;DB=129&amp;ID1=12513710&amp;VALUEID=01001&amp;SDATE=2011&amp;PERIODTYPE=ANN_STD&amp;SCFT=3&amp;window=popup_no_bar&amp;width=385&amp;height=120&amp;START_MAXIMIZED=FALSE&amp;creator=factset&amp;display_string=Audit"}</definedName>
    <definedName name="_16__FDSAUDITLINK__" localSheetId="1" hidden="1">{"fdsup://Directions/FactSet Auditing Viewer?action=AUDIT_VALUE&amp;DB=129&amp;ID1=12513710&amp;VALUEID=01001&amp;SDATE=2011&amp;PERIODTYPE=ANN_STD&amp;SCFT=3&amp;window=popup_no_bar&amp;width=385&amp;height=120&amp;START_MAXIMIZED=FALSE&amp;creator=factset&amp;display_string=Audit"}</definedName>
    <definedName name="_16__FDSAUDITLINK__" hidden="1">{"fdsup://Directions/FactSet Auditing Viewer?action=AUDIT_VALUE&amp;DB=129&amp;ID1=12513710&amp;VALUEID=01001&amp;SDATE=2011&amp;PERIODTYPE=ANN_STD&amp;SCFT=3&amp;window=popup_no_bar&amp;width=385&amp;height=120&amp;START_MAXIMIZED=FALSE&amp;creator=factset&amp;display_string=Audit"}</definedName>
    <definedName name="_160__FDSAUDITLINK__" localSheetId="2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160__FDSAUDITLINK__" localSheetId="4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160__FDSAUDITLINK__" localSheetId="3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160__FDSAUDITLINK__" localSheetId="0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160__FDSAUDITLINK__" localSheetId="1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160__FDSAUDITLINK__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160prm.Zakres_2_1">"$'P_L Main reporting'.$#ODWOŁANIE$#ODWOŁANIE"</definedName>
    <definedName name="_161__FDSAUDITLINK__" localSheetId="2" hidden="1">{"fdsup://directions/FAT Viewer?action=UPDATE&amp;creator=factset&amp;DYN_ARGS=TRUE&amp;DOC_NAME=FAT:FQL_AUDITING_CLIENT_TEMPLATE.FAT&amp;display_string=Audit&amp;VAR:KEY=IJYPUFUHKR&amp;VAR:QUERY=RkZfRU5UUlBSX1ZBTF9FQklUREFfT1BFUihDQUwsTk9XKQ==&amp;WINDOW=FIRST_POPUP&amp;HEIGHT=450&amp;WIDTH=","450&amp;START_MAXIMIZED=FALSE&amp;VAR:CALENDAR=US&amp;VAR:SYMBOL=TAST&amp;VAR:INDEX=0"}</definedName>
    <definedName name="_161__FDSAUDITLINK__" localSheetId="4" hidden="1">{"fdsup://directions/FAT Viewer?action=UPDATE&amp;creator=factset&amp;DYN_ARGS=TRUE&amp;DOC_NAME=FAT:FQL_AUDITING_CLIENT_TEMPLATE.FAT&amp;display_string=Audit&amp;VAR:KEY=IJYPUFUHKR&amp;VAR:QUERY=RkZfRU5UUlBSX1ZBTF9FQklUREFfT1BFUihDQUwsTk9XKQ==&amp;WINDOW=FIRST_POPUP&amp;HEIGHT=450&amp;WIDTH=","450&amp;START_MAXIMIZED=FALSE&amp;VAR:CALENDAR=US&amp;VAR:SYMBOL=TAST&amp;VAR:INDEX=0"}</definedName>
    <definedName name="_161__FDSAUDITLINK__" localSheetId="3" hidden="1">{"fdsup://directions/FAT Viewer?action=UPDATE&amp;creator=factset&amp;DYN_ARGS=TRUE&amp;DOC_NAME=FAT:FQL_AUDITING_CLIENT_TEMPLATE.FAT&amp;display_string=Audit&amp;VAR:KEY=IJYPUFUHKR&amp;VAR:QUERY=RkZfRU5UUlBSX1ZBTF9FQklUREFfT1BFUihDQUwsTk9XKQ==&amp;WINDOW=FIRST_POPUP&amp;HEIGHT=450&amp;WIDTH=","450&amp;START_MAXIMIZED=FALSE&amp;VAR:CALENDAR=US&amp;VAR:SYMBOL=TAST&amp;VAR:INDEX=0"}</definedName>
    <definedName name="_161__FDSAUDITLINK__" localSheetId="0" hidden="1">{"fdsup://directions/FAT Viewer?action=UPDATE&amp;creator=factset&amp;DYN_ARGS=TRUE&amp;DOC_NAME=FAT:FQL_AUDITING_CLIENT_TEMPLATE.FAT&amp;display_string=Audit&amp;VAR:KEY=IJYPUFUHKR&amp;VAR:QUERY=RkZfRU5UUlBSX1ZBTF9FQklUREFfT1BFUihDQUwsTk9XKQ==&amp;WINDOW=FIRST_POPUP&amp;HEIGHT=450&amp;WIDTH=","450&amp;START_MAXIMIZED=FALSE&amp;VAR:CALENDAR=US&amp;VAR:SYMBOL=TAST&amp;VAR:INDEX=0"}</definedName>
    <definedName name="_161__FDSAUDITLINK__" localSheetId="1" hidden="1">{"fdsup://directions/FAT Viewer?action=UPDATE&amp;creator=factset&amp;DYN_ARGS=TRUE&amp;DOC_NAME=FAT:FQL_AUDITING_CLIENT_TEMPLATE.FAT&amp;display_string=Audit&amp;VAR:KEY=IJYPUFUHKR&amp;VAR:QUERY=RkZfRU5UUlBSX1ZBTF9FQklUREFfT1BFUihDQUwsTk9XKQ==&amp;WINDOW=FIRST_POPUP&amp;HEIGHT=450&amp;WIDTH=","450&amp;START_MAXIMIZED=FALSE&amp;VAR:CALENDAR=US&amp;VAR:SYMBOL=TAST&amp;VAR:INDEX=0"}</definedName>
    <definedName name="_161__FDSAUDITLINK__" hidden="1">{"fdsup://directions/FAT Viewer?action=UPDATE&amp;creator=factset&amp;DYN_ARGS=TRUE&amp;DOC_NAME=FAT:FQL_AUDITING_CLIENT_TEMPLATE.FAT&amp;display_string=Audit&amp;VAR:KEY=IJYPUFUHKR&amp;VAR:QUERY=RkZfRU5UUlBSX1ZBTF9FQklUREFfT1BFUihDQUwsTk9XKQ==&amp;WINDOW=FIRST_POPUP&amp;HEIGHT=450&amp;WIDTH=","450&amp;START_MAXIMIZED=FALSE&amp;VAR:CALENDAR=US&amp;VAR:SYMBOL=TAST&amp;VAR:INDEX=0"}</definedName>
    <definedName name="_161prm.Zakres_3_1">"$Total.$#ODWOŁANIE$#ODWOŁANIE"</definedName>
    <definedName name="_162__FDSAUDITLINK__" localSheetId="2" hidden="1">{"fdsup://Directions/FactSet Auditing Viewer?action=AUDIT_VALUE&amp;DB=129&amp;ID1=88268110&amp;VALUEID=01001&amp;SDATE=2011&amp;PERIODTYPE=ANN_STD&amp;SCFT=3&amp;window=popup_no_bar&amp;width=385&amp;height=120&amp;START_MAXIMIZED=FALSE&amp;creator=factset&amp;display_string=Audit"}</definedName>
    <definedName name="_162__FDSAUDITLINK__" localSheetId="4" hidden="1">{"fdsup://Directions/FactSet Auditing Viewer?action=AUDIT_VALUE&amp;DB=129&amp;ID1=88268110&amp;VALUEID=01001&amp;SDATE=2011&amp;PERIODTYPE=ANN_STD&amp;SCFT=3&amp;window=popup_no_bar&amp;width=385&amp;height=120&amp;START_MAXIMIZED=FALSE&amp;creator=factset&amp;display_string=Audit"}</definedName>
    <definedName name="_162__FDSAUDITLINK__" localSheetId="3" hidden="1">{"fdsup://Directions/FactSet Auditing Viewer?action=AUDIT_VALUE&amp;DB=129&amp;ID1=88268110&amp;VALUEID=01001&amp;SDATE=2011&amp;PERIODTYPE=ANN_STD&amp;SCFT=3&amp;window=popup_no_bar&amp;width=385&amp;height=120&amp;START_MAXIMIZED=FALSE&amp;creator=factset&amp;display_string=Audit"}</definedName>
    <definedName name="_162__FDSAUDITLINK__" localSheetId="0" hidden="1">{"fdsup://Directions/FactSet Auditing Viewer?action=AUDIT_VALUE&amp;DB=129&amp;ID1=88268110&amp;VALUEID=01001&amp;SDATE=2011&amp;PERIODTYPE=ANN_STD&amp;SCFT=3&amp;window=popup_no_bar&amp;width=385&amp;height=120&amp;START_MAXIMIZED=FALSE&amp;creator=factset&amp;display_string=Audit"}</definedName>
    <definedName name="_162__FDSAUDITLINK__" localSheetId="1" hidden="1">{"fdsup://Directions/FactSet Auditing Viewer?action=AUDIT_VALUE&amp;DB=129&amp;ID1=88268110&amp;VALUEID=01001&amp;SDATE=2011&amp;PERIODTYPE=ANN_STD&amp;SCFT=3&amp;window=popup_no_bar&amp;width=385&amp;height=120&amp;START_MAXIMIZED=FALSE&amp;creator=factset&amp;display_string=Audit"}</definedName>
    <definedName name="_162__FDSAUDITLINK__" hidden="1">{"fdsup://Directions/FactSet Auditing Viewer?action=AUDIT_VALUE&amp;DB=129&amp;ID1=88268110&amp;VALUEID=01001&amp;SDATE=2011&amp;PERIODTYPE=ANN_STD&amp;SCFT=3&amp;window=popup_no_bar&amp;width=385&amp;height=120&amp;START_MAXIMIZED=FALSE&amp;creator=factset&amp;display_string=Audit"}</definedName>
    <definedName name="_162prm.Zakres_5_1">"$'Adsales fee'.$#ODWOŁANIE$#ODWOŁANIE"</definedName>
    <definedName name="_163__FDSAUDITLINK__" localSheetId="2" hidden="1">{"fdsup://directions/FAT Viewer?action=UPDATE&amp;creator=factset&amp;DYN_ARGS=TRUE&amp;DOC_NAME=FAT:FQL_AUDITING_CLIENT_TEMPLATE.FAT&amp;display_string=Audit&amp;VAR:KEY=QZGPGBIZAJ&amp;VAR:QUERY=RkZfU0FMRVMoTFRNLDQwNjMzKQ==&amp;WINDOW=FIRST_POPUP&amp;HEIGHT=450&amp;WIDTH=450&amp;START_MAXIMIZED=","FALSE&amp;VAR:CALENDAR=US&amp;VAR:SYMBOL=CMG&amp;VAR:INDEX=0"}</definedName>
    <definedName name="_163__FDSAUDITLINK__" localSheetId="4" hidden="1">{"fdsup://directions/FAT Viewer?action=UPDATE&amp;creator=factset&amp;DYN_ARGS=TRUE&amp;DOC_NAME=FAT:FQL_AUDITING_CLIENT_TEMPLATE.FAT&amp;display_string=Audit&amp;VAR:KEY=QZGPGBIZAJ&amp;VAR:QUERY=RkZfU0FMRVMoTFRNLDQwNjMzKQ==&amp;WINDOW=FIRST_POPUP&amp;HEIGHT=450&amp;WIDTH=450&amp;START_MAXIMIZED=","FALSE&amp;VAR:CALENDAR=US&amp;VAR:SYMBOL=CMG&amp;VAR:INDEX=0"}</definedName>
    <definedName name="_163__FDSAUDITLINK__" localSheetId="3" hidden="1">{"fdsup://directions/FAT Viewer?action=UPDATE&amp;creator=factset&amp;DYN_ARGS=TRUE&amp;DOC_NAME=FAT:FQL_AUDITING_CLIENT_TEMPLATE.FAT&amp;display_string=Audit&amp;VAR:KEY=QZGPGBIZAJ&amp;VAR:QUERY=RkZfU0FMRVMoTFRNLDQwNjMzKQ==&amp;WINDOW=FIRST_POPUP&amp;HEIGHT=450&amp;WIDTH=450&amp;START_MAXIMIZED=","FALSE&amp;VAR:CALENDAR=US&amp;VAR:SYMBOL=CMG&amp;VAR:INDEX=0"}</definedName>
    <definedName name="_163__FDSAUDITLINK__" localSheetId="0" hidden="1">{"fdsup://directions/FAT Viewer?action=UPDATE&amp;creator=factset&amp;DYN_ARGS=TRUE&amp;DOC_NAME=FAT:FQL_AUDITING_CLIENT_TEMPLATE.FAT&amp;display_string=Audit&amp;VAR:KEY=QZGPGBIZAJ&amp;VAR:QUERY=RkZfU0FMRVMoTFRNLDQwNjMzKQ==&amp;WINDOW=FIRST_POPUP&amp;HEIGHT=450&amp;WIDTH=450&amp;START_MAXIMIZED=","FALSE&amp;VAR:CALENDAR=US&amp;VAR:SYMBOL=CMG&amp;VAR:INDEX=0"}</definedName>
    <definedName name="_163__FDSAUDITLINK__" localSheetId="1" hidden="1">{"fdsup://directions/FAT Viewer?action=UPDATE&amp;creator=factset&amp;DYN_ARGS=TRUE&amp;DOC_NAME=FAT:FQL_AUDITING_CLIENT_TEMPLATE.FAT&amp;display_string=Audit&amp;VAR:KEY=QZGPGBIZAJ&amp;VAR:QUERY=RkZfU0FMRVMoTFRNLDQwNjMzKQ==&amp;WINDOW=FIRST_POPUP&amp;HEIGHT=450&amp;WIDTH=450&amp;START_MAXIMIZED=","FALSE&amp;VAR:CALENDAR=US&amp;VAR:SYMBOL=CMG&amp;VAR:INDEX=0"}</definedName>
    <definedName name="_163__FDSAUDITLINK__" hidden="1">{"fdsup://directions/FAT Viewer?action=UPDATE&amp;creator=factset&amp;DYN_ARGS=TRUE&amp;DOC_NAME=FAT:FQL_AUDITING_CLIENT_TEMPLATE.FAT&amp;display_string=Audit&amp;VAR:KEY=QZGPGBIZAJ&amp;VAR:QUERY=RkZfU0FMRVMoTFRNLDQwNjMzKQ==&amp;WINDOW=FIRST_POPUP&amp;HEIGHT=450&amp;WIDTH=450&amp;START_MAXIMIZED=","FALSE&amp;VAR:CALENDAR=US&amp;VAR:SYMBOL=CMG&amp;VAR:INDEX=0"}</definedName>
    <definedName name="_163prm.Zakres_6_1">"$'Producing IT'.$#ODWOŁANIE$#ODWOŁANIE"</definedName>
    <definedName name="_164__FDSAUDITLINK__" localSheetId="2" hidden="1">{"fdsup://directions/FAT Viewer?action=UPDATE&amp;creator=factset&amp;DYN_ARGS=TRUE&amp;DOC_NAME=FAT:FQL_AUDITING_CLIENT_TEMPLATE.FAT&amp;display_string=Audit&amp;VAR:KEY=QTMLWPYNAJ&amp;VAR:QUERY=RkZfU0FMRVMoTFRNLDQwNjMzKQ==&amp;WINDOW=FIRST_POPUP&amp;HEIGHT=450&amp;WIDTH=450&amp;START_MAXIMIZED=","FALSE&amp;VAR:CALENDAR=US&amp;VAR:SYMBOL=BWLD&amp;VAR:INDEX=0"}</definedName>
    <definedName name="_164__FDSAUDITLINK__" localSheetId="4" hidden="1">{"fdsup://directions/FAT Viewer?action=UPDATE&amp;creator=factset&amp;DYN_ARGS=TRUE&amp;DOC_NAME=FAT:FQL_AUDITING_CLIENT_TEMPLATE.FAT&amp;display_string=Audit&amp;VAR:KEY=QTMLWPYNAJ&amp;VAR:QUERY=RkZfU0FMRVMoTFRNLDQwNjMzKQ==&amp;WINDOW=FIRST_POPUP&amp;HEIGHT=450&amp;WIDTH=450&amp;START_MAXIMIZED=","FALSE&amp;VAR:CALENDAR=US&amp;VAR:SYMBOL=BWLD&amp;VAR:INDEX=0"}</definedName>
    <definedName name="_164__FDSAUDITLINK__" localSheetId="3" hidden="1">{"fdsup://directions/FAT Viewer?action=UPDATE&amp;creator=factset&amp;DYN_ARGS=TRUE&amp;DOC_NAME=FAT:FQL_AUDITING_CLIENT_TEMPLATE.FAT&amp;display_string=Audit&amp;VAR:KEY=QTMLWPYNAJ&amp;VAR:QUERY=RkZfU0FMRVMoTFRNLDQwNjMzKQ==&amp;WINDOW=FIRST_POPUP&amp;HEIGHT=450&amp;WIDTH=450&amp;START_MAXIMIZED=","FALSE&amp;VAR:CALENDAR=US&amp;VAR:SYMBOL=BWLD&amp;VAR:INDEX=0"}</definedName>
    <definedName name="_164__FDSAUDITLINK__" localSheetId="0" hidden="1">{"fdsup://directions/FAT Viewer?action=UPDATE&amp;creator=factset&amp;DYN_ARGS=TRUE&amp;DOC_NAME=FAT:FQL_AUDITING_CLIENT_TEMPLATE.FAT&amp;display_string=Audit&amp;VAR:KEY=QTMLWPYNAJ&amp;VAR:QUERY=RkZfU0FMRVMoTFRNLDQwNjMzKQ==&amp;WINDOW=FIRST_POPUP&amp;HEIGHT=450&amp;WIDTH=450&amp;START_MAXIMIZED=","FALSE&amp;VAR:CALENDAR=US&amp;VAR:SYMBOL=BWLD&amp;VAR:INDEX=0"}</definedName>
    <definedName name="_164__FDSAUDITLINK__" localSheetId="1" hidden="1">{"fdsup://directions/FAT Viewer?action=UPDATE&amp;creator=factset&amp;DYN_ARGS=TRUE&amp;DOC_NAME=FAT:FQL_AUDITING_CLIENT_TEMPLATE.FAT&amp;display_string=Audit&amp;VAR:KEY=QTMLWPYNAJ&amp;VAR:QUERY=RkZfU0FMRVMoTFRNLDQwNjMzKQ==&amp;WINDOW=FIRST_POPUP&amp;HEIGHT=450&amp;WIDTH=450&amp;START_MAXIMIZED=","FALSE&amp;VAR:CALENDAR=US&amp;VAR:SYMBOL=BWLD&amp;VAR:INDEX=0"}</definedName>
    <definedName name="_164__FDSAUDITLINK__" hidden="1">{"fdsup://directions/FAT Viewer?action=UPDATE&amp;creator=factset&amp;DYN_ARGS=TRUE&amp;DOC_NAME=FAT:FQL_AUDITING_CLIENT_TEMPLATE.FAT&amp;display_string=Audit&amp;VAR:KEY=QTMLWPYNAJ&amp;VAR:QUERY=RkZfU0FMRVMoTFRNLDQwNjMzKQ==&amp;WINDOW=FIRST_POPUP&amp;HEIGHT=450&amp;WIDTH=450&amp;START_MAXIMIZED=","FALSE&amp;VAR:CALENDAR=US&amp;VAR:SYMBOL=BWLD&amp;VAR:INDEX=0"}</definedName>
    <definedName name="_164prm.Zakres_7_1">"$Editorial.$#ODWOŁANIE$#ODWOŁANIE"</definedName>
    <definedName name="_165__FDSAUDITLINK__" localSheetId="2" hidden="1">{"fdsup://directions/FAT Viewer?action=UPDATE&amp;creator=factset&amp;DYN_ARGS=TRUE&amp;DOC_NAME=FAT:FQL_AUDITING_CLIENT_TEMPLATE.FAT&amp;display_string=Audit&amp;VAR:KEY=QPGFYFETWD&amp;VAR:QUERY=RkZfRU5UUlBSX1ZBTF9FQklUREFfT1BFUihDQUwsTk9XKQ==&amp;WINDOW=FIRST_POPUP&amp;HEIGHT=450&amp;WIDTH=","450&amp;START_MAXIMIZED=FALSE&amp;VAR:CALENDAR=US&amp;VAR:SYMBOL=DNKN&amp;VAR:INDEX=0"}</definedName>
    <definedName name="_165__FDSAUDITLINK__" localSheetId="4" hidden="1">{"fdsup://directions/FAT Viewer?action=UPDATE&amp;creator=factset&amp;DYN_ARGS=TRUE&amp;DOC_NAME=FAT:FQL_AUDITING_CLIENT_TEMPLATE.FAT&amp;display_string=Audit&amp;VAR:KEY=QPGFYFETWD&amp;VAR:QUERY=RkZfRU5UUlBSX1ZBTF9FQklUREFfT1BFUihDQUwsTk9XKQ==&amp;WINDOW=FIRST_POPUP&amp;HEIGHT=450&amp;WIDTH=","450&amp;START_MAXIMIZED=FALSE&amp;VAR:CALENDAR=US&amp;VAR:SYMBOL=DNKN&amp;VAR:INDEX=0"}</definedName>
    <definedName name="_165__FDSAUDITLINK__" localSheetId="3" hidden="1">{"fdsup://directions/FAT Viewer?action=UPDATE&amp;creator=factset&amp;DYN_ARGS=TRUE&amp;DOC_NAME=FAT:FQL_AUDITING_CLIENT_TEMPLATE.FAT&amp;display_string=Audit&amp;VAR:KEY=QPGFYFETWD&amp;VAR:QUERY=RkZfRU5UUlBSX1ZBTF9FQklUREFfT1BFUihDQUwsTk9XKQ==&amp;WINDOW=FIRST_POPUP&amp;HEIGHT=450&amp;WIDTH=","450&amp;START_MAXIMIZED=FALSE&amp;VAR:CALENDAR=US&amp;VAR:SYMBOL=DNKN&amp;VAR:INDEX=0"}</definedName>
    <definedName name="_165__FDSAUDITLINK__" localSheetId="0" hidden="1">{"fdsup://directions/FAT Viewer?action=UPDATE&amp;creator=factset&amp;DYN_ARGS=TRUE&amp;DOC_NAME=FAT:FQL_AUDITING_CLIENT_TEMPLATE.FAT&amp;display_string=Audit&amp;VAR:KEY=QPGFYFETWD&amp;VAR:QUERY=RkZfRU5UUlBSX1ZBTF9FQklUREFfT1BFUihDQUwsTk9XKQ==&amp;WINDOW=FIRST_POPUP&amp;HEIGHT=450&amp;WIDTH=","450&amp;START_MAXIMIZED=FALSE&amp;VAR:CALENDAR=US&amp;VAR:SYMBOL=DNKN&amp;VAR:INDEX=0"}</definedName>
    <definedName name="_165__FDSAUDITLINK__" localSheetId="1" hidden="1">{"fdsup://directions/FAT Viewer?action=UPDATE&amp;creator=factset&amp;DYN_ARGS=TRUE&amp;DOC_NAME=FAT:FQL_AUDITING_CLIENT_TEMPLATE.FAT&amp;display_string=Audit&amp;VAR:KEY=QPGFYFETWD&amp;VAR:QUERY=RkZfRU5UUlBSX1ZBTF9FQklUREFfT1BFUihDQUwsTk9XKQ==&amp;WINDOW=FIRST_POPUP&amp;HEIGHT=450&amp;WIDTH=","450&amp;START_MAXIMIZED=FALSE&amp;VAR:CALENDAR=US&amp;VAR:SYMBOL=DNKN&amp;VAR:INDEX=0"}</definedName>
    <definedName name="_165__FDSAUDITLINK__" hidden="1">{"fdsup://directions/FAT Viewer?action=UPDATE&amp;creator=factset&amp;DYN_ARGS=TRUE&amp;DOC_NAME=FAT:FQL_AUDITING_CLIENT_TEMPLATE.FAT&amp;display_string=Audit&amp;VAR:KEY=QPGFYFETWD&amp;VAR:QUERY=RkZfRU5UUlBSX1ZBTF9FQklUREFfT1BFUihDQUwsTk9XKQ==&amp;WINDOW=FIRST_POPUP&amp;HEIGHT=450&amp;WIDTH=","450&amp;START_MAXIMIZED=FALSE&amp;VAR:CALENDAR=US&amp;VAR:SYMBOL=DNKN&amp;VAR:INDEX=0"}</definedName>
    <definedName name="_165prm.Zakres_8_1">"$'Marketing Distribution'.$#ODWOŁANIE$#ODWOŁANIE"</definedName>
    <definedName name="_166__FDSAUDITLINK__" localSheetId="2" hidden="1">{"fdsup://directions/FAT Viewer?action=UPDATE&amp;creator=factset&amp;DYN_ARGS=TRUE&amp;DOC_NAME=FAT:FQL_AUDITING_CLIENT_TEMPLATE.FAT&amp;display_string=Audit&amp;VAR:KEY=ZCPCDCVENQ&amp;VAR:QUERY=RkZfRU5UUlBSX1ZBTF9FQklUREFfT1BFUihBTk4sNDA1NDMp&amp;WINDOW=FIRST_POPUP&amp;HEIGHT=450&amp;WIDTH=","450&amp;START_MAXIMIZED=FALSE&amp;VAR:CALENDAR=US&amp;VAR:SYMBOL=CBOU&amp;VAR:INDEX=0"}</definedName>
    <definedName name="_166__FDSAUDITLINK__" localSheetId="4" hidden="1">{"fdsup://directions/FAT Viewer?action=UPDATE&amp;creator=factset&amp;DYN_ARGS=TRUE&amp;DOC_NAME=FAT:FQL_AUDITING_CLIENT_TEMPLATE.FAT&amp;display_string=Audit&amp;VAR:KEY=ZCPCDCVENQ&amp;VAR:QUERY=RkZfRU5UUlBSX1ZBTF9FQklUREFfT1BFUihBTk4sNDA1NDMp&amp;WINDOW=FIRST_POPUP&amp;HEIGHT=450&amp;WIDTH=","450&amp;START_MAXIMIZED=FALSE&amp;VAR:CALENDAR=US&amp;VAR:SYMBOL=CBOU&amp;VAR:INDEX=0"}</definedName>
    <definedName name="_166__FDSAUDITLINK__" localSheetId="3" hidden="1">{"fdsup://directions/FAT Viewer?action=UPDATE&amp;creator=factset&amp;DYN_ARGS=TRUE&amp;DOC_NAME=FAT:FQL_AUDITING_CLIENT_TEMPLATE.FAT&amp;display_string=Audit&amp;VAR:KEY=ZCPCDCVENQ&amp;VAR:QUERY=RkZfRU5UUlBSX1ZBTF9FQklUREFfT1BFUihBTk4sNDA1NDMp&amp;WINDOW=FIRST_POPUP&amp;HEIGHT=450&amp;WIDTH=","450&amp;START_MAXIMIZED=FALSE&amp;VAR:CALENDAR=US&amp;VAR:SYMBOL=CBOU&amp;VAR:INDEX=0"}</definedName>
    <definedName name="_166__FDSAUDITLINK__" localSheetId="0" hidden="1">{"fdsup://directions/FAT Viewer?action=UPDATE&amp;creator=factset&amp;DYN_ARGS=TRUE&amp;DOC_NAME=FAT:FQL_AUDITING_CLIENT_TEMPLATE.FAT&amp;display_string=Audit&amp;VAR:KEY=ZCPCDCVENQ&amp;VAR:QUERY=RkZfRU5UUlBSX1ZBTF9FQklUREFfT1BFUihBTk4sNDA1NDMp&amp;WINDOW=FIRST_POPUP&amp;HEIGHT=450&amp;WIDTH=","450&amp;START_MAXIMIZED=FALSE&amp;VAR:CALENDAR=US&amp;VAR:SYMBOL=CBOU&amp;VAR:INDEX=0"}</definedName>
    <definedName name="_166__FDSAUDITLINK__" localSheetId="1" hidden="1">{"fdsup://directions/FAT Viewer?action=UPDATE&amp;creator=factset&amp;DYN_ARGS=TRUE&amp;DOC_NAME=FAT:FQL_AUDITING_CLIENT_TEMPLATE.FAT&amp;display_string=Audit&amp;VAR:KEY=ZCPCDCVENQ&amp;VAR:QUERY=RkZfRU5UUlBSX1ZBTF9FQklUREFfT1BFUihBTk4sNDA1NDMp&amp;WINDOW=FIRST_POPUP&amp;HEIGHT=450&amp;WIDTH=","450&amp;START_MAXIMIZED=FALSE&amp;VAR:CALENDAR=US&amp;VAR:SYMBOL=CBOU&amp;VAR:INDEX=0"}</definedName>
    <definedName name="_166__FDSAUDITLINK__" hidden="1">{"fdsup://directions/FAT Viewer?action=UPDATE&amp;creator=factset&amp;DYN_ARGS=TRUE&amp;DOC_NAME=FAT:FQL_AUDITING_CLIENT_TEMPLATE.FAT&amp;display_string=Audit&amp;VAR:KEY=ZCPCDCVENQ&amp;VAR:QUERY=RkZfRU5UUlBSX1ZBTF9FQklUREFfT1BFUihBTk4sNDA1NDMp&amp;WINDOW=FIRST_POPUP&amp;HEIGHT=450&amp;WIDTH=","450&amp;START_MAXIMIZED=FALSE&amp;VAR:CALENDAR=US&amp;VAR:SYMBOL=CBOU&amp;VAR:INDEX=0"}</definedName>
    <definedName name="_166prm.Zakres_9_1">"$'Advertising Org'.$#ODWOŁANIE$#ODWOŁANIE"</definedName>
    <definedName name="_167__FDSAUDITLINK__" localSheetId="2" hidden="1">{"fdsup://Directions/FactSet Auditing Viewer?action=AUDIT_VALUE&amp;DB=129&amp;ID1=14204220&amp;VALUEID=01001&amp;SDATE=2011&amp;PERIODTYPE=ANN_STD&amp;SCFT=3&amp;window=popup_no_bar&amp;width=385&amp;height=120&amp;START_MAXIMIZED=FALSE&amp;creator=factset&amp;display_string=Audit"}</definedName>
    <definedName name="_167__FDSAUDITLINK__" localSheetId="4" hidden="1">{"fdsup://Directions/FactSet Auditing Viewer?action=AUDIT_VALUE&amp;DB=129&amp;ID1=14204220&amp;VALUEID=01001&amp;SDATE=2011&amp;PERIODTYPE=ANN_STD&amp;SCFT=3&amp;window=popup_no_bar&amp;width=385&amp;height=120&amp;START_MAXIMIZED=FALSE&amp;creator=factset&amp;display_string=Audit"}</definedName>
    <definedName name="_167__FDSAUDITLINK__" localSheetId="3" hidden="1">{"fdsup://Directions/FactSet Auditing Viewer?action=AUDIT_VALUE&amp;DB=129&amp;ID1=14204220&amp;VALUEID=01001&amp;SDATE=2011&amp;PERIODTYPE=ANN_STD&amp;SCFT=3&amp;window=popup_no_bar&amp;width=385&amp;height=120&amp;START_MAXIMIZED=FALSE&amp;creator=factset&amp;display_string=Audit"}</definedName>
    <definedName name="_167__FDSAUDITLINK__" localSheetId="0" hidden="1">{"fdsup://Directions/FactSet Auditing Viewer?action=AUDIT_VALUE&amp;DB=129&amp;ID1=14204220&amp;VALUEID=01001&amp;SDATE=2011&amp;PERIODTYPE=ANN_STD&amp;SCFT=3&amp;window=popup_no_bar&amp;width=385&amp;height=120&amp;START_MAXIMIZED=FALSE&amp;creator=factset&amp;display_string=Audit"}</definedName>
    <definedName name="_167__FDSAUDITLINK__" localSheetId="1" hidden="1">{"fdsup://Directions/FactSet Auditing Viewer?action=AUDIT_VALUE&amp;DB=129&amp;ID1=14204220&amp;VALUEID=01001&amp;SDATE=2011&amp;PERIODTYPE=ANN_STD&amp;SCFT=3&amp;window=popup_no_bar&amp;width=385&amp;height=120&amp;START_MAXIMIZED=FALSE&amp;creator=factset&amp;display_string=Audit"}</definedName>
    <definedName name="_167__FDSAUDITLINK__" hidden="1">{"fdsup://Directions/FactSet Auditing Viewer?action=AUDIT_VALUE&amp;DB=129&amp;ID1=14204220&amp;VALUEID=01001&amp;SDATE=2011&amp;PERIODTYPE=ANN_STD&amp;SCFT=3&amp;window=popup_no_bar&amp;width=385&amp;height=120&amp;START_MAXIMIZED=FALSE&amp;creator=factset&amp;display_string=Audit"}</definedName>
    <definedName name="_168__FDSAUDITLINK__" localSheetId="2" hidden="1">{"fdsup://directions/FAT Viewer?action=UPDATE&amp;creator=factset&amp;DYN_ARGS=TRUE&amp;DOC_NAME=FAT:FQL_AUDITING_CLIENT_TEMPLATE.FAT&amp;display_string=Audit&amp;VAR:KEY=QBYBQNIRAB&amp;VAR:QUERY=RkZfRU5UUlBSX1ZBTF9FQklUREFfT1BFUihDQUwsTk9XKQ==&amp;WINDOW=FIRST_POPUP&amp;HEIGHT=450&amp;WIDTH=","450&amp;START_MAXIMIZED=FALSE&amp;VAR:CALENDAR=US&amp;VAR:SYMBOL=CBOU&amp;VAR:INDEX=0"}</definedName>
    <definedName name="_168__FDSAUDITLINK__" localSheetId="4" hidden="1">{"fdsup://directions/FAT Viewer?action=UPDATE&amp;creator=factset&amp;DYN_ARGS=TRUE&amp;DOC_NAME=FAT:FQL_AUDITING_CLIENT_TEMPLATE.FAT&amp;display_string=Audit&amp;VAR:KEY=QBYBQNIRAB&amp;VAR:QUERY=RkZfRU5UUlBSX1ZBTF9FQklUREFfT1BFUihDQUwsTk9XKQ==&amp;WINDOW=FIRST_POPUP&amp;HEIGHT=450&amp;WIDTH=","450&amp;START_MAXIMIZED=FALSE&amp;VAR:CALENDAR=US&amp;VAR:SYMBOL=CBOU&amp;VAR:INDEX=0"}</definedName>
    <definedName name="_168__FDSAUDITLINK__" localSheetId="3" hidden="1">{"fdsup://directions/FAT Viewer?action=UPDATE&amp;creator=factset&amp;DYN_ARGS=TRUE&amp;DOC_NAME=FAT:FQL_AUDITING_CLIENT_TEMPLATE.FAT&amp;display_string=Audit&amp;VAR:KEY=QBYBQNIRAB&amp;VAR:QUERY=RkZfRU5UUlBSX1ZBTF9FQklUREFfT1BFUihDQUwsTk9XKQ==&amp;WINDOW=FIRST_POPUP&amp;HEIGHT=450&amp;WIDTH=","450&amp;START_MAXIMIZED=FALSE&amp;VAR:CALENDAR=US&amp;VAR:SYMBOL=CBOU&amp;VAR:INDEX=0"}</definedName>
    <definedName name="_168__FDSAUDITLINK__" localSheetId="0" hidden="1">{"fdsup://directions/FAT Viewer?action=UPDATE&amp;creator=factset&amp;DYN_ARGS=TRUE&amp;DOC_NAME=FAT:FQL_AUDITING_CLIENT_TEMPLATE.FAT&amp;display_string=Audit&amp;VAR:KEY=QBYBQNIRAB&amp;VAR:QUERY=RkZfRU5UUlBSX1ZBTF9FQklUREFfT1BFUihDQUwsTk9XKQ==&amp;WINDOW=FIRST_POPUP&amp;HEIGHT=450&amp;WIDTH=","450&amp;START_MAXIMIZED=FALSE&amp;VAR:CALENDAR=US&amp;VAR:SYMBOL=CBOU&amp;VAR:INDEX=0"}</definedName>
    <definedName name="_168__FDSAUDITLINK__" localSheetId="1" hidden="1">{"fdsup://directions/FAT Viewer?action=UPDATE&amp;creator=factset&amp;DYN_ARGS=TRUE&amp;DOC_NAME=FAT:FQL_AUDITING_CLIENT_TEMPLATE.FAT&amp;display_string=Audit&amp;VAR:KEY=QBYBQNIRAB&amp;VAR:QUERY=RkZfRU5UUlBSX1ZBTF9FQklUREFfT1BFUihDQUwsTk9XKQ==&amp;WINDOW=FIRST_POPUP&amp;HEIGHT=450&amp;WIDTH=","450&amp;START_MAXIMIZED=FALSE&amp;VAR:CALENDAR=US&amp;VAR:SYMBOL=CBOU&amp;VAR:INDEX=0"}</definedName>
    <definedName name="_168__FDSAUDITLINK__" hidden="1">{"fdsup://directions/FAT Viewer?action=UPDATE&amp;creator=factset&amp;DYN_ARGS=TRUE&amp;DOC_NAME=FAT:FQL_AUDITING_CLIENT_TEMPLATE.FAT&amp;display_string=Audit&amp;VAR:KEY=QBYBQNIRAB&amp;VAR:QUERY=RkZfRU5UUlBSX1ZBTF9FQklUREFfT1BFUihDQUwsTk9XKQ==&amp;WINDOW=FIRST_POPUP&amp;HEIGHT=450&amp;WIDTH=","450&amp;START_MAXIMIZED=FALSE&amp;VAR:CALENDAR=US&amp;VAR:SYMBOL=CBOU&amp;VAR:INDEX=0"}</definedName>
    <definedName name="_169__FDSAUDITLINK__" localSheetId="2" hidden="1">{"fdsup://directions/FAT Viewer?action=UPDATE&amp;creator=factset&amp;DYN_ARGS=TRUE&amp;DOC_NAME=FAT:FQL_AUDITING_CLIENT_TEMPLATE.FAT&amp;display_string=Audit&amp;VAR:KEY=ERIBOFQZSV&amp;VAR:QUERY=RkZfU0FMRVMoTFRNLDQwOTk5KQ==&amp;WINDOW=FIRST_POPUP&amp;HEIGHT=450&amp;WIDTH=450&amp;START_MAXIMIZED=","FALSE&amp;VAR:CALENDAR=US&amp;VAR:SYMBOL=DPZ&amp;VAR:INDEX=0"}</definedName>
    <definedName name="_169__FDSAUDITLINK__" localSheetId="4" hidden="1">{"fdsup://directions/FAT Viewer?action=UPDATE&amp;creator=factset&amp;DYN_ARGS=TRUE&amp;DOC_NAME=FAT:FQL_AUDITING_CLIENT_TEMPLATE.FAT&amp;display_string=Audit&amp;VAR:KEY=ERIBOFQZSV&amp;VAR:QUERY=RkZfU0FMRVMoTFRNLDQwOTk5KQ==&amp;WINDOW=FIRST_POPUP&amp;HEIGHT=450&amp;WIDTH=450&amp;START_MAXIMIZED=","FALSE&amp;VAR:CALENDAR=US&amp;VAR:SYMBOL=DPZ&amp;VAR:INDEX=0"}</definedName>
    <definedName name="_169__FDSAUDITLINK__" localSheetId="3" hidden="1">{"fdsup://directions/FAT Viewer?action=UPDATE&amp;creator=factset&amp;DYN_ARGS=TRUE&amp;DOC_NAME=FAT:FQL_AUDITING_CLIENT_TEMPLATE.FAT&amp;display_string=Audit&amp;VAR:KEY=ERIBOFQZSV&amp;VAR:QUERY=RkZfU0FMRVMoTFRNLDQwOTk5KQ==&amp;WINDOW=FIRST_POPUP&amp;HEIGHT=450&amp;WIDTH=450&amp;START_MAXIMIZED=","FALSE&amp;VAR:CALENDAR=US&amp;VAR:SYMBOL=DPZ&amp;VAR:INDEX=0"}</definedName>
    <definedName name="_169__FDSAUDITLINK__" localSheetId="0" hidden="1">{"fdsup://directions/FAT Viewer?action=UPDATE&amp;creator=factset&amp;DYN_ARGS=TRUE&amp;DOC_NAME=FAT:FQL_AUDITING_CLIENT_TEMPLATE.FAT&amp;display_string=Audit&amp;VAR:KEY=ERIBOFQZSV&amp;VAR:QUERY=RkZfU0FMRVMoTFRNLDQwOTk5KQ==&amp;WINDOW=FIRST_POPUP&amp;HEIGHT=450&amp;WIDTH=450&amp;START_MAXIMIZED=","FALSE&amp;VAR:CALENDAR=US&amp;VAR:SYMBOL=DPZ&amp;VAR:INDEX=0"}</definedName>
    <definedName name="_169__FDSAUDITLINK__" localSheetId="1" hidden="1">{"fdsup://directions/FAT Viewer?action=UPDATE&amp;creator=factset&amp;DYN_ARGS=TRUE&amp;DOC_NAME=FAT:FQL_AUDITING_CLIENT_TEMPLATE.FAT&amp;display_string=Audit&amp;VAR:KEY=ERIBOFQZSV&amp;VAR:QUERY=RkZfU0FMRVMoTFRNLDQwOTk5KQ==&amp;WINDOW=FIRST_POPUP&amp;HEIGHT=450&amp;WIDTH=450&amp;START_MAXIMIZED=","FALSE&amp;VAR:CALENDAR=US&amp;VAR:SYMBOL=DPZ&amp;VAR:INDEX=0"}</definedName>
    <definedName name="_169__FDSAUDITLINK__" hidden="1">{"fdsup://directions/FAT Viewer?action=UPDATE&amp;creator=factset&amp;DYN_ARGS=TRUE&amp;DOC_NAME=FAT:FQL_AUDITING_CLIENT_TEMPLATE.FAT&amp;display_string=Audit&amp;VAR:KEY=ERIBOFQZSV&amp;VAR:QUERY=RkZfU0FMRVMoTFRNLDQwOTk5KQ==&amp;WINDOW=FIRST_POPUP&amp;HEIGHT=450&amp;WIDTH=450&amp;START_MAXIMIZED=","FALSE&amp;VAR:CALENDAR=US&amp;VAR:SYMBOL=DPZ&amp;VAR:INDEX=0"}</definedName>
    <definedName name="_16ktp.KtWM_13_1">1</definedName>
    <definedName name="_17__123Graph_ECHART_3" hidden="1">#REF!</definedName>
    <definedName name="_17__FDSAUDITLINK__" localSheetId="2" hidden="1">{"fdsup://Directions/FactSet Auditing Viewer?action=AUDIT_VALUE&amp;DB=129&amp;ID1=28257U10&amp;VALUEID=01001&amp;SDATE=2011&amp;PERIODTYPE=ANN_STD&amp;SCFT=3&amp;window=popup_no_bar&amp;width=385&amp;height=120&amp;START_MAXIMIZED=FALSE&amp;creator=factset&amp;display_string=Audit"}</definedName>
    <definedName name="_17__FDSAUDITLINK__" localSheetId="4" hidden="1">{"fdsup://Directions/FactSet Auditing Viewer?action=AUDIT_VALUE&amp;DB=129&amp;ID1=28257U10&amp;VALUEID=01001&amp;SDATE=2011&amp;PERIODTYPE=ANN_STD&amp;SCFT=3&amp;window=popup_no_bar&amp;width=385&amp;height=120&amp;START_MAXIMIZED=FALSE&amp;creator=factset&amp;display_string=Audit"}</definedName>
    <definedName name="_17__FDSAUDITLINK__" localSheetId="3" hidden="1">{"fdsup://Directions/FactSet Auditing Viewer?action=AUDIT_VALUE&amp;DB=129&amp;ID1=28257U10&amp;VALUEID=01001&amp;SDATE=2011&amp;PERIODTYPE=ANN_STD&amp;SCFT=3&amp;window=popup_no_bar&amp;width=385&amp;height=120&amp;START_MAXIMIZED=FALSE&amp;creator=factset&amp;display_string=Audit"}</definedName>
    <definedName name="_17__FDSAUDITLINK__" localSheetId="0" hidden="1">{"fdsup://Directions/FactSet Auditing Viewer?action=AUDIT_VALUE&amp;DB=129&amp;ID1=28257U10&amp;VALUEID=01001&amp;SDATE=2011&amp;PERIODTYPE=ANN_STD&amp;SCFT=3&amp;window=popup_no_bar&amp;width=385&amp;height=120&amp;START_MAXIMIZED=FALSE&amp;creator=factset&amp;display_string=Audit"}</definedName>
    <definedName name="_17__FDSAUDITLINK__" localSheetId="1" hidden="1">{"fdsup://Directions/FactSet Auditing Viewer?action=AUDIT_VALUE&amp;DB=129&amp;ID1=28257U10&amp;VALUEID=01001&amp;SDATE=2011&amp;PERIODTYPE=ANN_STD&amp;SCFT=3&amp;window=popup_no_bar&amp;width=385&amp;height=120&amp;START_MAXIMIZED=FALSE&amp;creator=factset&amp;display_string=Audit"}</definedName>
    <definedName name="_17__FDSAUDITLINK__" hidden="1">{"fdsup://Directions/FactSet Auditing Viewer?action=AUDIT_VALUE&amp;DB=129&amp;ID1=28257U10&amp;VALUEID=01001&amp;SDATE=2011&amp;PERIODTYPE=ANN_STD&amp;SCFT=3&amp;window=popup_no_bar&amp;width=385&amp;height=120&amp;START_MAXIMIZED=FALSE&amp;creator=factset&amp;display_string=Audit"}</definedName>
    <definedName name="_170__FDSAUDITLINK__" localSheetId="2" hidden="1">{"fdsup://directions/FAT Viewer?action=UPDATE&amp;creator=factset&amp;DYN_ARGS=TRUE&amp;DOC_NAME=FAT:FQL_AUDITING_CLIENT_TEMPLATE.FAT&amp;display_string=Audit&amp;VAR:KEY=LWBAJUNELA&amp;VAR:QUERY=RkZfRU5UUlBSX1ZBTF9FQklUREFfT1BFUihDQUwsTk9XKQ==&amp;WINDOW=FIRST_POPUP&amp;HEIGHT=450&amp;WIDTH=","450&amp;START_MAXIMIZED=FALSE&amp;VAR:CALENDAR=US&amp;VAR:SYMBOL=DPZ&amp;VAR:INDEX=0"}</definedName>
    <definedName name="_170__FDSAUDITLINK__" localSheetId="4" hidden="1">{"fdsup://directions/FAT Viewer?action=UPDATE&amp;creator=factset&amp;DYN_ARGS=TRUE&amp;DOC_NAME=FAT:FQL_AUDITING_CLIENT_TEMPLATE.FAT&amp;display_string=Audit&amp;VAR:KEY=LWBAJUNELA&amp;VAR:QUERY=RkZfRU5UUlBSX1ZBTF9FQklUREFfT1BFUihDQUwsTk9XKQ==&amp;WINDOW=FIRST_POPUP&amp;HEIGHT=450&amp;WIDTH=","450&amp;START_MAXIMIZED=FALSE&amp;VAR:CALENDAR=US&amp;VAR:SYMBOL=DPZ&amp;VAR:INDEX=0"}</definedName>
    <definedName name="_170__FDSAUDITLINK__" localSheetId="3" hidden="1">{"fdsup://directions/FAT Viewer?action=UPDATE&amp;creator=factset&amp;DYN_ARGS=TRUE&amp;DOC_NAME=FAT:FQL_AUDITING_CLIENT_TEMPLATE.FAT&amp;display_string=Audit&amp;VAR:KEY=LWBAJUNELA&amp;VAR:QUERY=RkZfRU5UUlBSX1ZBTF9FQklUREFfT1BFUihDQUwsTk9XKQ==&amp;WINDOW=FIRST_POPUP&amp;HEIGHT=450&amp;WIDTH=","450&amp;START_MAXIMIZED=FALSE&amp;VAR:CALENDAR=US&amp;VAR:SYMBOL=DPZ&amp;VAR:INDEX=0"}</definedName>
    <definedName name="_170__FDSAUDITLINK__" localSheetId="0" hidden="1">{"fdsup://directions/FAT Viewer?action=UPDATE&amp;creator=factset&amp;DYN_ARGS=TRUE&amp;DOC_NAME=FAT:FQL_AUDITING_CLIENT_TEMPLATE.FAT&amp;display_string=Audit&amp;VAR:KEY=LWBAJUNELA&amp;VAR:QUERY=RkZfRU5UUlBSX1ZBTF9FQklUREFfT1BFUihDQUwsTk9XKQ==&amp;WINDOW=FIRST_POPUP&amp;HEIGHT=450&amp;WIDTH=","450&amp;START_MAXIMIZED=FALSE&amp;VAR:CALENDAR=US&amp;VAR:SYMBOL=DPZ&amp;VAR:INDEX=0"}</definedName>
    <definedName name="_170__FDSAUDITLINK__" localSheetId="1" hidden="1">{"fdsup://directions/FAT Viewer?action=UPDATE&amp;creator=factset&amp;DYN_ARGS=TRUE&amp;DOC_NAME=FAT:FQL_AUDITING_CLIENT_TEMPLATE.FAT&amp;display_string=Audit&amp;VAR:KEY=LWBAJUNELA&amp;VAR:QUERY=RkZfRU5UUlBSX1ZBTF9FQklUREFfT1BFUihDQUwsTk9XKQ==&amp;WINDOW=FIRST_POPUP&amp;HEIGHT=450&amp;WIDTH=","450&amp;START_MAXIMIZED=FALSE&amp;VAR:CALENDAR=US&amp;VAR:SYMBOL=DPZ&amp;VAR:INDEX=0"}</definedName>
    <definedName name="_170__FDSAUDITLINK__" hidden="1">{"fdsup://directions/FAT Viewer?action=UPDATE&amp;creator=factset&amp;DYN_ARGS=TRUE&amp;DOC_NAME=FAT:FQL_AUDITING_CLIENT_TEMPLATE.FAT&amp;display_string=Audit&amp;VAR:KEY=LWBAJUNELA&amp;VAR:QUERY=RkZfRU5UUlBSX1ZBTF9FQklUREFfT1BFUihDQUwsTk9XKQ==&amp;WINDOW=FIRST_POPUP&amp;HEIGHT=450&amp;WIDTH=","450&amp;START_MAXIMIZED=FALSE&amp;VAR:CALENDAR=US&amp;VAR:SYMBOL=DPZ&amp;VAR:INDEX=0"}</definedName>
    <definedName name="_172__FDSAUDITLINK__" localSheetId="2" hidden="1">{"fdsup://directions/FAT Viewer?action=UPDATE&amp;creator=factset&amp;DYN_ARGS=TRUE&amp;DOC_NAME=FAT:FQL_AUDITING_CLIENT_TEMPLATE.FAT&amp;display_string=Audit&amp;VAR:KEY=NOBMZCREHC&amp;VAR:QUERY=RkZfRU5UUlBSX1ZBTF9FQklUREFfT1BFUihBTk4sNDA1NDMp&amp;WINDOW=FIRST_POPUP&amp;HEIGHT=450&amp;WIDTH=","450&amp;START_MAXIMIZED=FALSE&amp;VAR:CALENDAR=US&amp;VAR:SYMBOL=YUM&amp;VAR:INDEX=0"}</definedName>
    <definedName name="_172__FDSAUDITLINK__" localSheetId="4" hidden="1">{"fdsup://directions/FAT Viewer?action=UPDATE&amp;creator=factset&amp;DYN_ARGS=TRUE&amp;DOC_NAME=FAT:FQL_AUDITING_CLIENT_TEMPLATE.FAT&amp;display_string=Audit&amp;VAR:KEY=NOBMZCREHC&amp;VAR:QUERY=RkZfRU5UUlBSX1ZBTF9FQklUREFfT1BFUihBTk4sNDA1NDMp&amp;WINDOW=FIRST_POPUP&amp;HEIGHT=450&amp;WIDTH=","450&amp;START_MAXIMIZED=FALSE&amp;VAR:CALENDAR=US&amp;VAR:SYMBOL=YUM&amp;VAR:INDEX=0"}</definedName>
    <definedName name="_172__FDSAUDITLINK__" localSheetId="3" hidden="1">{"fdsup://directions/FAT Viewer?action=UPDATE&amp;creator=factset&amp;DYN_ARGS=TRUE&amp;DOC_NAME=FAT:FQL_AUDITING_CLIENT_TEMPLATE.FAT&amp;display_string=Audit&amp;VAR:KEY=NOBMZCREHC&amp;VAR:QUERY=RkZfRU5UUlBSX1ZBTF9FQklUREFfT1BFUihBTk4sNDA1NDMp&amp;WINDOW=FIRST_POPUP&amp;HEIGHT=450&amp;WIDTH=","450&amp;START_MAXIMIZED=FALSE&amp;VAR:CALENDAR=US&amp;VAR:SYMBOL=YUM&amp;VAR:INDEX=0"}</definedName>
    <definedName name="_172__FDSAUDITLINK__" localSheetId="0" hidden="1">{"fdsup://directions/FAT Viewer?action=UPDATE&amp;creator=factset&amp;DYN_ARGS=TRUE&amp;DOC_NAME=FAT:FQL_AUDITING_CLIENT_TEMPLATE.FAT&amp;display_string=Audit&amp;VAR:KEY=NOBMZCREHC&amp;VAR:QUERY=RkZfRU5UUlBSX1ZBTF9FQklUREFfT1BFUihBTk4sNDA1NDMp&amp;WINDOW=FIRST_POPUP&amp;HEIGHT=450&amp;WIDTH=","450&amp;START_MAXIMIZED=FALSE&amp;VAR:CALENDAR=US&amp;VAR:SYMBOL=YUM&amp;VAR:INDEX=0"}</definedName>
    <definedName name="_172__FDSAUDITLINK__" localSheetId="1" hidden="1">{"fdsup://directions/FAT Viewer?action=UPDATE&amp;creator=factset&amp;DYN_ARGS=TRUE&amp;DOC_NAME=FAT:FQL_AUDITING_CLIENT_TEMPLATE.FAT&amp;display_string=Audit&amp;VAR:KEY=NOBMZCREHC&amp;VAR:QUERY=RkZfRU5UUlBSX1ZBTF9FQklUREFfT1BFUihBTk4sNDA1NDMp&amp;WINDOW=FIRST_POPUP&amp;HEIGHT=450&amp;WIDTH=","450&amp;START_MAXIMIZED=FALSE&amp;VAR:CALENDAR=US&amp;VAR:SYMBOL=YUM&amp;VAR:INDEX=0"}</definedName>
    <definedName name="_172__FDSAUDITLINK__" hidden="1">{"fdsup://directions/FAT Viewer?action=UPDATE&amp;creator=factset&amp;DYN_ARGS=TRUE&amp;DOC_NAME=FAT:FQL_AUDITING_CLIENT_TEMPLATE.FAT&amp;display_string=Audit&amp;VAR:KEY=NOBMZCREHC&amp;VAR:QUERY=RkZfRU5UUlBSX1ZBTF9FQklUREFfT1BFUihBTk4sNDA1NDMp&amp;WINDOW=FIRST_POPUP&amp;HEIGHT=450&amp;WIDTH=","450&amp;START_MAXIMIZED=FALSE&amp;VAR:CALENDAR=US&amp;VAR:SYMBOL=YUM&amp;VAR:INDEX=0"}</definedName>
    <definedName name="_173__FDSAUDITLINK__" localSheetId="2" hidden="1">{"fdsup://Directions/FactSet Auditing Viewer?action=AUDIT_VALUE&amp;DB=129&amp;ID1=00104Q10&amp;VALUEID=01001&amp;SDATE=2010&amp;PERIODTYPE=ANN_STD&amp;SCFT=3&amp;window=popup_no_bar&amp;width=385&amp;height=120&amp;START_MAXIMIZED=FALSE&amp;creator=factset&amp;display_string=Audit"}</definedName>
    <definedName name="_173__FDSAUDITLINK__" localSheetId="4" hidden="1">{"fdsup://Directions/FactSet Auditing Viewer?action=AUDIT_VALUE&amp;DB=129&amp;ID1=00104Q10&amp;VALUEID=01001&amp;SDATE=2010&amp;PERIODTYPE=ANN_STD&amp;SCFT=3&amp;window=popup_no_bar&amp;width=385&amp;height=120&amp;START_MAXIMIZED=FALSE&amp;creator=factset&amp;display_string=Audit"}</definedName>
    <definedName name="_173__FDSAUDITLINK__" localSheetId="3" hidden="1">{"fdsup://Directions/FactSet Auditing Viewer?action=AUDIT_VALUE&amp;DB=129&amp;ID1=00104Q10&amp;VALUEID=01001&amp;SDATE=2010&amp;PERIODTYPE=ANN_STD&amp;SCFT=3&amp;window=popup_no_bar&amp;width=385&amp;height=120&amp;START_MAXIMIZED=FALSE&amp;creator=factset&amp;display_string=Audit"}</definedName>
    <definedName name="_173__FDSAUDITLINK__" localSheetId="0" hidden="1">{"fdsup://Directions/FactSet Auditing Viewer?action=AUDIT_VALUE&amp;DB=129&amp;ID1=00104Q10&amp;VALUEID=01001&amp;SDATE=2010&amp;PERIODTYPE=ANN_STD&amp;SCFT=3&amp;window=popup_no_bar&amp;width=385&amp;height=120&amp;START_MAXIMIZED=FALSE&amp;creator=factset&amp;display_string=Audit"}</definedName>
    <definedName name="_173__FDSAUDITLINK__" localSheetId="1" hidden="1">{"fdsup://Directions/FactSet Auditing Viewer?action=AUDIT_VALUE&amp;DB=129&amp;ID1=00104Q10&amp;VALUEID=01001&amp;SDATE=2010&amp;PERIODTYPE=ANN_STD&amp;SCFT=3&amp;window=popup_no_bar&amp;width=385&amp;height=120&amp;START_MAXIMIZED=FALSE&amp;creator=factset&amp;display_string=Audit"}</definedName>
    <definedName name="_173__FDSAUDITLINK__" hidden="1">{"fdsup://Directions/FactSet Auditing Viewer?action=AUDIT_VALUE&amp;DB=129&amp;ID1=00104Q10&amp;VALUEID=01001&amp;SDATE=2010&amp;PERIODTYPE=ANN_STD&amp;SCFT=3&amp;window=popup_no_bar&amp;width=385&amp;height=120&amp;START_MAXIMIZED=FALSE&amp;creator=factset&amp;display_string=Audit"}</definedName>
    <definedName name="_174__FDSAUDITLINK__" localSheetId="2" hidden="1">{"fdsup://Directions/FactSet Auditing Viewer?action=AUDIT_VALUE&amp;DB=129&amp;ID1=75689M10&amp;VALUEID=01001&amp;SDATE=2010&amp;PERIODTYPE=ANN_STD&amp;SCFT=3&amp;window=popup_no_bar&amp;width=385&amp;height=120&amp;START_MAXIMIZED=FALSE&amp;creator=factset&amp;display_string=Audit"}</definedName>
    <definedName name="_174__FDSAUDITLINK__" localSheetId="4" hidden="1">{"fdsup://Directions/FactSet Auditing Viewer?action=AUDIT_VALUE&amp;DB=129&amp;ID1=75689M10&amp;VALUEID=01001&amp;SDATE=2010&amp;PERIODTYPE=ANN_STD&amp;SCFT=3&amp;window=popup_no_bar&amp;width=385&amp;height=120&amp;START_MAXIMIZED=FALSE&amp;creator=factset&amp;display_string=Audit"}</definedName>
    <definedName name="_174__FDSAUDITLINK__" localSheetId="3" hidden="1">{"fdsup://Directions/FactSet Auditing Viewer?action=AUDIT_VALUE&amp;DB=129&amp;ID1=75689M10&amp;VALUEID=01001&amp;SDATE=2010&amp;PERIODTYPE=ANN_STD&amp;SCFT=3&amp;window=popup_no_bar&amp;width=385&amp;height=120&amp;START_MAXIMIZED=FALSE&amp;creator=factset&amp;display_string=Audit"}</definedName>
    <definedName name="_174__FDSAUDITLINK__" localSheetId="0" hidden="1">{"fdsup://Directions/FactSet Auditing Viewer?action=AUDIT_VALUE&amp;DB=129&amp;ID1=75689M10&amp;VALUEID=01001&amp;SDATE=2010&amp;PERIODTYPE=ANN_STD&amp;SCFT=3&amp;window=popup_no_bar&amp;width=385&amp;height=120&amp;START_MAXIMIZED=FALSE&amp;creator=factset&amp;display_string=Audit"}</definedName>
    <definedName name="_174__FDSAUDITLINK__" localSheetId="1" hidden="1">{"fdsup://Directions/FactSet Auditing Viewer?action=AUDIT_VALUE&amp;DB=129&amp;ID1=75689M10&amp;VALUEID=01001&amp;SDATE=2010&amp;PERIODTYPE=ANN_STD&amp;SCFT=3&amp;window=popup_no_bar&amp;width=385&amp;height=120&amp;START_MAXIMIZED=FALSE&amp;creator=factset&amp;display_string=Audit"}</definedName>
    <definedName name="_174__FDSAUDITLINK__" hidden="1">{"fdsup://Directions/FactSet Auditing Viewer?action=AUDIT_VALUE&amp;DB=129&amp;ID1=75689M10&amp;VALUEID=01001&amp;SDATE=2010&amp;PERIODTYPE=ANN_STD&amp;SCFT=3&amp;window=popup_no_bar&amp;width=385&amp;height=120&amp;START_MAXIMIZED=FALSE&amp;creator=factset&amp;display_string=Audit"}</definedName>
    <definedName name="_175__FDSAUDITLINK__" localSheetId="2" hidden="1">{"fdsup://directions/FAT Viewer?action=UPDATE&amp;creator=factset&amp;DYN_ARGS=TRUE&amp;DOC_NAME=FAT:FQL_AUDITING_CLIENT_TEMPLATE.FAT&amp;display_string=Audit&amp;VAR:KEY=QBETSJKZAJ&amp;VAR:QUERY=RkZfU0FMRVMoTFRNLDQwNjMzKQ==&amp;WINDOW=FIRST_POPUP&amp;HEIGHT=450&amp;WIDTH=450&amp;START_MAXIMIZED=","FALSE&amp;VAR:CALENDAR=US&amp;VAR:SYMBOL=PZZA&amp;VAR:INDEX=0"}</definedName>
    <definedName name="_175__FDSAUDITLINK__" localSheetId="4" hidden="1">{"fdsup://directions/FAT Viewer?action=UPDATE&amp;creator=factset&amp;DYN_ARGS=TRUE&amp;DOC_NAME=FAT:FQL_AUDITING_CLIENT_TEMPLATE.FAT&amp;display_string=Audit&amp;VAR:KEY=QBETSJKZAJ&amp;VAR:QUERY=RkZfU0FMRVMoTFRNLDQwNjMzKQ==&amp;WINDOW=FIRST_POPUP&amp;HEIGHT=450&amp;WIDTH=450&amp;START_MAXIMIZED=","FALSE&amp;VAR:CALENDAR=US&amp;VAR:SYMBOL=PZZA&amp;VAR:INDEX=0"}</definedName>
    <definedName name="_175__FDSAUDITLINK__" localSheetId="3" hidden="1">{"fdsup://directions/FAT Viewer?action=UPDATE&amp;creator=factset&amp;DYN_ARGS=TRUE&amp;DOC_NAME=FAT:FQL_AUDITING_CLIENT_TEMPLATE.FAT&amp;display_string=Audit&amp;VAR:KEY=QBETSJKZAJ&amp;VAR:QUERY=RkZfU0FMRVMoTFRNLDQwNjMzKQ==&amp;WINDOW=FIRST_POPUP&amp;HEIGHT=450&amp;WIDTH=450&amp;START_MAXIMIZED=","FALSE&amp;VAR:CALENDAR=US&amp;VAR:SYMBOL=PZZA&amp;VAR:INDEX=0"}</definedName>
    <definedName name="_175__FDSAUDITLINK__" localSheetId="0" hidden="1">{"fdsup://directions/FAT Viewer?action=UPDATE&amp;creator=factset&amp;DYN_ARGS=TRUE&amp;DOC_NAME=FAT:FQL_AUDITING_CLIENT_TEMPLATE.FAT&amp;display_string=Audit&amp;VAR:KEY=QBETSJKZAJ&amp;VAR:QUERY=RkZfU0FMRVMoTFRNLDQwNjMzKQ==&amp;WINDOW=FIRST_POPUP&amp;HEIGHT=450&amp;WIDTH=450&amp;START_MAXIMIZED=","FALSE&amp;VAR:CALENDAR=US&amp;VAR:SYMBOL=PZZA&amp;VAR:INDEX=0"}</definedName>
    <definedName name="_175__FDSAUDITLINK__" localSheetId="1" hidden="1">{"fdsup://directions/FAT Viewer?action=UPDATE&amp;creator=factset&amp;DYN_ARGS=TRUE&amp;DOC_NAME=FAT:FQL_AUDITING_CLIENT_TEMPLATE.FAT&amp;display_string=Audit&amp;VAR:KEY=QBETSJKZAJ&amp;VAR:QUERY=RkZfU0FMRVMoTFRNLDQwNjMzKQ==&amp;WINDOW=FIRST_POPUP&amp;HEIGHT=450&amp;WIDTH=450&amp;START_MAXIMIZED=","FALSE&amp;VAR:CALENDAR=US&amp;VAR:SYMBOL=PZZA&amp;VAR:INDEX=0"}</definedName>
    <definedName name="_175__FDSAUDITLINK__" hidden="1">{"fdsup://directions/FAT Viewer?action=UPDATE&amp;creator=factset&amp;DYN_ARGS=TRUE&amp;DOC_NAME=FAT:FQL_AUDITING_CLIENT_TEMPLATE.FAT&amp;display_string=Audit&amp;VAR:KEY=QBETSJKZAJ&amp;VAR:QUERY=RkZfU0FMRVMoTFRNLDQwNjMzKQ==&amp;WINDOW=FIRST_POPUP&amp;HEIGHT=450&amp;WIDTH=450&amp;START_MAXIMIZED=","FALSE&amp;VAR:CALENDAR=US&amp;VAR:SYMBOL=PZZA&amp;VAR:INDEX=0"}</definedName>
    <definedName name="_176__FDSAUDITLINK__" localSheetId="2" hidden="1">{"fdsup://directions/FAT Viewer?action=UPDATE&amp;creator=factset&amp;DYN_ARGS=TRUE&amp;DOC_NAME=FAT:FQL_AUDITING_CLIENT_TEMPLATE.FAT&amp;display_string=Audit&amp;VAR:KEY=ADARCREHQH&amp;VAR:QUERY=RkZfRU5UUlBSX1ZBTF9FQklUREFfT1BFUihDQUwsTk9XKQ==&amp;WINDOW=FIRST_POPUP&amp;HEIGHT=450&amp;WIDTH=","450&amp;START_MAXIMIZED=FALSE&amp;VAR:CALENDAR=US&amp;VAR:SYMBOL=DENN&amp;VAR:INDEX=0"}</definedName>
    <definedName name="_176__FDSAUDITLINK__" localSheetId="4" hidden="1">{"fdsup://directions/FAT Viewer?action=UPDATE&amp;creator=factset&amp;DYN_ARGS=TRUE&amp;DOC_NAME=FAT:FQL_AUDITING_CLIENT_TEMPLATE.FAT&amp;display_string=Audit&amp;VAR:KEY=ADARCREHQH&amp;VAR:QUERY=RkZfRU5UUlBSX1ZBTF9FQklUREFfT1BFUihDQUwsTk9XKQ==&amp;WINDOW=FIRST_POPUP&amp;HEIGHT=450&amp;WIDTH=","450&amp;START_MAXIMIZED=FALSE&amp;VAR:CALENDAR=US&amp;VAR:SYMBOL=DENN&amp;VAR:INDEX=0"}</definedName>
    <definedName name="_176__FDSAUDITLINK__" localSheetId="3" hidden="1">{"fdsup://directions/FAT Viewer?action=UPDATE&amp;creator=factset&amp;DYN_ARGS=TRUE&amp;DOC_NAME=FAT:FQL_AUDITING_CLIENT_TEMPLATE.FAT&amp;display_string=Audit&amp;VAR:KEY=ADARCREHQH&amp;VAR:QUERY=RkZfRU5UUlBSX1ZBTF9FQklUREFfT1BFUihDQUwsTk9XKQ==&amp;WINDOW=FIRST_POPUP&amp;HEIGHT=450&amp;WIDTH=","450&amp;START_MAXIMIZED=FALSE&amp;VAR:CALENDAR=US&amp;VAR:SYMBOL=DENN&amp;VAR:INDEX=0"}</definedName>
    <definedName name="_176__FDSAUDITLINK__" localSheetId="0" hidden="1">{"fdsup://directions/FAT Viewer?action=UPDATE&amp;creator=factset&amp;DYN_ARGS=TRUE&amp;DOC_NAME=FAT:FQL_AUDITING_CLIENT_TEMPLATE.FAT&amp;display_string=Audit&amp;VAR:KEY=ADARCREHQH&amp;VAR:QUERY=RkZfRU5UUlBSX1ZBTF9FQklUREFfT1BFUihDQUwsTk9XKQ==&amp;WINDOW=FIRST_POPUP&amp;HEIGHT=450&amp;WIDTH=","450&amp;START_MAXIMIZED=FALSE&amp;VAR:CALENDAR=US&amp;VAR:SYMBOL=DENN&amp;VAR:INDEX=0"}</definedName>
    <definedName name="_176__FDSAUDITLINK__" localSheetId="1" hidden="1">{"fdsup://directions/FAT Viewer?action=UPDATE&amp;creator=factset&amp;DYN_ARGS=TRUE&amp;DOC_NAME=FAT:FQL_AUDITING_CLIENT_TEMPLATE.FAT&amp;display_string=Audit&amp;VAR:KEY=ADARCREHQH&amp;VAR:QUERY=RkZfRU5UUlBSX1ZBTF9FQklUREFfT1BFUihDQUwsTk9XKQ==&amp;WINDOW=FIRST_POPUP&amp;HEIGHT=450&amp;WIDTH=","450&amp;START_MAXIMIZED=FALSE&amp;VAR:CALENDAR=US&amp;VAR:SYMBOL=DENN&amp;VAR:INDEX=0"}</definedName>
    <definedName name="_176__FDSAUDITLINK__" hidden="1">{"fdsup://directions/FAT Viewer?action=UPDATE&amp;creator=factset&amp;DYN_ARGS=TRUE&amp;DOC_NAME=FAT:FQL_AUDITING_CLIENT_TEMPLATE.FAT&amp;display_string=Audit&amp;VAR:KEY=ADARCREHQH&amp;VAR:QUERY=RkZfRU5UUlBSX1ZBTF9FQklUREFfT1BFUihDQUwsTk9XKQ==&amp;WINDOW=FIRST_POPUP&amp;HEIGHT=450&amp;WIDTH=","450&amp;START_MAXIMIZED=FALSE&amp;VAR:CALENDAR=US&amp;VAR:SYMBOL=DENN&amp;VAR:INDEX=0"}</definedName>
    <definedName name="_177__FDSAUDITLINK__" localSheetId="2" hidden="1">{"fdsup://Directions/FactSet Auditing Viewer?action=AUDIT_VALUE&amp;DB=129&amp;ID1=16307210&amp;VALUEID=01001&amp;SDATE=2011&amp;PERIODTYPE=ANN_STD&amp;SCFT=3&amp;window=popup_no_bar&amp;width=385&amp;height=120&amp;START_MAXIMIZED=FALSE&amp;creator=factset&amp;display_string=Audit"}</definedName>
    <definedName name="_177__FDSAUDITLINK__" localSheetId="4" hidden="1">{"fdsup://Directions/FactSet Auditing Viewer?action=AUDIT_VALUE&amp;DB=129&amp;ID1=16307210&amp;VALUEID=01001&amp;SDATE=2011&amp;PERIODTYPE=ANN_STD&amp;SCFT=3&amp;window=popup_no_bar&amp;width=385&amp;height=120&amp;START_MAXIMIZED=FALSE&amp;creator=factset&amp;display_string=Audit"}</definedName>
    <definedName name="_177__FDSAUDITLINK__" localSheetId="3" hidden="1">{"fdsup://Directions/FactSet Auditing Viewer?action=AUDIT_VALUE&amp;DB=129&amp;ID1=16307210&amp;VALUEID=01001&amp;SDATE=2011&amp;PERIODTYPE=ANN_STD&amp;SCFT=3&amp;window=popup_no_bar&amp;width=385&amp;height=120&amp;START_MAXIMIZED=FALSE&amp;creator=factset&amp;display_string=Audit"}</definedName>
    <definedName name="_177__FDSAUDITLINK__" localSheetId="0" hidden="1">{"fdsup://Directions/FactSet Auditing Viewer?action=AUDIT_VALUE&amp;DB=129&amp;ID1=16307210&amp;VALUEID=01001&amp;SDATE=2011&amp;PERIODTYPE=ANN_STD&amp;SCFT=3&amp;window=popup_no_bar&amp;width=385&amp;height=120&amp;START_MAXIMIZED=FALSE&amp;creator=factset&amp;display_string=Audit"}</definedName>
    <definedName name="_177__FDSAUDITLINK__" localSheetId="1" hidden="1">{"fdsup://Directions/FactSet Auditing Viewer?action=AUDIT_VALUE&amp;DB=129&amp;ID1=16307210&amp;VALUEID=01001&amp;SDATE=2011&amp;PERIODTYPE=ANN_STD&amp;SCFT=3&amp;window=popup_no_bar&amp;width=385&amp;height=120&amp;START_MAXIMIZED=FALSE&amp;creator=factset&amp;display_string=Audit"}</definedName>
    <definedName name="_177__FDSAUDITLINK__" hidden="1">{"fdsup://Directions/FactSet Auditing Viewer?action=AUDIT_VALUE&amp;DB=129&amp;ID1=16307210&amp;VALUEID=01001&amp;SDATE=2011&amp;PERIODTYPE=ANN_STD&amp;SCFT=3&amp;window=popup_no_bar&amp;width=385&amp;height=120&amp;START_MAXIMIZED=FALSE&amp;creator=factset&amp;display_string=Audit"}</definedName>
    <definedName name="_179__FDSAUDITLINK__" localSheetId="2" hidden="1">{"fdsup://Directions/FactSet Auditing Viewer?action=AUDIT_VALUE&amp;DB=129&amp;ID1=25442310&amp;VALUEID=01001&amp;SDATE=2011&amp;PERIODTYPE=ANN_STD&amp;SCFT=3&amp;window=popup_no_bar&amp;width=385&amp;height=120&amp;START_MAXIMIZED=FALSE&amp;creator=factset&amp;display_string=Audit"}</definedName>
    <definedName name="_179__FDSAUDITLINK__" localSheetId="4" hidden="1">{"fdsup://Directions/FactSet Auditing Viewer?action=AUDIT_VALUE&amp;DB=129&amp;ID1=25442310&amp;VALUEID=01001&amp;SDATE=2011&amp;PERIODTYPE=ANN_STD&amp;SCFT=3&amp;window=popup_no_bar&amp;width=385&amp;height=120&amp;START_MAXIMIZED=FALSE&amp;creator=factset&amp;display_string=Audit"}</definedName>
    <definedName name="_179__FDSAUDITLINK__" localSheetId="3" hidden="1">{"fdsup://Directions/FactSet Auditing Viewer?action=AUDIT_VALUE&amp;DB=129&amp;ID1=25442310&amp;VALUEID=01001&amp;SDATE=2011&amp;PERIODTYPE=ANN_STD&amp;SCFT=3&amp;window=popup_no_bar&amp;width=385&amp;height=120&amp;START_MAXIMIZED=FALSE&amp;creator=factset&amp;display_string=Audit"}</definedName>
    <definedName name="_179__FDSAUDITLINK__" localSheetId="0" hidden="1">{"fdsup://Directions/FactSet Auditing Viewer?action=AUDIT_VALUE&amp;DB=129&amp;ID1=25442310&amp;VALUEID=01001&amp;SDATE=2011&amp;PERIODTYPE=ANN_STD&amp;SCFT=3&amp;window=popup_no_bar&amp;width=385&amp;height=120&amp;START_MAXIMIZED=FALSE&amp;creator=factset&amp;display_string=Audit"}</definedName>
    <definedName name="_179__FDSAUDITLINK__" localSheetId="1" hidden="1">{"fdsup://Directions/FactSet Auditing Viewer?action=AUDIT_VALUE&amp;DB=129&amp;ID1=25442310&amp;VALUEID=01001&amp;SDATE=2011&amp;PERIODTYPE=ANN_STD&amp;SCFT=3&amp;window=popup_no_bar&amp;width=385&amp;height=120&amp;START_MAXIMIZED=FALSE&amp;creator=factset&amp;display_string=Audit"}</definedName>
    <definedName name="_179__FDSAUDITLINK__" hidden="1">{"fdsup://Directions/FactSet Auditing Viewer?action=AUDIT_VALUE&amp;DB=129&amp;ID1=25442310&amp;VALUEID=01001&amp;SDATE=2011&amp;PERIODTYPE=ANN_STD&amp;SCFT=3&amp;window=popup_no_bar&amp;width=385&amp;height=120&amp;START_MAXIMIZED=FALSE&amp;creator=factset&amp;display_string=Audit"}</definedName>
    <definedName name="_17ktp.KtWM_2_1">1</definedName>
    <definedName name="_18__123Graph_CCHART_9" localSheetId="2" hidden="1">#REF!</definedName>
    <definedName name="_18__123Graph_CCHART_9" localSheetId="4" hidden="1">#REF!</definedName>
    <definedName name="_18__123Graph_CCHART_9" localSheetId="3" hidden="1">#REF!</definedName>
    <definedName name="_18__123Graph_CCHART_9" localSheetId="0" hidden="1">#REF!</definedName>
    <definedName name="_18__123Graph_CCHART_9" localSheetId="1" hidden="1">#REF!</definedName>
    <definedName name="_18__123Graph_CCHART_9" hidden="1">#REF!</definedName>
    <definedName name="_18__123Graph_XCHART_1" hidden="1">#REF!</definedName>
    <definedName name="_18__FDSAUDITLINK__" localSheetId="2" hidden="1">{"fdsup://directions/FAT Viewer?action=UPDATE&amp;creator=factset&amp;DYN_ARGS=TRUE&amp;DOC_NAME=FAT:FQL_AUDITING_CLIENT_TEMPLATE.FAT&amp;display_string=Audit&amp;VAR:KEY=ODWXGDONCB&amp;VAR:QUERY=RkZfRU5UUlBSX1ZBTF9FQklUREFfT1BFUihDQUwsTk9XKQ==&amp;WINDOW=FIRST_POPUP&amp;HEIGHT=450&amp;WIDTH=","450&amp;START_MAXIMIZED=FALSE&amp;VAR:CALENDAR=US&amp;VAR:SYMBOL=YUM&amp;VAR:INDEX=0"}</definedName>
    <definedName name="_18__FDSAUDITLINK__" localSheetId="4" hidden="1">{"fdsup://directions/FAT Viewer?action=UPDATE&amp;creator=factset&amp;DYN_ARGS=TRUE&amp;DOC_NAME=FAT:FQL_AUDITING_CLIENT_TEMPLATE.FAT&amp;display_string=Audit&amp;VAR:KEY=ODWXGDONCB&amp;VAR:QUERY=RkZfRU5UUlBSX1ZBTF9FQklUREFfT1BFUihDQUwsTk9XKQ==&amp;WINDOW=FIRST_POPUP&amp;HEIGHT=450&amp;WIDTH=","450&amp;START_MAXIMIZED=FALSE&amp;VAR:CALENDAR=US&amp;VAR:SYMBOL=YUM&amp;VAR:INDEX=0"}</definedName>
    <definedName name="_18__FDSAUDITLINK__" localSheetId="3" hidden="1">{"fdsup://directions/FAT Viewer?action=UPDATE&amp;creator=factset&amp;DYN_ARGS=TRUE&amp;DOC_NAME=FAT:FQL_AUDITING_CLIENT_TEMPLATE.FAT&amp;display_string=Audit&amp;VAR:KEY=ODWXGDONCB&amp;VAR:QUERY=RkZfRU5UUlBSX1ZBTF9FQklUREFfT1BFUihDQUwsTk9XKQ==&amp;WINDOW=FIRST_POPUP&amp;HEIGHT=450&amp;WIDTH=","450&amp;START_MAXIMIZED=FALSE&amp;VAR:CALENDAR=US&amp;VAR:SYMBOL=YUM&amp;VAR:INDEX=0"}</definedName>
    <definedName name="_18__FDSAUDITLINK__" localSheetId="0" hidden="1">{"fdsup://directions/FAT Viewer?action=UPDATE&amp;creator=factset&amp;DYN_ARGS=TRUE&amp;DOC_NAME=FAT:FQL_AUDITING_CLIENT_TEMPLATE.FAT&amp;display_string=Audit&amp;VAR:KEY=ODWXGDONCB&amp;VAR:QUERY=RkZfRU5UUlBSX1ZBTF9FQklUREFfT1BFUihDQUwsTk9XKQ==&amp;WINDOW=FIRST_POPUP&amp;HEIGHT=450&amp;WIDTH=","450&amp;START_MAXIMIZED=FALSE&amp;VAR:CALENDAR=US&amp;VAR:SYMBOL=YUM&amp;VAR:INDEX=0"}</definedName>
    <definedName name="_18__FDSAUDITLINK__" localSheetId="1" hidden="1">{"fdsup://directions/FAT Viewer?action=UPDATE&amp;creator=factset&amp;DYN_ARGS=TRUE&amp;DOC_NAME=FAT:FQL_AUDITING_CLIENT_TEMPLATE.FAT&amp;display_string=Audit&amp;VAR:KEY=ODWXGDONCB&amp;VAR:QUERY=RkZfRU5UUlBSX1ZBTF9FQklUREFfT1BFUihDQUwsTk9XKQ==&amp;WINDOW=FIRST_POPUP&amp;HEIGHT=450&amp;WIDTH=","450&amp;START_MAXIMIZED=FALSE&amp;VAR:CALENDAR=US&amp;VAR:SYMBOL=YUM&amp;VAR:INDEX=0"}</definedName>
    <definedName name="_18__FDSAUDITLINK__" hidden="1">{"fdsup://directions/FAT Viewer?action=UPDATE&amp;creator=factset&amp;DYN_ARGS=TRUE&amp;DOC_NAME=FAT:FQL_AUDITING_CLIENT_TEMPLATE.FAT&amp;display_string=Audit&amp;VAR:KEY=ODWXGDONCB&amp;VAR:QUERY=RkZfRU5UUlBSX1ZBTF9FQklUREFfT1BFUihDQUwsTk9XKQ==&amp;WINDOW=FIRST_POPUP&amp;HEIGHT=450&amp;WIDTH=","450&amp;START_MAXIMIZED=FALSE&amp;VAR:CALENDAR=US&amp;VAR:SYMBOL=YUM&amp;VAR:INDEX=0"}</definedName>
    <definedName name="_181__FDSAUDITLINK__" localSheetId="2" hidden="1">{"fdsup://directions/FAT Viewer?action=UPDATE&amp;creator=factset&amp;DYN_ARGS=TRUE&amp;DOC_NAME=FAT:FQL_AUDITING_CLIENT_TEMPLATE.FAT&amp;display_string=Audit&amp;VAR:KEY=SNAJKTUXAN&amp;VAR:QUERY=RkZfU0FMRVMoTFRNLDQwOTk5KQ==&amp;WINDOW=FIRST_POPUP&amp;HEIGHT=450&amp;WIDTH=450&amp;START_MAXIMIZED=","FALSE&amp;VAR:CALENDAR=US&amp;VAR:SYMBOL=SONC&amp;VAR:INDEX=0"}</definedName>
    <definedName name="_181__FDSAUDITLINK__" localSheetId="4" hidden="1">{"fdsup://directions/FAT Viewer?action=UPDATE&amp;creator=factset&amp;DYN_ARGS=TRUE&amp;DOC_NAME=FAT:FQL_AUDITING_CLIENT_TEMPLATE.FAT&amp;display_string=Audit&amp;VAR:KEY=SNAJKTUXAN&amp;VAR:QUERY=RkZfU0FMRVMoTFRNLDQwOTk5KQ==&amp;WINDOW=FIRST_POPUP&amp;HEIGHT=450&amp;WIDTH=450&amp;START_MAXIMIZED=","FALSE&amp;VAR:CALENDAR=US&amp;VAR:SYMBOL=SONC&amp;VAR:INDEX=0"}</definedName>
    <definedName name="_181__FDSAUDITLINK__" localSheetId="3" hidden="1">{"fdsup://directions/FAT Viewer?action=UPDATE&amp;creator=factset&amp;DYN_ARGS=TRUE&amp;DOC_NAME=FAT:FQL_AUDITING_CLIENT_TEMPLATE.FAT&amp;display_string=Audit&amp;VAR:KEY=SNAJKTUXAN&amp;VAR:QUERY=RkZfU0FMRVMoTFRNLDQwOTk5KQ==&amp;WINDOW=FIRST_POPUP&amp;HEIGHT=450&amp;WIDTH=450&amp;START_MAXIMIZED=","FALSE&amp;VAR:CALENDAR=US&amp;VAR:SYMBOL=SONC&amp;VAR:INDEX=0"}</definedName>
    <definedName name="_181__FDSAUDITLINK__" localSheetId="0" hidden="1">{"fdsup://directions/FAT Viewer?action=UPDATE&amp;creator=factset&amp;DYN_ARGS=TRUE&amp;DOC_NAME=FAT:FQL_AUDITING_CLIENT_TEMPLATE.FAT&amp;display_string=Audit&amp;VAR:KEY=SNAJKTUXAN&amp;VAR:QUERY=RkZfU0FMRVMoTFRNLDQwOTk5KQ==&amp;WINDOW=FIRST_POPUP&amp;HEIGHT=450&amp;WIDTH=450&amp;START_MAXIMIZED=","FALSE&amp;VAR:CALENDAR=US&amp;VAR:SYMBOL=SONC&amp;VAR:INDEX=0"}</definedName>
    <definedName name="_181__FDSAUDITLINK__" localSheetId="1" hidden="1">{"fdsup://directions/FAT Viewer?action=UPDATE&amp;creator=factset&amp;DYN_ARGS=TRUE&amp;DOC_NAME=FAT:FQL_AUDITING_CLIENT_TEMPLATE.FAT&amp;display_string=Audit&amp;VAR:KEY=SNAJKTUXAN&amp;VAR:QUERY=RkZfU0FMRVMoTFRNLDQwOTk5KQ==&amp;WINDOW=FIRST_POPUP&amp;HEIGHT=450&amp;WIDTH=450&amp;START_MAXIMIZED=","FALSE&amp;VAR:CALENDAR=US&amp;VAR:SYMBOL=SONC&amp;VAR:INDEX=0"}</definedName>
    <definedName name="_181__FDSAUDITLINK__" hidden="1">{"fdsup://directions/FAT Viewer?action=UPDATE&amp;creator=factset&amp;DYN_ARGS=TRUE&amp;DOC_NAME=FAT:FQL_AUDITING_CLIENT_TEMPLATE.FAT&amp;display_string=Audit&amp;VAR:KEY=SNAJKTUXAN&amp;VAR:QUERY=RkZfU0FMRVMoTFRNLDQwOTk5KQ==&amp;WINDOW=FIRST_POPUP&amp;HEIGHT=450&amp;WIDTH=450&amp;START_MAXIMIZED=","FALSE&amp;VAR:CALENDAR=US&amp;VAR:SYMBOL=SONC&amp;VAR:INDEX=0"}</definedName>
    <definedName name="_183__FDSAUDITLINK__" localSheetId="2" hidden="1">{"fdsup://directions/FAT Viewer?action=UPDATE&amp;creator=factset&amp;DYN_ARGS=TRUE&amp;DOC_NAME=FAT:FQL_AUDITING_CLIENT_TEMPLATE.FAT&amp;display_string=Audit&amp;VAR:KEY=DWHYRCFOHW&amp;VAR:QUERY=RkZfRU5UUlBSX1ZBTF9FQklUREFfT1BFUihBTk4sNDA1NDMp&amp;WINDOW=FIRST_POPUP&amp;HEIGHT=450&amp;WIDTH=","450&amp;START_MAXIMIZED=FALSE&amp;VAR:CALENDAR=US&amp;VAR:SYMBOL=BBRG&amp;VAR:INDEX=0"}</definedName>
    <definedName name="_183__FDSAUDITLINK__" localSheetId="4" hidden="1">{"fdsup://directions/FAT Viewer?action=UPDATE&amp;creator=factset&amp;DYN_ARGS=TRUE&amp;DOC_NAME=FAT:FQL_AUDITING_CLIENT_TEMPLATE.FAT&amp;display_string=Audit&amp;VAR:KEY=DWHYRCFOHW&amp;VAR:QUERY=RkZfRU5UUlBSX1ZBTF9FQklUREFfT1BFUihBTk4sNDA1NDMp&amp;WINDOW=FIRST_POPUP&amp;HEIGHT=450&amp;WIDTH=","450&amp;START_MAXIMIZED=FALSE&amp;VAR:CALENDAR=US&amp;VAR:SYMBOL=BBRG&amp;VAR:INDEX=0"}</definedName>
    <definedName name="_183__FDSAUDITLINK__" localSheetId="3" hidden="1">{"fdsup://directions/FAT Viewer?action=UPDATE&amp;creator=factset&amp;DYN_ARGS=TRUE&amp;DOC_NAME=FAT:FQL_AUDITING_CLIENT_TEMPLATE.FAT&amp;display_string=Audit&amp;VAR:KEY=DWHYRCFOHW&amp;VAR:QUERY=RkZfRU5UUlBSX1ZBTF9FQklUREFfT1BFUihBTk4sNDA1NDMp&amp;WINDOW=FIRST_POPUP&amp;HEIGHT=450&amp;WIDTH=","450&amp;START_MAXIMIZED=FALSE&amp;VAR:CALENDAR=US&amp;VAR:SYMBOL=BBRG&amp;VAR:INDEX=0"}</definedName>
    <definedName name="_183__FDSAUDITLINK__" localSheetId="0" hidden="1">{"fdsup://directions/FAT Viewer?action=UPDATE&amp;creator=factset&amp;DYN_ARGS=TRUE&amp;DOC_NAME=FAT:FQL_AUDITING_CLIENT_TEMPLATE.FAT&amp;display_string=Audit&amp;VAR:KEY=DWHYRCFOHW&amp;VAR:QUERY=RkZfRU5UUlBSX1ZBTF9FQklUREFfT1BFUihBTk4sNDA1NDMp&amp;WINDOW=FIRST_POPUP&amp;HEIGHT=450&amp;WIDTH=","450&amp;START_MAXIMIZED=FALSE&amp;VAR:CALENDAR=US&amp;VAR:SYMBOL=BBRG&amp;VAR:INDEX=0"}</definedName>
    <definedName name="_183__FDSAUDITLINK__" localSheetId="1" hidden="1">{"fdsup://directions/FAT Viewer?action=UPDATE&amp;creator=factset&amp;DYN_ARGS=TRUE&amp;DOC_NAME=FAT:FQL_AUDITING_CLIENT_TEMPLATE.FAT&amp;display_string=Audit&amp;VAR:KEY=DWHYRCFOHW&amp;VAR:QUERY=RkZfRU5UUlBSX1ZBTF9FQklUREFfT1BFUihBTk4sNDA1NDMp&amp;WINDOW=FIRST_POPUP&amp;HEIGHT=450&amp;WIDTH=","450&amp;START_MAXIMIZED=FALSE&amp;VAR:CALENDAR=US&amp;VAR:SYMBOL=BBRG&amp;VAR:INDEX=0"}</definedName>
    <definedName name="_183__FDSAUDITLINK__" hidden="1">{"fdsup://directions/FAT Viewer?action=UPDATE&amp;creator=factset&amp;DYN_ARGS=TRUE&amp;DOC_NAME=FAT:FQL_AUDITING_CLIENT_TEMPLATE.FAT&amp;display_string=Audit&amp;VAR:KEY=DWHYRCFOHW&amp;VAR:QUERY=RkZfRU5UUlBSX1ZBTF9FQklUREFfT1BFUihBTk4sNDA1NDMp&amp;WINDOW=FIRST_POPUP&amp;HEIGHT=450&amp;WIDTH=","450&amp;START_MAXIMIZED=FALSE&amp;VAR:CALENDAR=US&amp;VAR:SYMBOL=BBRG&amp;VAR:INDEX=0"}</definedName>
    <definedName name="_185__FDSAUDITLINK__" localSheetId="2" hidden="1">{"fdsup://directions/FAT Viewer?action=UPDATE&amp;creator=factset&amp;DYN_ARGS=TRUE&amp;DOC_NAME=FAT:FQL_AUDITING_CLIENT_TEMPLATE.FAT&amp;display_string=Audit&amp;VAR:KEY=JKNSNEHYXY&amp;VAR:QUERY=RkZfRU5UUlBSX1ZBTF9FQklUREFfT1BFUihBTk4sNDA1NDMp&amp;WINDOW=FIRST_POPUP&amp;HEIGHT=450&amp;WIDTH=","450&amp;START_MAXIMIZED=FALSE&amp;VAR:CALENDAR=US&amp;VAR:SYMBOL=CBRL&amp;VAR:INDEX=0"}</definedName>
    <definedName name="_185__FDSAUDITLINK__" localSheetId="4" hidden="1">{"fdsup://directions/FAT Viewer?action=UPDATE&amp;creator=factset&amp;DYN_ARGS=TRUE&amp;DOC_NAME=FAT:FQL_AUDITING_CLIENT_TEMPLATE.FAT&amp;display_string=Audit&amp;VAR:KEY=JKNSNEHYXY&amp;VAR:QUERY=RkZfRU5UUlBSX1ZBTF9FQklUREFfT1BFUihBTk4sNDA1NDMp&amp;WINDOW=FIRST_POPUP&amp;HEIGHT=450&amp;WIDTH=","450&amp;START_MAXIMIZED=FALSE&amp;VAR:CALENDAR=US&amp;VAR:SYMBOL=CBRL&amp;VAR:INDEX=0"}</definedName>
    <definedName name="_185__FDSAUDITLINK__" localSheetId="3" hidden="1">{"fdsup://directions/FAT Viewer?action=UPDATE&amp;creator=factset&amp;DYN_ARGS=TRUE&amp;DOC_NAME=FAT:FQL_AUDITING_CLIENT_TEMPLATE.FAT&amp;display_string=Audit&amp;VAR:KEY=JKNSNEHYXY&amp;VAR:QUERY=RkZfRU5UUlBSX1ZBTF9FQklUREFfT1BFUihBTk4sNDA1NDMp&amp;WINDOW=FIRST_POPUP&amp;HEIGHT=450&amp;WIDTH=","450&amp;START_MAXIMIZED=FALSE&amp;VAR:CALENDAR=US&amp;VAR:SYMBOL=CBRL&amp;VAR:INDEX=0"}</definedName>
    <definedName name="_185__FDSAUDITLINK__" localSheetId="0" hidden="1">{"fdsup://directions/FAT Viewer?action=UPDATE&amp;creator=factset&amp;DYN_ARGS=TRUE&amp;DOC_NAME=FAT:FQL_AUDITING_CLIENT_TEMPLATE.FAT&amp;display_string=Audit&amp;VAR:KEY=JKNSNEHYXY&amp;VAR:QUERY=RkZfRU5UUlBSX1ZBTF9FQklUREFfT1BFUihBTk4sNDA1NDMp&amp;WINDOW=FIRST_POPUP&amp;HEIGHT=450&amp;WIDTH=","450&amp;START_MAXIMIZED=FALSE&amp;VAR:CALENDAR=US&amp;VAR:SYMBOL=CBRL&amp;VAR:INDEX=0"}</definedName>
    <definedName name="_185__FDSAUDITLINK__" localSheetId="1" hidden="1">{"fdsup://directions/FAT Viewer?action=UPDATE&amp;creator=factset&amp;DYN_ARGS=TRUE&amp;DOC_NAME=FAT:FQL_AUDITING_CLIENT_TEMPLATE.FAT&amp;display_string=Audit&amp;VAR:KEY=JKNSNEHYXY&amp;VAR:QUERY=RkZfRU5UUlBSX1ZBTF9FQklUREFfT1BFUihBTk4sNDA1NDMp&amp;WINDOW=FIRST_POPUP&amp;HEIGHT=450&amp;WIDTH=","450&amp;START_MAXIMIZED=FALSE&amp;VAR:CALENDAR=US&amp;VAR:SYMBOL=CBRL&amp;VAR:INDEX=0"}</definedName>
    <definedName name="_185__FDSAUDITLINK__" hidden="1">{"fdsup://directions/FAT Viewer?action=UPDATE&amp;creator=factset&amp;DYN_ARGS=TRUE&amp;DOC_NAME=FAT:FQL_AUDITING_CLIENT_TEMPLATE.FAT&amp;display_string=Audit&amp;VAR:KEY=JKNSNEHYXY&amp;VAR:QUERY=RkZfRU5UUlBSX1ZBTF9FQklUREFfT1BFUihBTk4sNDA1NDMp&amp;WINDOW=FIRST_POPUP&amp;HEIGHT=450&amp;WIDTH=","450&amp;START_MAXIMIZED=FALSE&amp;VAR:CALENDAR=US&amp;VAR:SYMBOL=CBRL&amp;VAR:INDEX=0"}</definedName>
    <definedName name="_186__FDSAUDITLINK__" localSheetId="2" hidden="1">{"fdsup://directions/FAT Viewer?action=UPDATE&amp;creator=factset&amp;DYN_ARGS=TRUE&amp;DOC_NAME=FAT:FQL_AUDITING_CLIENT_TEMPLATE.FAT&amp;display_string=Audit&amp;VAR:KEY=WLITMNWVYN&amp;VAR:QUERY=RkZfU0FMRVMoTFRNLDQwNjMzKQ==&amp;WINDOW=FIRST_POPUP&amp;HEIGHT=450&amp;WIDTH=450&amp;START_MAXIMIZED=","FALSE&amp;VAR:CALENDAR=US&amp;VAR:SYMBOL=BOBE&amp;VAR:INDEX=0"}</definedName>
    <definedName name="_186__FDSAUDITLINK__" localSheetId="4" hidden="1">{"fdsup://directions/FAT Viewer?action=UPDATE&amp;creator=factset&amp;DYN_ARGS=TRUE&amp;DOC_NAME=FAT:FQL_AUDITING_CLIENT_TEMPLATE.FAT&amp;display_string=Audit&amp;VAR:KEY=WLITMNWVYN&amp;VAR:QUERY=RkZfU0FMRVMoTFRNLDQwNjMzKQ==&amp;WINDOW=FIRST_POPUP&amp;HEIGHT=450&amp;WIDTH=450&amp;START_MAXIMIZED=","FALSE&amp;VAR:CALENDAR=US&amp;VAR:SYMBOL=BOBE&amp;VAR:INDEX=0"}</definedName>
    <definedName name="_186__FDSAUDITLINK__" localSheetId="3" hidden="1">{"fdsup://directions/FAT Viewer?action=UPDATE&amp;creator=factset&amp;DYN_ARGS=TRUE&amp;DOC_NAME=FAT:FQL_AUDITING_CLIENT_TEMPLATE.FAT&amp;display_string=Audit&amp;VAR:KEY=WLITMNWVYN&amp;VAR:QUERY=RkZfU0FMRVMoTFRNLDQwNjMzKQ==&amp;WINDOW=FIRST_POPUP&amp;HEIGHT=450&amp;WIDTH=450&amp;START_MAXIMIZED=","FALSE&amp;VAR:CALENDAR=US&amp;VAR:SYMBOL=BOBE&amp;VAR:INDEX=0"}</definedName>
    <definedName name="_186__FDSAUDITLINK__" localSheetId="0" hidden="1">{"fdsup://directions/FAT Viewer?action=UPDATE&amp;creator=factset&amp;DYN_ARGS=TRUE&amp;DOC_NAME=FAT:FQL_AUDITING_CLIENT_TEMPLATE.FAT&amp;display_string=Audit&amp;VAR:KEY=WLITMNWVYN&amp;VAR:QUERY=RkZfU0FMRVMoTFRNLDQwNjMzKQ==&amp;WINDOW=FIRST_POPUP&amp;HEIGHT=450&amp;WIDTH=450&amp;START_MAXIMIZED=","FALSE&amp;VAR:CALENDAR=US&amp;VAR:SYMBOL=BOBE&amp;VAR:INDEX=0"}</definedName>
    <definedName name="_186__FDSAUDITLINK__" localSheetId="1" hidden="1">{"fdsup://directions/FAT Viewer?action=UPDATE&amp;creator=factset&amp;DYN_ARGS=TRUE&amp;DOC_NAME=FAT:FQL_AUDITING_CLIENT_TEMPLATE.FAT&amp;display_string=Audit&amp;VAR:KEY=WLITMNWVYN&amp;VAR:QUERY=RkZfU0FMRVMoTFRNLDQwNjMzKQ==&amp;WINDOW=FIRST_POPUP&amp;HEIGHT=450&amp;WIDTH=450&amp;START_MAXIMIZED=","FALSE&amp;VAR:CALENDAR=US&amp;VAR:SYMBOL=BOBE&amp;VAR:INDEX=0"}</definedName>
    <definedName name="_186__FDSAUDITLINK__" hidden="1">{"fdsup://directions/FAT Viewer?action=UPDATE&amp;creator=factset&amp;DYN_ARGS=TRUE&amp;DOC_NAME=FAT:FQL_AUDITING_CLIENT_TEMPLATE.FAT&amp;display_string=Audit&amp;VAR:KEY=WLITMNWVYN&amp;VAR:QUERY=RkZfU0FMRVMoTFRNLDQwNjMzKQ==&amp;WINDOW=FIRST_POPUP&amp;HEIGHT=450&amp;WIDTH=450&amp;START_MAXIMIZED=","FALSE&amp;VAR:CALENDAR=US&amp;VAR:SYMBOL=BOBE&amp;VAR:INDEX=0"}</definedName>
    <definedName name="_187__FDSAUDITLINK__" localSheetId="2" hidden="1">{"fdsup://directions/FAT Viewer?action=UPDATE&amp;creator=factset&amp;DYN_ARGS=TRUE&amp;DOC_NAME=FAT:FQL_AUDITING_CLIENT_TEMPLATE.FAT&amp;display_string=Audit&amp;VAR:KEY=KVYPMPGHCN&amp;VAR:QUERY=RkZfU0FMRVMoTFRNLDQwNjMzKQ==&amp;WINDOW=FIRST_POPUP&amp;HEIGHT=450&amp;WIDTH=450&amp;START_MAXIMIZED=","FALSE&amp;VAR:CALENDAR=US&amp;VAR:SYMBOL=TAST&amp;VAR:INDEX=0"}</definedName>
    <definedName name="_187__FDSAUDITLINK__" localSheetId="4" hidden="1">{"fdsup://directions/FAT Viewer?action=UPDATE&amp;creator=factset&amp;DYN_ARGS=TRUE&amp;DOC_NAME=FAT:FQL_AUDITING_CLIENT_TEMPLATE.FAT&amp;display_string=Audit&amp;VAR:KEY=KVYPMPGHCN&amp;VAR:QUERY=RkZfU0FMRVMoTFRNLDQwNjMzKQ==&amp;WINDOW=FIRST_POPUP&amp;HEIGHT=450&amp;WIDTH=450&amp;START_MAXIMIZED=","FALSE&amp;VAR:CALENDAR=US&amp;VAR:SYMBOL=TAST&amp;VAR:INDEX=0"}</definedName>
    <definedName name="_187__FDSAUDITLINK__" localSheetId="3" hidden="1">{"fdsup://directions/FAT Viewer?action=UPDATE&amp;creator=factset&amp;DYN_ARGS=TRUE&amp;DOC_NAME=FAT:FQL_AUDITING_CLIENT_TEMPLATE.FAT&amp;display_string=Audit&amp;VAR:KEY=KVYPMPGHCN&amp;VAR:QUERY=RkZfU0FMRVMoTFRNLDQwNjMzKQ==&amp;WINDOW=FIRST_POPUP&amp;HEIGHT=450&amp;WIDTH=450&amp;START_MAXIMIZED=","FALSE&amp;VAR:CALENDAR=US&amp;VAR:SYMBOL=TAST&amp;VAR:INDEX=0"}</definedName>
    <definedName name="_187__FDSAUDITLINK__" localSheetId="0" hidden="1">{"fdsup://directions/FAT Viewer?action=UPDATE&amp;creator=factset&amp;DYN_ARGS=TRUE&amp;DOC_NAME=FAT:FQL_AUDITING_CLIENT_TEMPLATE.FAT&amp;display_string=Audit&amp;VAR:KEY=KVYPMPGHCN&amp;VAR:QUERY=RkZfU0FMRVMoTFRNLDQwNjMzKQ==&amp;WINDOW=FIRST_POPUP&amp;HEIGHT=450&amp;WIDTH=450&amp;START_MAXIMIZED=","FALSE&amp;VAR:CALENDAR=US&amp;VAR:SYMBOL=TAST&amp;VAR:INDEX=0"}</definedName>
    <definedName name="_187__FDSAUDITLINK__" localSheetId="1" hidden="1">{"fdsup://directions/FAT Viewer?action=UPDATE&amp;creator=factset&amp;DYN_ARGS=TRUE&amp;DOC_NAME=FAT:FQL_AUDITING_CLIENT_TEMPLATE.FAT&amp;display_string=Audit&amp;VAR:KEY=KVYPMPGHCN&amp;VAR:QUERY=RkZfU0FMRVMoTFRNLDQwNjMzKQ==&amp;WINDOW=FIRST_POPUP&amp;HEIGHT=450&amp;WIDTH=450&amp;START_MAXIMIZED=","FALSE&amp;VAR:CALENDAR=US&amp;VAR:SYMBOL=TAST&amp;VAR:INDEX=0"}</definedName>
    <definedName name="_187__FDSAUDITLINK__" hidden="1">{"fdsup://directions/FAT Viewer?action=UPDATE&amp;creator=factset&amp;DYN_ARGS=TRUE&amp;DOC_NAME=FAT:FQL_AUDITING_CLIENT_TEMPLATE.FAT&amp;display_string=Audit&amp;VAR:KEY=KVYPMPGHCN&amp;VAR:QUERY=RkZfU0FMRVMoTFRNLDQwNjMzKQ==&amp;WINDOW=FIRST_POPUP&amp;HEIGHT=450&amp;WIDTH=450&amp;START_MAXIMIZED=","FALSE&amp;VAR:CALENDAR=US&amp;VAR:SYMBOL=TAST&amp;VAR:INDEX=0"}</definedName>
    <definedName name="_188__FDSAUDITLINK__" localSheetId="2" hidden="1">{"fdsup://directions/FAT Viewer?action=UPDATE&amp;creator=factset&amp;DYN_ARGS=TRUE&amp;DOC_NAME=FAT:FQL_AUDITING_CLIENT_TEMPLATE.FAT&amp;display_string=Audit&amp;VAR:KEY=IJMTSTAXUT&amp;VAR:QUERY=RkZfRU5UUlBSX1ZBTF9FQklUREFfT1BFUihDQUwsTk9XKQ==&amp;WINDOW=FIRST_POPUP&amp;HEIGHT=450&amp;WIDTH=","450&amp;START_MAXIMIZED=FALSE&amp;VAR:CALENDAR=US&amp;VAR:SYMBOL=PFCB&amp;VAR:INDEX=0"}</definedName>
    <definedName name="_188__FDSAUDITLINK__" localSheetId="4" hidden="1">{"fdsup://directions/FAT Viewer?action=UPDATE&amp;creator=factset&amp;DYN_ARGS=TRUE&amp;DOC_NAME=FAT:FQL_AUDITING_CLIENT_TEMPLATE.FAT&amp;display_string=Audit&amp;VAR:KEY=IJMTSTAXUT&amp;VAR:QUERY=RkZfRU5UUlBSX1ZBTF9FQklUREFfT1BFUihDQUwsTk9XKQ==&amp;WINDOW=FIRST_POPUP&amp;HEIGHT=450&amp;WIDTH=","450&amp;START_MAXIMIZED=FALSE&amp;VAR:CALENDAR=US&amp;VAR:SYMBOL=PFCB&amp;VAR:INDEX=0"}</definedName>
    <definedName name="_188__FDSAUDITLINK__" localSheetId="3" hidden="1">{"fdsup://directions/FAT Viewer?action=UPDATE&amp;creator=factset&amp;DYN_ARGS=TRUE&amp;DOC_NAME=FAT:FQL_AUDITING_CLIENT_TEMPLATE.FAT&amp;display_string=Audit&amp;VAR:KEY=IJMTSTAXUT&amp;VAR:QUERY=RkZfRU5UUlBSX1ZBTF9FQklUREFfT1BFUihDQUwsTk9XKQ==&amp;WINDOW=FIRST_POPUP&amp;HEIGHT=450&amp;WIDTH=","450&amp;START_MAXIMIZED=FALSE&amp;VAR:CALENDAR=US&amp;VAR:SYMBOL=PFCB&amp;VAR:INDEX=0"}</definedName>
    <definedName name="_188__FDSAUDITLINK__" localSheetId="0" hidden="1">{"fdsup://directions/FAT Viewer?action=UPDATE&amp;creator=factset&amp;DYN_ARGS=TRUE&amp;DOC_NAME=FAT:FQL_AUDITING_CLIENT_TEMPLATE.FAT&amp;display_string=Audit&amp;VAR:KEY=IJMTSTAXUT&amp;VAR:QUERY=RkZfRU5UUlBSX1ZBTF9FQklUREFfT1BFUihDQUwsTk9XKQ==&amp;WINDOW=FIRST_POPUP&amp;HEIGHT=450&amp;WIDTH=","450&amp;START_MAXIMIZED=FALSE&amp;VAR:CALENDAR=US&amp;VAR:SYMBOL=PFCB&amp;VAR:INDEX=0"}</definedName>
    <definedName name="_188__FDSAUDITLINK__" localSheetId="1" hidden="1">{"fdsup://directions/FAT Viewer?action=UPDATE&amp;creator=factset&amp;DYN_ARGS=TRUE&amp;DOC_NAME=FAT:FQL_AUDITING_CLIENT_TEMPLATE.FAT&amp;display_string=Audit&amp;VAR:KEY=IJMTSTAXUT&amp;VAR:QUERY=RkZfRU5UUlBSX1ZBTF9FQklUREFfT1BFUihDQUwsTk9XKQ==&amp;WINDOW=FIRST_POPUP&amp;HEIGHT=450&amp;WIDTH=","450&amp;START_MAXIMIZED=FALSE&amp;VAR:CALENDAR=US&amp;VAR:SYMBOL=PFCB&amp;VAR:INDEX=0"}</definedName>
    <definedName name="_188__FDSAUDITLINK__" hidden="1">{"fdsup://directions/FAT Viewer?action=UPDATE&amp;creator=factset&amp;DYN_ARGS=TRUE&amp;DOC_NAME=FAT:FQL_AUDITING_CLIENT_TEMPLATE.FAT&amp;display_string=Audit&amp;VAR:KEY=IJMTSTAXUT&amp;VAR:QUERY=RkZfRU5UUlBSX1ZBTF9FQklUREFfT1BFUihDQUwsTk9XKQ==&amp;WINDOW=FIRST_POPUP&amp;HEIGHT=450&amp;WIDTH=","450&amp;START_MAXIMIZED=FALSE&amp;VAR:CALENDAR=US&amp;VAR:SYMBOL=PFCB&amp;VAR:INDEX=0"}</definedName>
    <definedName name="_189__FDSAUDITLINK__" localSheetId="2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_189__FDSAUDITLINK__" localSheetId="4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_189__FDSAUDITLINK__" localSheetId="3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_189__FDSAUDITLINK__" localSheetId="0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_189__FDSAUDITLINK__" localSheetId="1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_189__FDSAUDITLINK__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_18ktp.KtWM_3_1">1</definedName>
    <definedName name="_19__123Graph_DCHART_1" hidden="1">#REF!</definedName>
    <definedName name="_19__123Graph_XCHART_2" hidden="1">#REF!</definedName>
    <definedName name="_19__FDSAUDITLINK__" localSheetId="2" hidden="1">{"fdsup://directions/FAT Viewer?action=UPDATE&amp;creator=factset&amp;DYN_ARGS=TRUE&amp;DOC_NAME=FAT:FQL_AUDITING_CLIENT_TEMPLATE.FAT&amp;display_string=Audit&amp;VAR:KEY=WFILGVEPEB&amp;VAR:QUERY=RkZfU0FMRVMoTFRNLDQwNjMzKQ==&amp;WINDOW=FIRST_POPUP&amp;HEIGHT=450&amp;WIDTH=450&amp;START_MAXIMIZED=","FALSE&amp;VAR:CALENDAR=US&amp;VAR:SYMBOL=JACK&amp;VAR:INDEX=0"}</definedName>
    <definedName name="_19__FDSAUDITLINK__" localSheetId="4" hidden="1">{"fdsup://directions/FAT Viewer?action=UPDATE&amp;creator=factset&amp;DYN_ARGS=TRUE&amp;DOC_NAME=FAT:FQL_AUDITING_CLIENT_TEMPLATE.FAT&amp;display_string=Audit&amp;VAR:KEY=WFILGVEPEB&amp;VAR:QUERY=RkZfU0FMRVMoTFRNLDQwNjMzKQ==&amp;WINDOW=FIRST_POPUP&amp;HEIGHT=450&amp;WIDTH=450&amp;START_MAXIMIZED=","FALSE&amp;VAR:CALENDAR=US&amp;VAR:SYMBOL=JACK&amp;VAR:INDEX=0"}</definedName>
    <definedName name="_19__FDSAUDITLINK__" localSheetId="3" hidden="1">{"fdsup://directions/FAT Viewer?action=UPDATE&amp;creator=factset&amp;DYN_ARGS=TRUE&amp;DOC_NAME=FAT:FQL_AUDITING_CLIENT_TEMPLATE.FAT&amp;display_string=Audit&amp;VAR:KEY=WFILGVEPEB&amp;VAR:QUERY=RkZfU0FMRVMoTFRNLDQwNjMzKQ==&amp;WINDOW=FIRST_POPUP&amp;HEIGHT=450&amp;WIDTH=450&amp;START_MAXIMIZED=","FALSE&amp;VAR:CALENDAR=US&amp;VAR:SYMBOL=JACK&amp;VAR:INDEX=0"}</definedName>
    <definedName name="_19__FDSAUDITLINK__" localSheetId="0" hidden="1">{"fdsup://directions/FAT Viewer?action=UPDATE&amp;creator=factset&amp;DYN_ARGS=TRUE&amp;DOC_NAME=FAT:FQL_AUDITING_CLIENT_TEMPLATE.FAT&amp;display_string=Audit&amp;VAR:KEY=WFILGVEPEB&amp;VAR:QUERY=RkZfU0FMRVMoTFRNLDQwNjMzKQ==&amp;WINDOW=FIRST_POPUP&amp;HEIGHT=450&amp;WIDTH=450&amp;START_MAXIMIZED=","FALSE&amp;VAR:CALENDAR=US&amp;VAR:SYMBOL=JACK&amp;VAR:INDEX=0"}</definedName>
    <definedName name="_19__FDSAUDITLINK__" localSheetId="1" hidden="1">{"fdsup://directions/FAT Viewer?action=UPDATE&amp;creator=factset&amp;DYN_ARGS=TRUE&amp;DOC_NAME=FAT:FQL_AUDITING_CLIENT_TEMPLATE.FAT&amp;display_string=Audit&amp;VAR:KEY=WFILGVEPEB&amp;VAR:QUERY=RkZfU0FMRVMoTFRNLDQwNjMzKQ==&amp;WINDOW=FIRST_POPUP&amp;HEIGHT=450&amp;WIDTH=450&amp;START_MAXIMIZED=","FALSE&amp;VAR:CALENDAR=US&amp;VAR:SYMBOL=JACK&amp;VAR:INDEX=0"}</definedName>
    <definedName name="_19__FDSAUDITLINK__" hidden="1">{"fdsup://directions/FAT Viewer?action=UPDATE&amp;creator=factset&amp;DYN_ARGS=TRUE&amp;DOC_NAME=FAT:FQL_AUDITING_CLIENT_TEMPLATE.FAT&amp;display_string=Audit&amp;VAR:KEY=WFILGVEPEB&amp;VAR:QUERY=RkZfU0FMRVMoTFRNLDQwNjMzKQ==&amp;WINDOW=FIRST_POPUP&amp;HEIGHT=450&amp;WIDTH=450&amp;START_MAXIMIZED=","FALSE&amp;VAR:CALENDAR=US&amp;VAR:SYMBOL=JACK&amp;VAR:INDEX=0"}</definedName>
    <definedName name="_190__FDSAUDITLINK__" localSheetId="2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_190__FDSAUDITLINK__" localSheetId="4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_190__FDSAUDITLINK__" localSheetId="3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_190__FDSAUDITLINK__" localSheetId="0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_190__FDSAUDITLINK__" localSheetId="1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_190__FDSAUDITLINK__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_191__FDSAUDITLINK__" localSheetId="2" hidden="1">{"fdsup://directions/FAT Viewer?action=UPDATE&amp;creator=factset&amp;DYN_ARGS=TRUE&amp;DOC_NAME=FAT:FQL_AUDITING_CLIENT_TEMPLATE.FAT&amp;display_string=Audit&amp;VAR:KEY=CTOLEBQLKH&amp;VAR:QUERY=RkZfU0FMRVMoTFRNLDQwOTk5KQ==&amp;WINDOW=FIRST_POPUP&amp;HEIGHT=450&amp;WIDTH=450&amp;START_MAXIMIZED=","FALSE&amp;VAR:CALENDAR=US&amp;VAR:SYMBOL=BOBE&amp;VAR:INDEX=0"}</definedName>
    <definedName name="_191__FDSAUDITLINK__" localSheetId="4" hidden="1">{"fdsup://directions/FAT Viewer?action=UPDATE&amp;creator=factset&amp;DYN_ARGS=TRUE&amp;DOC_NAME=FAT:FQL_AUDITING_CLIENT_TEMPLATE.FAT&amp;display_string=Audit&amp;VAR:KEY=CTOLEBQLKH&amp;VAR:QUERY=RkZfU0FMRVMoTFRNLDQwOTk5KQ==&amp;WINDOW=FIRST_POPUP&amp;HEIGHT=450&amp;WIDTH=450&amp;START_MAXIMIZED=","FALSE&amp;VAR:CALENDAR=US&amp;VAR:SYMBOL=BOBE&amp;VAR:INDEX=0"}</definedName>
    <definedName name="_191__FDSAUDITLINK__" localSheetId="3" hidden="1">{"fdsup://directions/FAT Viewer?action=UPDATE&amp;creator=factset&amp;DYN_ARGS=TRUE&amp;DOC_NAME=FAT:FQL_AUDITING_CLIENT_TEMPLATE.FAT&amp;display_string=Audit&amp;VAR:KEY=CTOLEBQLKH&amp;VAR:QUERY=RkZfU0FMRVMoTFRNLDQwOTk5KQ==&amp;WINDOW=FIRST_POPUP&amp;HEIGHT=450&amp;WIDTH=450&amp;START_MAXIMIZED=","FALSE&amp;VAR:CALENDAR=US&amp;VAR:SYMBOL=BOBE&amp;VAR:INDEX=0"}</definedName>
    <definedName name="_191__FDSAUDITLINK__" localSheetId="0" hidden="1">{"fdsup://directions/FAT Viewer?action=UPDATE&amp;creator=factset&amp;DYN_ARGS=TRUE&amp;DOC_NAME=FAT:FQL_AUDITING_CLIENT_TEMPLATE.FAT&amp;display_string=Audit&amp;VAR:KEY=CTOLEBQLKH&amp;VAR:QUERY=RkZfU0FMRVMoTFRNLDQwOTk5KQ==&amp;WINDOW=FIRST_POPUP&amp;HEIGHT=450&amp;WIDTH=450&amp;START_MAXIMIZED=","FALSE&amp;VAR:CALENDAR=US&amp;VAR:SYMBOL=BOBE&amp;VAR:INDEX=0"}</definedName>
    <definedName name="_191__FDSAUDITLINK__" localSheetId="1" hidden="1">{"fdsup://directions/FAT Viewer?action=UPDATE&amp;creator=factset&amp;DYN_ARGS=TRUE&amp;DOC_NAME=FAT:FQL_AUDITING_CLIENT_TEMPLATE.FAT&amp;display_string=Audit&amp;VAR:KEY=CTOLEBQLKH&amp;VAR:QUERY=RkZfU0FMRVMoTFRNLDQwOTk5KQ==&amp;WINDOW=FIRST_POPUP&amp;HEIGHT=450&amp;WIDTH=450&amp;START_MAXIMIZED=","FALSE&amp;VAR:CALENDAR=US&amp;VAR:SYMBOL=BOBE&amp;VAR:INDEX=0"}</definedName>
    <definedName name="_191__FDSAUDITLINK__" hidden="1">{"fdsup://directions/FAT Viewer?action=UPDATE&amp;creator=factset&amp;DYN_ARGS=TRUE&amp;DOC_NAME=FAT:FQL_AUDITING_CLIENT_TEMPLATE.FAT&amp;display_string=Audit&amp;VAR:KEY=CTOLEBQLKH&amp;VAR:QUERY=RkZfU0FMRVMoTFRNLDQwOTk5KQ==&amp;WINDOW=FIRST_POPUP&amp;HEIGHT=450&amp;WIDTH=450&amp;START_MAXIMIZED=","FALSE&amp;VAR:CALENDAR=US&amp;VAR:SYMBOL=BOBE&amp;VAR:INDEX=0"}</definedName>
    <definedName name="_193__FDSAUDITLINK__" localSheetId="2" hidden="1">{"fdsup://directions/FAT Viewer?action=UPDATE&amp;creator=factset&amp;DYN_ARGS=TRUE&amp;DOC_NAME=FAT:FQL_AUDITING_CLIENT_TEMPLATE.FAT&amp;display_string=Audit&amp;VAR:KEY=FQBCNQRARG&amp;VAR:QUERY=RkZfRU5UUlBSX1ZBTF9FQklUREFfT1BFUihBTk4sNDA1NDMp&amp;WINDOW=FIRST_POPUP&amp;HEIGHT=450&amp;WIDTH=","450&amp;START_MAXIMIZED=FALSE&amp;VAR:CALENDAR=US&amp;VAR:SYMBOL=CEC&amp;VAR:INDEX=0"}</definedName>
    <definedName name="_193__FDSAUDITLINK__" localSheetId="4" hidden="1">{"fdsup://directions/FAT Viewer?action=UPDATE&amp;creator=factset&amp;DYN_ARGS=TRUE&amp;DOC_NAME=FAT:FQL_AUDITING_CLIENT_TEMPLATE.FAT&amp;display_string=Audit&amp;VAR:KEY=FQBCNQRARG&amp;VAR:QUERY=RkZfRU5UUlBSX1ZBTF9FQklUREFfT1BFUihBTk4sNDA1NDMp&amp;WINDOW=FIRST_POPUP&amp;HEIGHT=450&amp;WIDTH=","450&amp;START_MAXIMIZED=FALSE&amp;VAR:CALENDAR=US&amp;VAR:SYMBOL=CEC&amp;VAR:INDEX=0"}</definedName>
    <definedName name="_193__FDSAUDITLINK__" localSheetId="3" hidden="1">{"fdsup://directions/FAT Viewer?action=UPDATE&amp;creator=factset&amp;DYN_ARGS=TRUE&amp;DOC_NAME=FAT:FQL_AUDITING_CLIENT_TEMPLATE.FAT&amp;display_string=Audit&amp;VAR:KEY=FQBCNQRARG&amp;VAR:QUERY=RkZfRU5UUlBSX1ZBTF9FQklUREFfT1BFUihBTk4sNDA1NDMp&amp;WINDOW=FIRST_POPUP&amp;HEIGHT=450&amp;WIDTH=","450&amp;START_MAXIMIZED=FALSE&amp;VAR:CALENDAR=US&amp;VAR:SYMBOL=CEC&amp;VAR:INDEX=0"}</definedName>
    <definedName name="_193__FDSAUDITLINK__" localSheetId="0" hidden="1">{"fdsup://directions/FAT Viewer?action=UPDATE&amp;creator=factset&amp;DYN_ARGS=TRUE&amp;DOC_NAME=FAT:FQL_AUDITING_CLIENT_TEMPLATE.FAT&amp;display_string=Audit&amp;VAR:KEY=FQBCNQRARG&amp;VAR:QUERY=RkZfRU5UUlBSX1ZBTF9FQklUREFfT1BFUihBTk4sNDA1NDMp&amp;WINDOW=FIRST_POPUP&amp;HEIGHT=450&amp;WIDTH=","450&amp;START_MAXIMIZED=FALSE&amp;VAR:CALENDAR=US&amp;VAR:SYMBOL=CEC&amp;VAR:INDEX=0"}</definedName>
    <definedName name="_193__FDSAUDITLINK__" localSheetId="1" hidden="1">{"fdsup://directions/FAT Viewer?action=UPDATE&amp;creator=factset&amp;DYN_ARGS=TRUE&amp;DOC_NAME=FAT:FQL_AUDITING_CLIENT_TEMPLATE.FAT&amp;display_string=Audit&amp;VAR:KEY=FQBCNQRARG&amp;VAR:QUERY=RkZfRU5UUlBSX1ZBTF9FQklUREFfT1BFUihBTk4sNDA1NDMp&amp;WINDOW=FIRST_POPUP&amp;HEIGHT=450&amp;WIDTH=","450&amp;START_MAXIMIZED=FALSE&amp;VAR:CALENDAR=US&amp;VAR:SYMBOL=CEC&amp;VAR:INDEX=0"}</definedName>
    <definedName name="_193__FDSAUDITLINK__" hidden="1">{"fdsup://directions/FAT Viewer?action=UPDATE&amp;creator=factset&amp;DYN_ARGS=TRUE&amp;DOC_NAME=FAT:FQL_AUDITING_CLIENT_TEMPLATE.FAT&amp;display_string=Audit&amp;VAR:KEY=FQBCNQRARG&amp;VAR:QUERY=RkZfRU5UUlBSX1ZBTF9FQklUREFfT1BFUihBTk4sNDA1NDMp&amp;WINDOW=FIRST_POPUP&amp;HEIGHT=450&amp;WIDTH=","450&amp;START_MAXIMIZED=FALSE&amp;VAR:CALENDAR=US&amp;VAR:SYMBOL=CEC&amp;VAR:INDEX=0"}</definedName>
    <definedName name="_194__FDSAUDITLINK__" localSheetId="2" hidden="1">{"fdsup://directions/FAT Viewer?action=UPDATE&amp;creator=factset&amp;DYN_ARGS=TRUE&amp;DOC_NAME=FAT:FQL_AUDITING_CLIENT_TEMPLATE.FAT&amp;display_string=Audit&amp;VAR:KEY=PUTSHORAVU&amp;VAR:QUERY=RkZfRU5UUlBSX1ZBTF9FQklUREFfT1BFUihBTk4sNDA1NDMp&amp;WINDOW=FIRST_POPUP&amp;HEIGHT=450&amp;WIDTH=","450&amp;START_MAXIMIZED=FALSE&amp;VAR:CALENDAR=US&amp;VAR:SYMBOL=DIN&amp;VAR:INDEX=0"}</definedName>
    <definedName name="_194__FDSAUDITLINK__" localSheetId="4" hidden="1">{"fdsup://directions/FAT Viewer?action=UPDATE&amp;creator=factset&amp;DYN_ARGS=TRUE&amp;DOC_NAME=FAT:FQL_AUDITING_CLIENT_TEMPLATE.FAT&amp;display_string=Audit&amp;VAR:KEY=PUTSHORAVU&amp;VAR:QUERY=RkZfRU5UUlBSX1ZBTF9FQklUREFfT1BFUihBTk4sNDA1NDMp&amp;WINDOW=FIRST_POPUP&amp;HEIGHT=450&amp;WIDTH=","450&amp;START_MAXIMIZED=FALSE&amp;VAR:CALENDAR=US&amp;VAR:SYMBOL=DIN&amp;VAR:INDEX=0"}</definedName>
    <definedName name="_194__FDSAUDITLINK__" localSheetId="3" hidden="1">{"fdsup://directions/FAT Viewer?action=UPDATE&amp;creator=factset&amp;DYN_ARGS=TRUE&amp;DOC_NAME=FAT:FQL_AUDITING_CLIENT_TEMPLATE.FAT&amp;display_string=Audit&amp;VAR:KEY=PUTSHORAVU&amp;VAR:QUERY=RkZfRU5UUlBSX1ZBTF9FQklUREFfT1BFUihBTk4sNDA1NDMp&amp;WINDOW=FIRST_POPUP&amp;HEIGHT=450&amp;WIDTH=","450&amp;START_MAXIMIZED=FALSE&amp;VAR:CALENDAR=US&amp;VAR:SYMBOL=DIN&amp;VAR:INDEX=0"}</definedName>
    <definedName name="_194__FDSAUDITLINK__" localSheetId="0" hidden="1">{"fdsup://directions/FAT Viewer?action=UPDATE&amp;creator=factset&amp;DYN_ARGS=TRUE&amp;DOC_NAME=FAT:FQL_AUDITING_CLIENT_TEMPLATE.FAT&amp;display_string=Audit&amp;VAR:KEY=PUTSHORAVU&amp;VAR:QUERY=RkZfRU5UUlBSX1ZBTF9FQklUREFfT1BFUihBTk4sNDA1NDMp&amp;WINDOW=FIRST_POPUP&amp;HEIGHT=450&amp;WIDTH=","450&amp;START_MAXIMIZED=FALSE&amp;VAR:CALENDAR=US&amp;VAR:SYMBOL=DIN&amp;VAR:INDEX=0"}</definedName>
    <definedName name="_194__FDSAUDITLINK__" localSheetId="1" hidden="1">{"fdsup://directions/FAT Viewer?action=UPDATE&amp;creator=factset&amp;DYN_ARGS=TRUE&amp;DOC_NAME=FAT:FQL_AUDITING_CLIENT_TEMPLATE.FAT&amp;display_string=Audit&amp;VAR:KEY=PUTSHORAVU&amp;VAR:QUERY=RkZfRU5UUlBSX1ZBTF9FQklUREFfT1BFUihBTk4sNDA1NDMp&amp;WINDOW=FIRST_POPUP&amp;HEIGHT=450&amp;WIDTH=","450&amp;START_MAXIMIZED=FALSE&amp;VAR:CALENDAR=US&amp;VAR:SYMBOL=DIN&amp;VAR:INDEX=0"}</definedName>
    <definedName name="_194__FDSAUDITLINK__" hidden="1">{"fdsup://directions/FAT Viewer?action=UPDATE&amp;creator=factset&amp;DYN_ARGS=TRUE&amp;DOC_NAME=FAT:FQL_AUDITING_CLIENT_TEMPLATE.FAT&amp;display_string=Audit&amp;VAR:KEY=PUTSHORAVU&amp;VAR:QUERY=RkZfRU5UUlBSX1ZBTF9FQklUREFfT1BFUihBTk4sNDA1NDMp&amp;WINDOW=FIRST_POPUP&amp;HEIGHT=450&amp;WIDTH=","450&amp;START_MAXIMIZED=FALSE&amp;VAR:CALENDAR=US&amp;VAR:SYMBOL=DIN&amp;VAR:INDEX=0"}</definedName>
    <definedName name="_196__FDSAUDITLINK__" localSheetId="2" hidden="1">{"fdsup://directions/FAT Viewer?action=UPDATE&amp;creator=factset&amp;DYN_ARGS=TRUE&amp;DOC_NAME=FAT:FQL_AUDITING_CLIENT_TEMPLATE.FAT&amp;display_string=Audit&amp;VAR:KEY=QTMLWPYNAJ&amp;VAR:QUERY=RkZfU0FMRVMoTFRNLDQwNjMzKQ==&amp;WINDOW=FIRST_POPUP&amp;HEIGHT=450&amp;WIDTH=450&amp;START_MAXIMIZED=","FALSE&amp;VAR:CALENDAR=US&amp;VAR:SYMBOL=BWLD&amp;VAR:INDEX=0"}</definedName>
    <definedName name="_196__FDSAUDITLINK__" localSheetId="4" hidden="1">{"fdsup://directions/FAT Viewer?action=UPDATE&amp;creator=factset&amp;DYN_ARGS=TRUE&amp;DOC_NAME=FAT:FQL_AUDITING_CLIENT_TEMPLATE.FAT&amp;display_string=Audit&amp;VAR:KEY=QTMLWPYNAJ&amp;VAR:QUERY=RkZfU0FMRVMoTFRNLDQwNjMzKQ==&amp;WINDOW=FIRST_POPUP&amp;HEIGHT=450&amp;WIDTH=450&amp;START_MAXIMIZED=","FALSE&amp;VAR:CALENDAR=US&amp;VAR:SYMBOL=BWLD&amp;VAR:INDEX=0"}</definedName>
    <definedName name="_196__FDSAUDITLINK__" localSheetId="3" hidden="1">{"fdsup://directions/FAT Viewer?action=UPDATE&amp;creator=factset&amp;DYN_ARGS=TRUE&amp;DOC_NAME=FAT:FQL_AUDITING_CLIENT_TEMPLATE.FAT&amp;display_string=Audit&amp;VAR:KEY=QTMLWPYNAJ&amp;VAR:QUERY=RkZfU0FMRVMoTFRNLDQwNjMzKQ==&amp;WINDOW=FIRST_POPUP&amp;HEIGHT=450&amp;WIDTH=450&amp;START_MAXIMIZED=","FALSE&amp;VAR:CALENDAR=US&amp;VAR:SYMBOL=BWLD&amp;VAR:INDEX=0"}</definedName>
    <definedName name="_196__FDSAUDITLINK__" localSheetId="0" hidden="1">{"fdsup://directions/FAT Viewer?action=UPDATE&amp;creator=factset&amp;DYN_ARGS=TRUE&amp;DOC_NAME=FAT:FQL_AUDITING_CLIENT_TEMPLATE.FAT&amp;display_string=Audit&amp;VAR:KEY=QTMLWPYNAJ&amp;VAR:QUERY=RkZfU0FMRVMoTFRNLDQwNjMzKQ==&amp;WINDOW=FIRST_POPUP&amp;HEIGHT=450&amp;WIDTH=450&amp;START_MAXIMIZED=","FALSE&amp;VAR:CALENDAR=US&amp;VAR:SYMBOL=BWLD&amp;VAR:INDEX=0"}</definedName>
    <definedName name="_196__FDSAUDITLINK__" localSheetId="1" hidden="1">{"fdsup://directions/FAT Viewer?action=UPDATE&amp;creator=factset&amp;DYN_ARGS=TRUE&amp;DOC_NAME=FAT:FQL_AUDITING_CLIENT_TEMPLATE.FAT&amp;display_string=Audit&amp;VAR:KEY=QTMLWPYNAJ&amp;VAR:QUERY=RkZfU0FMRVMoTFRNLDQwNjMzKQ==&amp;WINDOW=FIRST_POPUP&amp;HEIGHT=450&amp;WIDTH=450&amp;START_MAXIMIZED=","FALSE&amp;VAR:CALENDAR=US&amp;VAR:SYMBOL=BWLD&amp;VAR:INDEX=0"}</definedName>
    <definedName name="_196__FDSAUDITLINK__" hidden="1">{"fdsup://directions/FAT Viewer?action=UPDATE&amp;creator=factset&amp;DYN_ARGS=TRUE&amp;DOC_NAME=FAT:FQL_AUDITING_CLIENT_TEMPLATE.FAT&amp;display_string=Audit&amp;VAR:KEY=QTMLWPYNAJ&amp;VAR:QUERY=RkZfU0FMRVMoTFRNLDQwNjMzKQ==&amp;WINDOW=FIRST_POPUP&amp;HEIGHT=450&amp;WIDTH=450&amp;START_MAXIMIZED=","FALSE&amp;VAR:CALENDAR=US&amp;VAR:SYMBOL=BWLD&amp;VAR:INDEX=0"}</definedName>
    <definedName name="_197__FDSAUDITLINK__" localSheetId="2" hidden="1">{"fdsup://directions/FAT Viewer?action=UPDATE&amp;creator=factset&amp;DYN_ARGS=TRUE&amp;DOC_NAME=FAT:FQL_AUDITING_CLIENT_TEMPLATE.FAT&amp;display_string=Audit&amp;VAR:KEY=CBSBKNQPWF&amp;VAR:QUERY=RkZfRU5UUlBSX1ZBTF9FQklUREFfT1BFUihDQUwsTk9XKQ==&amp;WINDOW=FIRST_POPUP&amp;HEIGHT=450&amp;WIDTH=","450&amp;START_MAXIMIZED=FALSE&amp;VAR:CALENDAR=US&amp;VAR:SYMBOL=PZZA&amp;VAR:INDEX=0"}</definedName>
    <definedName name="_197__FDSAUDITLINK__" localSheetId="4" hidden="1">{"fdsup://directions/FAT Viewer?action=UPDATE&amp;creator=factset&amp;DYN_ARGS=TRUE&amp;DOC_NAME=FAT:FQL_AUDITING_CLIENT_TEMPLATE.FAT&amp;display_string=Audit&amp;VAR:KEY=CBSBKNQPWF&amp;VAR:QUERY=RkZfRU5UUlBSX1ZBTF9FQklUREFfT1BFUihDQUwsTk9XKQ==&amp;WINDOW=FIRST_POPUP&amp;HEIGHT=450&amp;WIDTH=","450&amp;START_MAXIMIZED=FALSE&amp;VAR:CALENDAR=US&amp;VAR:SYMBOL=PZZA&amp;VAR:INDEX=0"}</definedName>
    <definedName name="_197__FDSAUDITLINK__" localSheetId="3" hidden="1">{"fdsup://directions/FAT Viewer?action=UPDATE&amp;creator=factset&amp;DYN_ARGS=TRUE&amp;DOC_NAME=FAT:FQL_AUDITING_CLIENT_TEMPLATE.FAT&amp;display_string=Audit&amp;VAR:KEY=CBSBKNQPWF&amp;VAR:QUERY=RkZfRU5UUlBSX1ZBTF9FQklUREFfT1BFUihDQUwsTk9XKQ==&amp;WINDOW=FIRST_POPUP&amp;HEIGHT=450&amp;WIDTH=","450&amp;START_MAXIMIZED=FALSE&amp;VAR:CALENDAR=US&amp;VAR:SYMBOL=PZZA&amp;VAR:INDEX=0"}</definedName>
    <definedName name="_197__FDSAUDITLINK__" localSheetId="0" hidden="1">{"fdsup://directions/FAT Viewer?action=UPDATE&amp;creator=factset&amp;DYN_ARGS=TRUE&amp;DOC_NAME=FAT:FQL_AUDITING_CLIENT_TEMPLATE.FAT&amp;display_string=Audit&amp;VAR:KEY=CBSBKNQPWF&amp;VAR:QUERY=RkZfRU5UUlBSX1ZBTF9FQklUREFfT1BFUihDQUwsTk9XKQ==&amp;WINDOW=FIRST_POPUP&amp;HEIGHT=450&amp;WIDTH=","450&amp;START_MAXIMIZED=FALSE&amp;VAR:CALENDAR=US&amp;VAR:SYMBOL=PZZA&amp;VAR:INDEX=0"}</definedName>
    <definedName name="_197__FDSAUDITLINK__" localSheetId="1" hidden="1">{"fdsup://directions/FAT Viewer?action=UPDATE&amp;creator=factset&amp;DYN_ARGS=TRUE&amp;DOC_NAME=FAT:FQL_AUDITING_CLIENT_TEMPLATE.FAT&amp;display_string=Audit&amp;VAR:KEY=CBSBKNQPWF&amp;VAR:QUERY=RkZfRU5UUlBSX1ZBTF9FQklUREFfT1BFUihDQUwsTk9XKQ==&amp;WINDOW=FIRST_POPUP&amp;HEIGHT=450&amp;WIDTH=","450&amp;START_MAXIMIZED=FALSE&amp;VAR:CALENDAR=US&amp;VAR:SYMBOL=PZZA&amp;VAR:INDEX=0"}</definedName>
    <definedName name="_197__FDSAUDITLINK__" hidden="1">{"fdsup://directions/FAT Viewer?action=UPDATE&amp;creator=factset&amp;DYN_ARGS=TRUE&amp;DOC_NAME=FAT:FQL_AUDITING_CLIENT_TEMPLATE.FAT&amp;display_string=Audit&amp;VAR:KEY=CBSBKNQPWF&amp;VAR:QUERY=RkZfRU5UUlBSX1ZBTF9FQklUREFfT1BFUihDQUwsTk9XKQ==&amp;WINDOW=FIRST_POPUP&amp;HEIGHT=450&amp;WIDTH=","450&amp;START_MAXIMIZED=FALSE&amp;VAR:CALENDAR=US&amp;VAR:SYMBOL=PZZA&amp;VAR:INDEX=0"}</definedName>
    <definedName name="_198__FDSAUDITLINK__" localSheetId="2" hidden="1">{"fdsup://directions/FAT Viewer?action=UPDATE&amp;creator=factset&amp;DYN_ARGS=TRUE&amp;DOC_NAME=FAT:FQL_AUDITING_CLIENT_TEMPLATE.FAT&amp;display_string=Audit&amp;VAR:KEY=JMZYRWZOHA&amp;VAR:QUERY=RkZfRU5UUlBSX1ZBTF9FQklUREFfT1BFUihBTk4sNDA1NDMp&amp;WINDOW=FIRST_POPUP&amp;HEIGHT=450&amp;WIDTH=","450&amp;START_MAXIMIZED=FALSE&amp;VAR:CALENDAR=US&amp;VAR:SYMBOL=BAGL&amp;VAR:INDEX=0"}</definedName>
    <definedName name="_198__FDSAUDITLINK__" localSheetId="4" hidden="1">{"fdsup://directions/FAT Viewer?action=UPDATE&amp;creator=factset&amp;DYN_ARGS=TRUE&amp;DOC_NAME=FAT:FQL_AUDITING_CLIENT_TEMPLATE.FAT&amp;display_string=Audit&amp;VAR:KEY=JMZYRWZOHA&amp;VAR:QUERY=RkZfRU5UUlBSX1ZBTF9FQklUREFfT1BFUihBTk4sNDA1NDMp&amp;WINDOW=FIRST_POPUP&amp;HEIGHT=450&amp;WIDTH=","450&amp;START_MAXIMIZED=FALSE&amp;VAR:CALENDAR=US&amp;VAR:SYMBOL=BAGL&amp;VAR:INDEX=0"}</definedName>
    <definedName name="_198__FDSAUDITLINK__" localSheetId="3" hidden="1">{"fdsup://directions/FAT Viewer?action=UPDATE&amp;creator=factset&amp;DYN_ARGS=TRUE&amp;DOC_NAME=FAT:FQL_AUDITING_CLIENT_TEMPLATE.FAT&amp;display_string=Audit&amp;VAR:KEY=JMZYRWZOHA&amp;VAR:QUERY=RkZfRU5UUlBSX1ZBTF9FQklUREFfT1BFUihBTk4sNDA1NDMp&amp;WINDOW=FIRST_POPUP&amp;HEIGHT=450&amp;WIDTH=","450&amp;START_MAXIMIZED=FALSE&amp;VAR:CALENDAR=US&amp;VAR:SYMBOL=BAGL&amp;VAR:INDEX=0"}</definedName>
    <definedName name="_198__FDSAUDITLINK__" localSheetId="0" hidden="1">{"fdsup://directions/FAT Viewer?action=UPDATE&amp;creator=factset&amp;DYN_ARGS=TRUE&amp;DOC_NAME=FAT:FQL_AUDITING_CLIENT_TEMPLATE.FAT&amp;display_string=Audit&amp;VAR:KEY=JMZYRWZOHA&amp;VAR:QUERY=RkZfRU5UUlBSX1ZBTF9FQklUREFfT1BFUihBTk4sNDA1NDMp&amp;WINDOW=FIRST_POPUP&amp;HEIGHT=450&amp;WIDTH=","450&amp;START_MAXIMIZED=FALSE&amp;VAR:CALENDAR=US&amp;VAR:SYMBOL=BAGL&amp;VAR:INDEX=0"}</definedName>
    <definedName name="_198__FDSAUDITLINK__" localSheetId="1" hidden="1">{"fdsup://directions/FAT Viewer?action=UPDATE&amp;creator=factset&amp;DYN_ARGS=TRUE&amp;DOC_NAME=FAT:FQL_AUDITING_CLIENT_TEMPLATE.FAT&amp;display_string=Audit&amp;VAR:KEY=JMZYRWZOHA&amp;VAR:QUERY=RkZfRU5UUlBSX1ZBTF9FQklUREFfT1BFUihBTk4sNDA1NDMp&amp;WINDOW=FIRST_POPUP&amp;HEIGHT=450&amp;WIDTH=","450&amp;START_MAXIMIZED=FALSE&amp;VAR:CALENDAR=US&amp;VAR:SYMBOL=BAGL&amp;VAR:INDEX=0"}</definedName>
    <definedName name="_198__FDSAUDITLINK__" hidden="1">{"fdsup://directions/FAT Viewer?action=UPDATE&amp;creator=factset&amp;DYN_ARGS=TRUE&amp;DOC_NAME=FAT:FQL_AUDITING_CLIENT_TEMPLATE.FAT&amp;display_string=Audit&amp;VAR:KEY=JMZYRWZOHA&amp;VAR:QUERY=RkZfRU5UUlBSX1ZBTF9FQklUREFfT1BFUihBTk4sNDA1NDMp&amp;WINDOW=FIRST_POPUP&amp;HEIGHT=450&amp;WIDTH=","450&amp;START_MAXIMIZED=FALSE&amp;VAR:CALENDAR=US&amp;VAR:SYMBOL=BAGL&amp;VAR:INDEX=0"}</definedName>
    <definedName name="_199__FDSAUDITLINK__" localSheetId="2" hidden="1">{"fdsup://directions/FAT Viewer?action=UPDATE&amp;creator=factset&amp;DYN_ARGS=TRUE&amp;DOC_NAME=FAT:FQL_AUDITING_CLIENT_TEMPLATE.FAT&amp;display_string=Audit&amp;VAR:KEY=VEVOJGXATC&amp;VAR:QUERY=RkZfRU5UUlBSX1ZBTF9FQklUREFfT1BFUihBTk4sNDA1NDMp&amp;WINDOW=FIRST_POPUP&amp;HEIGHT=450&amp;WIDTH=","450&amp;START_MAXIMIZED=FALSE&amp;VAR:CALENDAR=US&amp;VAR:SYMBOL=DRI&amp;VAR:INDEX=0"}</definedName>
    <definedName name="_199__FDSAUDITLINK__" localSheetId="4" hidden="1">{"fdsup://directions/FAT Viewer?action=UPDATE&amp;creator=factset&amp;DYN_ARGS=TRUE&amp;DOC_NAME=FAT:FQL_AUDITING_CLIENT_TEMPLATE.FAT&amp;display_string=Audit&amp;VAR:KEY=VEVOJGXATC&amp;VAR:QUERY=RkZfRU5UUlBSX1ZBTF9FQklUREFfT1BFUihBTk4sNDA1NDMp&amp;WINDOW=FIRST_POPUP&amp;HEIGHT=450&amp;WIDTH=","450&amp;START_MAXIMIZED=FALSE&amp;VAR:CALENDAR=US&amp;VAR:SYMBOL=DRI&amp;VAR:INDEX=0"}</definedName>
    <definedName name="_199__FDSAUDITLINK__" localSheetId="3" hidden="1">{"fdsup://directions/FAT Viewer?action=UPDATE&amp;creator=factset&amp;DYN_ARGS=TRUE&amp;DOC_NAME=FAT:FQL_AUDITING_CLIENT_TEMPLATE.FAT&amp;display_string=Audit&amp;VAR:KEY=VEVOJGXATC&amp;VAR:QUERY=RkZfRU5UUlBSX1ZBTF9FQklUREFfT1BFUihBTk4sNDA1NDMp&amp;WINDOW=FIRST_POPUP&amp;HEIGHT=450&amp;WIDTH=","450&amp;START_MAXIMIZED=FALSE&amp;VAR:CALENDAR=US&amp;VAR:SYMBOL=DRI&amp;VAR:INDEX=0"}</definedName>
    <definedName name="_199__FDSAUDITLINK__" localSheetId="0" hidden="1">{"fdsup://directions/FAT Viewer?action=UPDATE&amp;creator=factset&amp;DYN_ARGS=TRUE&amp;DOC_NAME=FAT:FQL_AUDITING_CLIENT_TEMPLATE.FAT&amp;display_string=Audit&amp;VAR:KEY=VEVOJGXATC&amp;VAR:QUERY=RkZfRU5UUlBSX1ZBTF9FQklUREFfT1BFUihBTk4sNDA1NDMp&amp;WINDOW=FIRST_POPUP&amp;HEIGHT=450&amp;WIDTH=","450&amp;START_MAXIMIZED=FALSE&amp;VAR:CALENDAR=US&amp;VAR:SYMBOL=DRI&amp;VAR:INDEX=0"}</definedName>
    <definedName name="_199__FDSAUDITLINK__" localSheetId="1" hidden="1">{"fdsup://directions/FAT Viewer?action=UPDATE&amp;creator=factset&amp;DYN_ARGS=TRUE&amp;DOC_NAME=FAT:FQL_AUDITING_CLIENT_TEMPLATE.FAT&amp;display_string=Audit&amp;VAR:KEY=VEVOJGXATC&amp;VAR:QUERY=RkZfRU5UUlBSX1ZBTF9FQklUREFfT1BFUihBTk4sNDA1NDMp&amp;WINDOW=FIRST_POPUP&amp;HEIGHT=450&amp;WIDTH=","450&amp;START_MAXIMIZED=FALSE&amp;VAR:CALENDAR=US&amp;VAR:SYMBOL=DRI&amp;VAR:INDEX=0"}</definedName>
    <definedName name="_199__FDSAUDITLINK__" hidden="1">{"fdsup://directions/FAT Viewer?action=UPDATE&amp;creator=factset&amp;DYN_ARGS=TRUE&amp;DOC_NAME=FAT:FQL_AUDITING_CLIENT_TEMPLATE.FAT&amp;display_string=Audit&amp;VAR:KEY=VEVOJGXATC&amp;VAR:QUERY=RkZfRU5UUlBSX1ZBTF9FQklUREFfT1BFUihBTk4sNDA1NDMp&amp;WINDOW=FIRST_POPUP&amp;HEIGHT=450&amp;WIDTH=","450&amp;START_MAXIMIZED=FALSE&amp;VAR:CALENDAR=US&amp;VAR:SYMBOL=DRI&amp;VAR:INDEX=0"}</definedName>
    <definedName name="_19ktp.KtWM_5_1">1</definedName>
    <definedName name="_1Excel_BuiltIn_Print_Titles_4_1_1">(#REF!,#REF!)</definedName>
    <definedName name="_2__123Graph_ACHART_2" hidden="1">#REF!</definedName>
    <definedName name="_2__123Graph_ACHART_3" hidden="1">#REF!</definedName>
    <definedName name="_2__123Graph_BCHART_9" localSheetId="2" hidden="1">#REF!</definedName>
    <definedName name="_2__123Graph_BCHART_9" localSheetId="4" hidden="1">#REF!</definedName>
    <definedName name="_2__123Graph_BCHART_9" localSheetId="3" hidden="1">#REF!</definedName>
    <definedName name="_2__123Graph_BCHART_9" localSheetId="0" hidden="1">#REF!</definedName>
    <definedName name="_2__123Graph_BCHART_9" localSheetId="1" hidden="1">#REF!</definedName>
    <definedName name="_2__123Graph_BCHART_9" hidden="1">#REF!</definedName>
    <definedName name="_2__123Graph_XCHART_1" hidden="1">#REF!</definedName>
    <definedName name="_2__FDSAUDITLINK__" localSheetId="2" hidden="1">{"fdsup://Directions/FactSet Auditing Viewer?action=AUDIT_VALUE&amp;DB=129&amp;ID1=46636710&amp;VALUEID=01001&amp;SDATE=2011&amp;PERIODTYPE=ANN_STD&amp;SCFT=3&amp;window=popup_no_bar&amp;width=385&amp;height=120&amp;START_MAXIMIZED=FALSE&amp;creator=factset&amp;display_string=Audit"}</definedName>
    <definedName name="_2__FDSAUDITLINK__" localSheetId="4" hidden="1">{"fdsup://Directions/FactSet Auditing Viewer?action=AUDIT_VALUE&amp;DB=129&amp;ID1=46636710&amp;VALUEID=01001&amp;SDATE=2011&amp;PERIODTYPE=ANN_STD&amp;SCFT=3&amp;window=popup_no_bar&amp;width=385&amp;height=120&amp;START_MAXIMIZED=FALSE&amp;creator=factset&amp;display_string=Audit"}</definedName>
    <definedName name="_2__FDSAUDITLINK__" localSheetId="3" hidden="1">{"fdsup://Directions/FactSet Auditing Viewer?action=AUDIT_VALUE&amp;DB=129&amp;ID1=46636710&amp;VALUEID=01001&amp;SDATE=2011&amp;PERIODTYPE=ANN_STD&amp;SCFT=3&amp;window=popup_no_bar&amp;width=385&amp;height=120&amp;START_MAXIMIZED=FALSE&amp;creator=factset&amp;display_string=Audit"}</definedName>
    <definedName name="_2__FDSAUDITLINK__" localSheetId="0" hidden="1">{"fdsup://Directions/FactSet Auditing Viewer?action=AUDIT_VALUE&amp;DB=129&amp;ID1=46636710&amp;VALUEID=01001&amp;SDATE=2011&amp;PERIODTYPE=ANN_STD&amp;SCFT=3&amp;window=popup_no_bar&amp;width=385&amp;height=120&amp;START_MAXIMIZED=FALSE&amp;creator=factset&amp;display_string=Audit"}</definedName>
    <definedName name="_2__FDSAUDITLINK__" localSheetId="1" hidden="1">{"fdsup://Directions/FactSet Auditing Viewer?action=AUDIT_VALUE&amp;DB=129&amp;ID1=46636710&amp;VALUEID=01001&amp;SDATE=2011&amp;PERIODTYPE=ANN_STD&amp;SCFT=3&amp;window=popup_no_bar&amp;width=385&amp;height=120&amp;START_MAXIMIZED=FALSE&amp;creator=factset&amp;display_string=Audit"}</definedName>
    <definedName name="_2__FDSAUDITLINK__" hidden="1">{"fdsup://Directions/FactSet Auditing Viewer?action=AUDIT_VALUE&amp;DB=129&amp;ID1=46636710&amp;VALUEID=01001&amp;SDATE=2011&amp;PERIODTYPE=ANN_STD&amp;SCFT=3&amp;window=popup_no_bar&amp;width=385&amp;height=120&amp;START_MAXIMIZED=FALSE&amp;creator=factset&amp;display_string=Audit"}</definedName>
    <definedName name="_20__123Graph_DCHART_2" hidden="1">#REF!</definedName>
    <definedName name="_20__123Graph_XCHART_3" localSheetId="2" hidden="1">#REF!</definedName>
    <definedName name="_20__123Graph_XCHART_3" localSheetId="4" hidden="1">#REF!</definedName>
    <definedName name="_20__123Graph_XCHART_3" localSheetId="3" hidden="1">#REF!</definedName>
    <definedName name="_20__123Graph_XCHART_3" localSheetId="0" hidden="1">#REF!</definedName>
    <definedName name="_20__123Graph_XCHART_3" localSheetId="1" hidden="1">#REF!</definedName>
    <definedName name="_20__123Graph_XCHART_3" hidden="1">#REF!</definedName>
    <definedName name="_20__FDSAUDITLINK__" localSheetId="2" hidden="1">{"fdsup://directions/FAT Viewer?action=UPDATE&amp;creator=factset&amp;DYN_ARGS=TRUE&amp;DOC_NAME=FAT:FQL_AUDITING_CLIENT_TEMPLATE.FAT&amp;display_string=Audit&amp;VAR:KEY=MXYLODWJEV&amp;VAR:QUERY=RkZfRU5UUlBSX1ZBTF9FQklUREFfT1BFUihDQUwsTk9XKQ==&amp;WINDOW=FIRST_POPUP&amp;HEIGHT=450&amp;WIDTH=","450&amp;START_MAXIMIZED=FALSE&amp;VAR:CALENDAR=US&amp;VAR:SYMBOL=BBRG&amp;VAR:INDEX=0"}</definedName>
    <definedName name="_20__FDSAUDITLINK__" localSheetId="4" hidden="1">{"fdsup://directions/FAT Viewer?action=UPDATE&amp;creator=factset&amp;DYN_ARGS=TRUE&amp;DOC_NAME=FAT:FQL_AUDITING_CLIENT_TEMPLATE.FAT&amp;display_string=Audit&amp;VAR:KEY=MXYLODWJEV&amp;VAR:QUERY=RkZfRU5UUlBSX1ZBTF9FQklUREFfT1BFUihDQUwsTk9XKQ==&amp;WINDOW=FIRST_POPUP&amp;HEIGHT=450&amp;WIDTH=","450&amp;START_MAXIMIZED=FALSE&amp;VAR:CALENDAR=US&amp;VAR:SYMBOL=BBRG&amp;VAR:INDEX=0"}</definedName>
    <definedName name="_20__FDSAUDITLINK__" localSheetId="3" hidden="1">{"fdsup://directions/FAT Viewer?action=UPDATE&amp;creator=factset&amp;DYN_ARGS=TRUE&amp;DOC_NAME=FAT:FQL_AUDITING_CLIENT_TEMPLATE.FAT&amp;display_string=Audit&amp;VAR:KEY=MXYLODWJEV&amp;VAR:QUERY=RkZfRU5UUlBSX1ZBTF9FQklUREFfT1BFUihDQUwsTk9XKQ==&amp;WINDOW=FIRST_POPUP&amp;HEIGHT=450&amp;WIDTH=","450&amp;START_MAXIMIZED=FALSE&amp;VAR:CALENDAR=US&amp;VAR:SYMBOL=BBRG&amp;VAR:INDEX=0"}</definedName>
    <definedName name="_20__FDSAUDITLINK__" localSheetId="0" hidden="1">{"fdsup://directions/FAT Viewer?action=UPDATE&amp;creator=factset&amp;DYN_ARGS=TRUE&amp;DOC_NAME=FAT:FQL_AUDITING_CLIENT_TEMPLATE.FAT&amp;display_string=Audit&amp;VAR:KEY=MXYLODWJEV&amp;VAR:QUERY=RkZfRU5UUlBSX1ZBTF9FQklUREFfT1BFUihDQUwsTk9XKQ==&amp;WINDOW=FIRST_POPUP&amp;HEIGHT=450&amp;WIDTH=","450&amp;START_MAXIMIZED=FALSE&amp;VAR:CALENDAR=US&amp;VAR:SYMBOL=BBRG&amp;VAR:INDEX=0"}</definedName>
    <definedName name="_20__FDSAUDITLINK__" localSheetId="1" hidden="1">{"fdsup://directions/FAT Viewer?action=UPDATE&amp;creator=factset&amp;DYN_ARGS=TRUE&amp;DOC_NAME=FAT:FQL_AUDITING_CLIENT_TEMPLATE.FAT&amp;display_string=Audit&amp;VAR:KEY=MXYLODWJEV&amp;VAR:QUERY=RkZfRU5UUlBSX1ZBTF9FQklUREFfT1BFUihDQUwsTk9XKQ==&amp;WINDOW=FIRST_POPUP&amp;HEIGHT=450&amp;WIDTH=","450&amp;START_MAXIMIZED=FALSE&amp;VAR:CALENDAR=US&amp;VAR:SYMBOL=BBRG&amp;VAR:INDEX=0"}</definedName>
    <definedName name="_20__FDSAUDITLINK__" hidden="1">{"fdsup://directions/FAT Viewer?action=UPDATE&amp;creator=factset&amp;DYN_ARGS=TRUE&amp;DOC_NAME=FAT:FQL_AUDITING_CLIENT_TEMPLATE.FAT&amp;display_string=Audit&amp;VAR:KEY=MXYLODWJEV&amp;VAR:QUERY=RkZfRU5UUlBSX1ZBTF9FQklUREFfT1BFUihDQUwsTk9XKQ==&amp;WINDOW=FIRST_POPUP&amp;HEIGHT=450&amp;WIDTH=","450&amp;START_MAXIMIZED=FALSE&amp;VAR:CALENDAR=US&amp;VAR:SYMBOL=BBRG&amp;VAR:INDEX=0"}</definedName>
    <definedName name="_200__FDSAUDITLINK__" localSheetId="2" hidden="1">{"fdsup://directions/FAT Viewer?action=UPDATE&amp;creator=factset&amp;DYN_ARGS=TRUE&amp;DOC_NAME=FAT:FQL_AUDITING_CLIENT_TEMPLATE.FAT&amp;display_string=Audit&amp;VAR:KEY=ZSZOBQRYTW&amp;VAR:QUERY=RkZfRU5UUlBSX1ZBTF9FQklUREFfT1BFUihBTk4sNDA1NDMp&amp;WINDOW=FIRST_POPUP&amp;HEIGHT=450&amp;WIDTH=","450&amp;START_MAXIMIZED=FALSE&amp;VAR:CALENDAR=US&amp;VAR:SYMBOL=PNRA&amp;VAR:INDEX=0"}</definedName>
    <definedName name="_200__FDSAUDITLINK__" localSheetId="4" hidden="1">{"fdsup://directions/FAT Viewer?action=UPDATE&amp;creator=factset&amp;DYN_ARGS=TRUE&amp;DOC_NAME=FAT:FQL_AUDITING_CLIENT_TEMPLATE.FAT&amp;display_string=Audit&amp;VAR:KEY=ZSZOBQRYTW&amp;VAR:QUERY=RkZfRU5UUlBSX1ZBTF9FQklUREFfT1BFUihBTk4sNDA1NDMp&amp;WINDOW=FIRST_POPUP&amp;HEIGHT=450&amp;WIDTH=","450&amp;START_MAXIMIZED=FALSE&amp;VAR:CALENDAR=US&amp;VAR:SYMBOL=PNRA&amp;VAR:INDEX=0"}</definedName>
    <definedName name="_200__FDSAUDITLINK__" localSheetId="3" hidden="1">{"fdsup://directions/FAT Viewer?action=UPDATE&amp;creator=factset&amp;DYN_ARGS=TRUE&amp;DOC_NAME=FAT:FQL_AUDITING_CLIENT_TEMPLATE.FAT&amp;display_string=Audit&amp;VAR:KEY=ZSZOBQRYTW&amp;VAR:QUERY=RkZfRU5UUlBSX1ZBTF9FQklUREFfT1BFUihBTk4sNDA1NDMp&amp;WINDOW=FIRST_POPUP&amp;HEIGHT=450&amp;WIDTH=","450&amp;START_MAXIMIZED=FALSE&amp;VAR:CALENDAR=US&amp;VAR:SYMBOL=PNRA&amp;VAR:INDEX=0"}</definedName>
    <definedName name="_200__FDSAUDITLINK__" localSheetId="0" hidden="1">{"fdsup://directions/FAT Viewer?action=UPDATE&amp;creator=factset&amp;DYN_ARGS=TRUE&amp;DOC_NAME=FAT:FQL_AUDITING_CLIENT_TEMPLATE.FAT&amp;display_string=Audit&amp;VAR:KEY=ZSZOBQRYTW&amp;VAR:QUERY=RkZfRU5UUlBSX1ZBTF9FQklUREFfT1BFUihBTk4sNDA1NDMp&amp;WINDOW=FIRST_POPUP&amp;HEIGHT=450&amp;WIDTH=","450&amp;START_MAXIMIZED=FALSE&amp;VAR:CALENDAR=US&amp;VAR:SYMBOL=PNRA&amp;VAR:INDEX=0"}</definedName>
    <definedName name="_200__FDSAUDITLINK__" localSheetId="1" hidden="1">{"fdsup://directions/FAT Viewer?action=UPDATE&amp;creator=factset&amp;DYN_ARGS=TRUE&amp;DOC_NAME=FAT:FQL_AUDITING_CLIENT_TEMPLATE.FAT&amp;display_string=Audit&amp;VAR:KEY=ZSZOBQRYTW&amp;VAR:QUERY=RkZfRU5UUlBSX1ZBTF9FQklUREFfT1BFUihBTk4sNDA1NDMp&amp;WINDOW=FIRST_POPUP&amp;HEIGHT=450&amp;WIDTH=","450&amp;START_MAXIMIZED=FALSE&amp;VAR:CALENDAR=US&amp;VAR:SYMBOL=PNRA&amp;VAR:INDEX=0"}</definedName>
    <definedName name="_200__FDSAUDITLINK__" hidden="1">{"fdsup://directions/FAT Viewer?action=UPDATE&amp;creator=factset&amp;DYN_ARGS=TRUE&amp;DOC_NAME=FAT:FQL_AUDITING_CLIENT_TEMPLATE.FAT&amp;display_string=Audit&amp;VAR:KEY=ZSZOBQRYTW&amp;VAR:QUERY=RkZfRU5UUlBSX1ZBTF9FQklUREFfT1BFUihBTk4sNDA1NDMp&amp;WINDOW=FIRST_POPUP&amp;HEIGHT=450&amp;WIDTH=","450&amp;START_MAXIMIZED=FALSE&amp;VAR:CALENDAR=US&amp;VAR:SYMBOL=PNRA&amp;VAR:INDEX=0"}</definedName>
    <definedName name="_201__FDSAUDITLINK__" localSheetId="2" hidden="1">{"fdsup://directions/FAT Viewer?action=UPDATE&amp;creator=factset&amp;DYN_ARGS=TRUE&amp;DOC_NAME=FAT:FQL_AUDITING_CLIENT_TEMPLATE.FAT&amp;display_string=Audit&amp;VAR:KEY=WLITMNWVYN&amp;VAR:QUERY=RkZfU0FMRVMoTFRNLDQwNjMzKQ==&amp;WINDOW=FIRST_POPUP&amp;HEIGHT=450&amp;WIDTH=450&amp;START_MAXIMIZED=","FALSE&amp;VAR:CALENDAR=US&amp;VAR:SYMBOL=BOBE&amp;VAR:INDEX=0"}</definedName>
    <definedName name="_201__FDSAUDITLINK__" localSheetId="4" hidden="1">{"fdsup://directions/FAT Viewer?action=UPDATE&amp;creator=factset&amp;DYN_ARGS=TRUE&amp;DOC_NAME=FAT:FQL_AUDITING_CLIENT_TEMPLATE.FAT&amp;display_string=Audit&amp;VAR:KEY=WLITMNWVYN&amp;VAR:QUERY=RkZfU0FMRVMoTFRNLDQwNjMzKQ==&amp;WINDOW=FIRST_POPUP&amp;HEIGHT=450&amp;WIDTH=450&amp;START_MAXIMIZED=","FALSE&amp;VAR:CALENDAR=US&amp;VAR:SYMBOL=BOBE&amp;VAR:INDEX=0"}</definedName>
    <definedName name="_201__FDSAUDITLINK__" localSheetId="3" hidden="1">{"fdsup://directions/FAT Viewer?action=UPDATE&amp;creator=factset&amp;DYN_ARGS=TRUE&amp;DOC_NAME=FAT:FQL_AUDITING_CLIENT_TEMPLATE.FAT&amp;display_string=Audit&amp;VAR:KEY=WLITMNWVYN&amp;VAR:QUERY=RkZfU0FMRVMoTFRNLDQwNjMzKQ==&amp;WINDOW=FIRST_POPUP&amp;HEIGHT=450&amp;WIDTH=450&amp;START_MAXIMIZED=","FALSE&amp;VAR:CALENDAR=US&amp;VAR:SYMBOL=BOBE&amp;VAR:INDEX=0"}</definedName>
    <definedName name="_201__FDSAUDITLINK__" localSheetId="0" hidden="1">{"fdsup://directions/FAT Viewer?action=UPDATE&amp;creator=factset&amp;DYN_ARGS=TRUE&amp;DOC_NAME=FAT:FQL_AUDITING_CLIENT_TEMPLATE.FAT&amp;display_string=Audit&amp;VAR:KEY=WLITMNWVYN&amp;VAR:QUERY=RkZfU0FMRVMoTFRNLDQwNjMzKQ==&amp;WINDOW=FIRST_POPUP&amp;HEIGHT=450&amp;WIDTH=450&amp;START_MAXIMIZED=","FALSE&amp;VAR:CALENDAR=US&amp;VAR:SYMBOL=BOBE&amp;VAR:INDEX=0"}</definedName>
    <definedName name="_201__FDSAUDITLINK__" localSheetId="1" hidden="1">{"fdsup://directions/FAT Viewer?action=UPDATE&amp;creator=factset&amp;DYN_ARGS=TRUE&amp;DOC_NAME=FAT:FQL_AUDITING_CLIENT_TEMPLATE.FAT&amp;display_string=Audit&amp;VAR:KEY=WLITMNWVYN&amp;VAR:QUERY=RkZfU0FMRVMoTFRNLDQwNjMzKQ==&amp;WINDOW=FIRST_POPUP&amp;HEIGHT=450&amp;WIDTH=450&amp;START_MAXIMIZED=","FALSE&amp;VAR:CALENDAR=US&amp;VAR:SYMBOL=BOBE&amp;VAR:INDEX=0"}</definedName>
    <definedName name="_201__FDSAUDITLINK__" hidden="1">{"fdsup://directions/FAT Viewer?action=UPDATE&amp;creator=factset&amp;DYN_ARGS=TRUE&amp;DOC_NAME=FAT:FQL_AUDITING_CLIENT_TEMPLATE.FAT&amp;display_string=Audit&amp;VAR:KEY=WLITMNWVYN&amp;VAR:QUERY=RkZfU0FMRVMoTFRNLDQwNjMzKQ==&amp;WINDOW=FIRST_POPUP&amp;HEIGHT=450&amp;WIDTH=450&amp;START_MAXIMIZED=","FALSE&amp;VAR:CALENDAR=US&amp;VAR:SYMBOL=BOBE&amp;VAR:INDEX=0"}</definedName>
    <definedName name="_203__FDSAUDITLINK__" localSheetId="2" hidden="1">{"fdsup://directions/FAT Viewer?action=UPDATE&amp;creator=factset&amp;DYN_ARGS=TRUE&amp;DOC_NAME=FAT:FQL_AUDITING_CLIENT_TEMPLATE.FAT&amp;display_string=Audit&amp;VAR:KEY=IBYHMPQXGN&amp;VAR:QUERY=RkZfU0FMRVMoTFRNLDQwNjMzKQ==&amp;WINDOW=FIRST_POPUP&amp;HEIGHT=450&amp;WIDTH=450&amp;START_MAXIMIZED=","FALSE&amp;VAR:CALENDAR=US&amp;VAR:SYMBOL=CEC&amp;VAR:INDEX=0"}</definedName>
    <definedName name="_203__FDSAUDITLINK__" localSheetId="4" hidden="1">{"fdsup://directions/FAT Viewer?action=UPDATE&amp;creator=factset&amp;DYN_ARGS=TRUE&amp;DOC_NAME=FAT:FQL_AUDITING_CLIENT_TEMPLATE.FAT&amp;display_string=Audit&amp;VAR:KEY=IBYHMPQXGN&amp;VAR:QUERY=RkZfU0FMRVMoTFRNLDQwNjMzKQ==&amp;WINDOW=FIRST_POPUP&amp;HEIGHT=450&amp;WIDTH=450&amp;START_MAXIMIZED=","FALSE&amp;VAR:CALENDAR=US&amp;VAR:SYMBOL=CEC&amp;VAR:INDEX=0"}</definedName>
    <definedName name="_203__FDSAUDITLINK__" localSheetId="3" hidden="1">{"fdsup://directions/FAT Viewer?action=UPDATE&amp;creator=factset&amp;DYN_ARGS=TRUE&amp;DOC_NAME=FAT:FQL_AUDITING_CLIENT_TEMPLATE.FAT&amp;display_string=Audit&amp;VAR:KEY=IBYHMPQXGN&amp;VAR:QUERY=RkZfU0FMRVMoTFRNLDQwNjMzKQ==&amp;WINDOW=FIRST_POPUP&amp;HEIGHT=450&amp;WIDTH=450&amp;START_MAXIMIZED=","FALSE&amp;VAR:CALENDAR=US&amp;VAR:SYMBOL=CEC&amp;VAR:INDEX=0"}</definedName>
    <definedName name="_203__FDSAUDITLINK__" localSheetId="0" hidden="1">{"fdsup://directions/FAT Viewer?action=UPDATE&amp;creator=factset&amp;DYN_ARGS=TRUE&amp;DOC_NAME=FAT:FQL_AUDITING_CLIENT_TEMPLATE.FAT&amp;display_string=Audit&amp;VAR:KEY=IBYHMPQXGN&amp;VAR:QUERY=RkZfU0FMRVMoTFRNLDQwNjMzKQ==&amp;WINDOW=FIRST_POPUP&amp;HEIGHT=450&amp;WIDTH=450&amp;START_MAXIMIZED=","FALSE&amp;VAR:CALENDAR=US&amp;VAR:SYMBOL=CEC&amp;VAR:INDEX=0"}</definedName>
    <definedName name="_203__FDSAUDITLINK__" localSheetId="1" hidden="1">{"fdsup://directions/FAT Viewer?action=UPDATE&amp;creator=factset&amp;DYN_ARGS=TRUE&amp;DOC_NAME=FAT:FQL_AUDITING_CLIENT_TEMPLATE.FAT&amp;display_string=Audit&amp;VAR:KEY=IBYHMPQXGN&amp;VAR:QUERY=RkZfU0FMRVMoTFRNLDQwNjMzKQ==&amp;WINDOW=FIRST_POPUP&amp;HEIGHT=450&amp;WIDTH=450&amp;START_MAXIMIZED=","FALSE&amp;VAR:CALENDAR=US&amp;VAR:SYMBOL=CEC&amp;VAR:INDEX=0"}</definedName>
    <definedName name="_203__FDSAUDITLINK__" hidden="1">{"fdsup://directions/FAT Viewer?action=UPDATE&amp;creator=factset&amp;DYN_ARGS=TRUE&amp;DOC_NAME=FAT:FQL_AUDITING_CLIENT_TEMPLATE.FAT&amp;display_string=Audit&amp;VAR:KEY=IBYHMPQXGN&amp;VAR:QUERY=RkZfU0FMRVMoTFRNLDQwNjMzKQ==&amp;WINDOW=FIRST_POPUP&amp;HEIGHT=450&amp;WIDTH=450&amp;START_MAXIMIZED=","FALSE&amp;VAR:CALENDAR=US&amp;VAR:SYMBOL=CEC&amp;VAR:INDEX=0"}</definedName>
    <definedName name="_204__FDSAUDITLINK__" localSheetId="2" hidden="1">{"fdsup://directions/FAT Viewer?action=UPDATE&amp;creator=factset&amp;DYN_ARGS=TRUE&amp;DOC_NAME=FAT:FQL_AUDITING_CLIENT_TEMPLATE.FAT&amp;display_string=Audit&amp;VAR:KEY=SJUBWRIJCD&amp;VAR:QUERY=RkZfU0FMRVMoTFRNLDQwOTk5KQ==&amp;WINDOW=FIRST_POPUP&amp;HEIGHT=450&amp;WIDTH=450&amp;START_MAXIMIZED=","FALSE&amp;VAR:CALENDAR=US&amp;VAR:SYMBOL=RT&amp;VAR:INDEX=0"}</definedName>
    <definedName name="_204__FDSAUDITLINK__" localSheetId="4" hidden="1">{"fdsup://directions/FAT Viewer?action=UPDATE&amp;creator=factset&amp;DYN_ARGS=TRUE&amp;DOC_NAME=FAT:FQL_AUDITING_CLIENT_TEMPLATE.FAT&amp;display_string=Audit&amp;VAR:KEY=SJUBWRIJCD&amp;VAR:QUERY=RkZfU0FMRVMoTFRNLDQwOTk5KQ==&amp;WINDOW=FIRST_POPUP&amp;HEIGHT=450&amp;WIDTH=450&amp;START_MAXIMIZED=","FALSE&amp;VAR:CALENDAR=US&amp;VAR:SYMBOL=RT&amp;VAR:INDEX=0"}</definedName>
    <definedName name="_204__FDSAUDITLINK__" localSheetId="3" hidden="1">{"fdsup://directions/FAT Viewer?action=UPDATE&amp;creator=factset&amp;DYN_ARGS=TRUE&amp;DOC_NAME=FAT:FQL_AUDITING_CLIENT_TEMPLATE.FAT&amp;display_string=Audit&amp;VAR:KEY=SJUBWRIJCD&amp;VAR:QUERY=RkZfU0FMRVMoTFRNLDQwOTk5KQ==&amp;WINDOW=FIRST_POPUP&amp;HEIGHT=450&amp;WIDTH=450&amp;START_MAXIMIZED=","FALSE&amp;VAR:CALENDAR=US&amp;VAR:SYMBOL=RT&amp;VAR:INDEX=0"}</definedName>
    <definedName name="_204__FDSAUDITLINK__" localSheetId="0" hidden="1">{"fdsup://directions/FAT Viewer?action=UPDATE&amp;creator=factset&amp;DYN_ARGS=TRUE&amp;DOC_NAME=FAT:FQL_AUDITING_CLIENT_TEMPLATE.FAT&amp;display_string=Audit&amp;VAR:KEY=SJUBWRIJCD&amp;VAR:QUERY=RkZfU0FMRVMoTFRNLDQwOTk5KQ==&amp;WINDOW=FIRST_POPUP&amp;HEIGHT=450&amp;WIDTH=450&amp;START_MAXIMIZED=","FALSE&amp;VAR:CALENDAR=US&amp;VAR:SYMBOL=RT&amp;VAR:INDEX=0"}</definedName>
    <definedName name="_204__FDSAUDITLINK__" localSheetId="1" hidden="1">{"fdsup://directions/FAT Viewer?action=UPDATE&amp;creator=factset&amp;DYN_ARGS=TRUE&amp;DOC_NAME=FAT:FQL_AUDITING_CLIENT_TEMPLATE.FAT&amp;display_string=Audit&amp;VAR:KEY=SJUBWRIJCD&amp;VAR:QUERY=RkZfU0FMRVMoTFRNLDQwOTk5KQ==&amp;WINDOW=FIRST_POPUP&amp;HEIGHT=450&amp;WIDTH=450&amp;START_MAXIMIZED=","FALSE&amp;VAR:CALENDAR=US&amp;VAR:SYMBOL=RT&amp;VAR:INDEX=0"}</definedName>
    <definedName name="_204__FDSAUDITLINK__" hidden="1">{"fdsup://directions/FAT Viewer?action=UPDATE&amp;creator=factset&amp;DYN_ARGS=TRUE&amp;DOC_NAME=FAT:FQL_AUDITING_CLIENT_TEMPLATE.FAT&amp;display_string=Audit&amp;VAR:KEY=SJUBWRIJCD&amp;VAR:QUERY=RkZfU0FMRVMoTFRNLDQwOTk5KQ==&amp;WINDOW=FIRST_POPUP&amp;HEIGHT=450&amp;WIDTH=450&amp;START_MAXIMIZED=","FALSE&amp;VAR:CALENDAR=US&amp;VAR:SYMBOL=RT&amp;VAR:INDEX=0"}</definedName>
    <definedName name="_205__FDSAUDITLINK__" localSheetId="2" hidden="1">{"fdsup://directions/FAT Viewer?action=UPDATE&amp;creator=factset&amp;DYN_ARGS=TRUE&amp;DOC_NAME=FAT:FQL_AUDITING_CLIENT_TEMPLATE.FAT&amp;display_string=Audit&amp;VAR:KEY=SRWXSZIFUP&amp;VAR:QUERY=RkZfU0FMRVMoTFRNLDQwNjMzKQ==&amp;WINDOW=FIRST_POPUP&amp;HEIGHT=450&amp;WIDTH=450&amp;START_MAXIMIZED=","FALSE&amp;VAR:CALENDAR=US&amp;VAR:SYMBOL=CBOU&amp;VAR:INDEX=0"}</definedName>
    <definedName name="_205__FDSAUDITLINK__" localSheetId="4" hidden="1">{"fdsup://directions/FAT Viewer?action=UPDATE&amp;creator=factset&amp;DYN_ARGS=TRUE&amp;DOC_NAME=FAT:FQL_AUDITING_CLIENT_TEMPLATE.FAT&amp;display_string=Audit&amp;VAR:KEY=SRWXSZIFUP&amp;VAR:QUERY=RkZfU0FMRVMoTFRNLDQwNjMzKQ==&amp;WINDOW=FIRST_POPUP&amp;HEIGHT=450&amp;WIDTH=450&amp;START_MAXIMIZED=","FALSE&amp;VAR:CALENDAR=US&amp;VAR:SYMBOL=CBOU&amp;VAR:INDEX=0"}</definedName>
    <definedName name="_205__FDSAUDITLINK__" localSheetId="3" hidden="1">{"fdsup://directions/FAT Viewer?action=UPDATE&amp;creator=factset&amp;DYN_ARGS=TRUE&amp;DOC_NAME=FAT:FQL_AUDITING_CLIENT_TEMPLATE.FAT&amp;display_string=Audit&amp;VAR:KEY=SRWXSZIFUP&amp;VAR:QUERY=RkZfU0FMRVMoTFRNLDQwNjMzKQ==&amp;WINDOW=FIRST_POPUP&amp;HEIGHT=450&amp;WIDTH=450&amp;START_MAXIMIZED=","FALSE&amp;VAR:CALENDAR=US&amp;VAR:SYMBOL=CBOU&amp;VAR:INDEX=0"}</definedName>
    <definedName name="_205__FDSAUDITLINK__" localSheetId="0" hidden="1">{"fdsup://directions/FAT Viewer?action=UPDATE&amp;creator=factset&amp;DYN_ARGS=TRUE&amp;DOC_NAME=FAT:FQL_AUDITING_CLIENT_TEMPLATE.FAT&amp;display_string=Audit&amp;VAR:KEY=SRWXSZIFUP&amp;VAR:QUERY=RkZfU0FMRVMoTFRNLDQwNjMzKQ==&amp;WINDOW=FIRST_POPUP&amp;HEIGHT=450&amp;WIDTH=450&amp;START_MAXIMIZED=","FALSE&amp;VAR:CALENDAR=US&amp;VAR:SYMBOL=CBOU&amp;VAR:INDEX=0"}</definedName>
    <definedName name="_205__FDSAUDITLINK__" localSheetId="1" hidden="1">{"fdsup://directions/FAT Viewer?action=UPDATE&amp;creator=factset&amp;DYN_ARGS=TRUE&amp;DOC_NAME=FAT:FQL_AUDITING_CLIENT_TEMPLATE.FAT&amp;display_string=Audit&amp;VAR:KEY=SRWXSZIFUP&amp;VAR:QUERY=RkZfU0FMRVMoTFRNLDQwNjMzKQ==&amp;WINDOW=FIRST_POPUP&amp;HEIGHT=450&amp;WIDTH=450&amp;START_MAXIMIZED=","FALSE&amp;VAR:CALENDAR=US&amp;VAR:SYMBOL=CBOU&amp;VAR:INDEX=0"}</definedName>
    <definedName name="_205__FDSAUDITLINK__" hidden="1">{"fdsup://directions/FAT Viewer?action=UPDATE&amp;creator=factset&amp;DYN_ARGS=TRUE&amp;DOC_NAME=FAT:FQL_AUDITING_CLIENT_TEMPLATE.FAT&amp;display_string=Audit&amp;VAR:KEY=SRWXSZIFUP&amp;VAR:QUERY=RkZfU0FMRVMoTFRNLDQwNjMzKQ==&amp;WINDOW=FIRST_POPUP&amp;HEIGHT=450&amp;WIDTH=450&amp;START_MAXIMIZED=","FALSE&amp;VAR:CALENDAR=US&amp;VAR:SYMBOL=CBOU&amp;VAR:INDEX=0"}</definedName>
    <definedName name="_206__FDSAUDITLINK__" localSheetId="2" hidden="1">{"fdsup://directions/FAT Viewer?action=UPDATE&amp;creator=factset&amp;DYN_ARGS=TRUE&amp;DOC_NAME=FAT:FQL_AUDITING_CLIENT_TEMPLATE.FAT&amp;display_string=Audit&amp;VAR:KEY=DEVIZSJGJY&amp;VAR:QUERY=RkZfRU5UUlBSX1ZBTF9FQklUREFfT1BFUihBTk4sNDA1NDMp&amp;WINDOW=FIRST_POPUP&amp;HEIGHT=450&amp;WIDTH=","450&amp;START_MAXIMIZED=FALSE&amp;VAR:CALENDAR=US&amp;VAR:SYMBOL=RRGB&amp;VAR:INDEX=0"}</definedName>
    <definedName name="_206__FDSAUDITLINK__" localSheetId="4" hidden="1">{"fdsup://directions/FAT Viewer?action=UPDATE&amp;creator=factset&amp;DYN_ARGS=TRUE&amp;DOC_NAME=FAT:FQL_AUDITING_CLIENT_TEMPLATE.FAT&amp;display_string=Audit&amp;VAR:KEY=DEVIZSJGJY&amp;VAR:QUERY=RkZfRU5UUlBSX1ZBTF9FQklUREFfT1BFUihBTk4sNDA1NDMp&amp;WINDOW=FIRST_POPUP&amp;HEIGHT=450&amp;WIDTH=","450&amp;START_MAXIMIZED=FALSE&amp;VAR:CALENDAR=US&amp;VAR:SYMBOL=RRGB&amp;VAR:INDEX=0"}</definedName>
    <definedName name="_206__FDSAUDITLINK__" localSheetId="3" hidden="1">{"fdsup://directions/FAT Viewer?action=UPDATE&amp;creator=factset&amp;DYN_ARGS=TRUE&amp;DOC_NAME=FAT:FQL_AUDITING_CLIENT_TEMPLATE.FAT&amp;display_string=Audit&amp;VAR:KEY=DEVIZSJGJY&amp;VAR:QUERY=RkZfRU5UUlBSX1ZBTF9FQklUREFfT1BFUihBTk4sNDA1NDMp&amp;WINDOW=FIRST_POPUP&amp;HEIGHT=450&amp;WIDTH=","450&amp;START_MAXIMIZED=FALSE&amp;VAR:CALENDAR=US&amp;VAR:SYMBOL=RRGB&amp;VAR:INDEX=0"}</definedName>
    <definedName name="_206__FDSAUDITLINK__" localSheetId="0" hidden="1">{"fdsup://directions/FAT Viewer?action=UPDATE&amp;creator=factset&amp;DYN_ARGS=TRUE&amp;DOC_NAME=FAT:FQL_AUDITING_CLIENT_TEMPLATE.FAT&amp;display_string=Audit&amp;VAR:KEY=DEVIZSJGJY&amp;VAR:QUERY=RkZfRU5UUlBSX1ZBTF9FQklUREFfT1BFUihBTk4sNDA1NDMp&amp;WINDOW=FIRST_POPUP&amp;HEIGHT=450&amp;WIDTH=","450&amp;START_MAXIMIZED=FALSE&amp;VAR:CALENDAR=US&amp;VAR:SYMBOL=RRGB&amp;VAR:INDEX=0"}</definedName>
    <definedName name="_206__FDSAUDITLINK__" localSheetId="1" hidden="1">{"fdsup://directions/FAT Viewer?action=UPDATE&amp;creator=factset&amp;DYN_ARGS=TRUE&amp;DOC_NAME=FAT:FQL_AUDITING_CLIENT_TEMPLATE.FAT&amp;display_string=Audit&amp;VAR:KEY=DEVIZSJGJY&amp;VAR:QUERY=RkZfRU5UUlBSX1ZBTF9FQklUREFfT1BFUihBTk4sNDA1NDMp&amp;WINDOW=FIRST_POPUP&amp;HEIGHT=450&amp;WIDTH=","450&amp;START_MAXIMIZED=FALSE&amp;VAR:CALENDAR=US&amp;VAR:SYMBOL=RRGB&amp;VAR:INDEX=0"}</definedName>
    <definedName name="_206__FDSAUDITLINK__" hidden="1">{"fdsup://directions/FAT Viewer?action=UPDATE&amp;creator=factset&amp;DYN_ARGS=TRUE&amp;DOC_NAME=FAT:FQL_AUDITING_CLIENT_TEMPLATE.FAT&amp;display_string=Audit&amp;VAR:KEY=DEVIZSJGJY&amp;VAR:QUERY=RkZfRU5UUlBSX1ZBTF9FQklUREFfT1BFUihBTk4sNDA1NDMp&amp;WINDOW=FIRST_POPUP&amp;HEIGHT=450&amp;WIDTH=","450&amp;START_MAXIMIZED=FALSE&amp;VAR:CALENDAR=US&amp;VAR:SYMBOL=RRGB&amp;VAR:INDEX=0"}</definedName>
    <definedName name="_207__FDSAUDITLINK__" localSheetId="2" hidden="1">{"fdsup://Directions/FactSet Auditing Viewer?action=AUDIT_VALUE&amp;DB=129&amp;ID1=24869P10&amp;VALUEID=01001&amp;SDATE=2011&amp;PERIODTYPE=ANN_STD&amp;SCFT=3&amp;window=popup_no_bar&amp;width=385&amp;height=120&amp;START_MAXIMIZED=FALSE&amp;creator=factset&amp;display_string=Audit"}</definedName>
    <definedName name="_207__FDSAUDITLINK__" localSheetId="4" hidden="1">{"fdsup://Directions/FactSet Auditing Viewer?action=AUDIT_VALUE&amp;DB=129&amp;ID1=24869P10&amp;VALUEID=01001&amp;SDATE=2011&amp;PERIODTYPE=ANN_STD&amp;SCFT=3&amp;window=popup_no_bar&amp;width=385&amp;height=120&amp;START_MAXIMIZED=FALSE&amp;creator=factset&amp;display_string=Audit"}</definedName>
    <definedName name="_207__FDSAUDITLINK__" localSheetId="3" hidden="1">{"fdsup://Directions/FactSet Auditing Viewer?action=AUDIT_VALUE&amp;DB=129&amp;ID1=24869P10&amp;VALUEID=01001&amp;SDATE=2011&amp;PERIODTYPE=ANN_STD&amp;SCFT=3&amp;window=popup_no_bar&amp;width=385&amp;height=120&amp;START_MAXIMIZED=FALSE&amp;creator=factset&amp;display_string=Audit"}</definedName>
    <definedName name="_207__FDSAUDITLINK__" localSheetId="0" hidden="1">{"fdsup://Directions/FactSet Auditing Viewer?action=AUDIT_VALUE&amp;DB=129&amp;ID1=24869P10&amp;VALUEID=01001&amp;SDATE=2011&amp;PERIODTYPE=ANN_STD&amp;SCFT=3&amp;window=popup_no_bar&amp;width=385&amp;height=120&amp;START_MAXIMIZED=FALSE&amp;creator=factset&amp;display_string=Audit"}</definedName>
    <definedName name="_207__FDSAUDITLINK__" localSheetId="1" hidden="1">{"fdsup://Directions/FactSet Auditing Viewer?action=AUDIT_VALUE&amp;DB=129&amp;ID1=24869P10&amp;VALUEID=01001&amp;SDATE=2011&amp;PERIODTYPE=ANN_STD&amp;SCFT=3&amp;window=popup_no_bar&amp;width=385&amp;height=120&amp;START_MAXIMIZED=FALSE&amp;creator=factset&amp;display_string=Audit"}</definedName>
    <definedName name="_207__FDSAUDITLINK__" hidden="1">{"fdsup://Directions/FactSet Auditing Viewer?action=AUDIT_VALUE&amp;DB=129&amp;ID1=24869P10&amp;VALUEID=01001&amp;SDATE=2011&amp;PERIODTYPE=ANN_STD&amp;SCFT=3&amp;window=popup_no_bar&amp;width=385&amp;height=120&amp;START_MAXIMIZED=FALSE&amp;creator=factset&amp;display_string=Audit"}</definedName>
    <definedName name="_209__FDSAUDITLINK__" localSheetId="2" hidden="1">{"fdsup://directions/FAT Viewer?action=UPDATE&amp;creator=factset&amp;DYN_ARGS=TRUE&amp;DOC_NAME=FAT:FQL_AUDITING_CLIENT_TEMPLATE.FAT&amp;display_string=Audit&amp;VAR:KEY=SNAJKTUXAN&amp;VAR:QUERY=RkZfU0FMRVMoTFRNLDQwOTk5KQ==&amp;WINDOW=FIRST_POPUP&amp;HEIGHT=450&amp;WIDTH=450&amp;START_MAXIMIZED=","FALSE&amp;VAR:CALENDAR=US&amp;VAR:SYMBOL=SONC&amp;VAR:INDEX=0"}</definedName>
    <definedName name="_209__FDSAUDITLINK__" localSheetId="4" hidden="1">{"fdsup://directions/FAT Viewer?action=UPDATE&amp;creator=factset&amp;DYN_ARGS=TRUE&amp;DOC_NAME=FAT:FQL_AUDITING_CLIENT_TEMPLATE.FAT&amp;display_string=Audit&amp;VAR:KEY=SNAJKTUXAN&amp;VAR:QUERY=RkZfU0FMRVMoTFRNLDQwOTk5KQ==&amp;WINDOW=FIRST_POPUP&amp;HEIGHT=450&amp;WIDTH=450&amp;START_MAXIMIZED=","FALSE&amp;VAR:CALENDAR=US&amp;VAR:SYMBOL=SONC&amp;VAR:INDEX=0"}</definedName>
    <definedName name="_209__FDSAUDITLINK__" localSheetId="3" hidden="1">{"fdsup://directions/FAT Viewer?action=UPDATE&amp;creator=factset&amp;DYN_ARGS=TRUE&amp;DOC_NAME=FAT:FQL_AUDITING_CLIENT_TEMPLATE.FAT&amp;display_string=Audit&amp;VAR:KEY=SNAJKTUXAN&amp;VAR:QUERY=RkZfU0FMRVMoTFRNLDQwOTk5KQ==&amp;WINDOW=FIRST_POPUP&amp;HEIGHT=450&amp;WIDTH=450&amp;START_MAXIMIZED=","FALSE&amp;VAR:CALENDAR=US&amp;VAR:SYMBOL=SONC&amp;VAR:INDEX=0"}</definedName>
    <definedName name="_209__FDSAUDITLINK__" localSheetId="0" hidden="1">{"fdsup://directions/FAT Viewer?action=UPDATE&amp;creator=factset&amp;DYN_ARGS=TRUE&amp;DOC_NAME=FAT:FQL_AUDITING_CLIENT_TEMPLATE.FAT&amp;display_string=Audit&amp;VAR:KEY=SNAJKTUXAN&amp;VAR:QUERY=RkZfU0FMRVMoTFRNLDQwOTk5KQ==&amp;WINDOW=FIRST_POPUP&amp;HEIGHT=450&amp;WIDTH=450&amp;START_MAXIMIZED=","FALSE&amp;VAR:CALENDAR=US&amp;VAR:SYMBOL=SONC&amp;VAR:INDEX=0"}</definedName>
    <definedName name="_209__FDSAUDITLINK__" localSheetId="1" hidden="1">{"fdsup://directions/FAT Viewer?action=UPDATE&amp;creator=factset&amp;DYN_ARGS=TRUE&amp;DOC_NAME=FAT:FQL_AUDITING_CLIENT_TEMPLATE.FAT&amp;display_string=Audit&amp;VAR:KEY=SNAJKTUXAN&amp;VAR:QUERY=RkZfU0FMRVMoTFRNLDQwOTk5KQ==&amp;WINDOW=FIRST_POPUP&amp;HEIGHT=450&amp;WIDTH=450&amp;START_MAXIMIZED=","FALSE&amp;VAR:CALENDAR=US&amp;VAR:SYMBOL=SONC&amp;VAR:INDEX=0"}</definedName>
    <definedName name="_209__FDSAUDITLINK__" hidden="1">{"fdsup://directions/FAT Viewer?action=UPDATE&amp;creator=factset&amp;DYN_ARGS=TRUE&amp;DOC_NAME=FAT:FQL_AUDITING_CLIENT_TEMPLATE.FAT&amp;display_string=Audit&amp;VAR:KEY=SNAJKTUXAN&amp;VAR:QUERY=RkZfU0FMRVMoTFRNLDQwOTk5KQ==&amp;WINDOW=FIRST_POPUP&amp;HEIGHT=450&amp;WIDTH=450&amp;START_MAXIMIZED=","FALSE&amp;VAR:CALENDAR=US&amp;VAR:SYMBOL=SONC&amp;VAR:INDEX=0"}</definedName>
    <definedName name="_20ktp.KtWM_6_1">1</definedName>
    <definedName name="_21__123Graph_DCHART_3" hidden="1">#REF!</definedName>
    <definedName name="_21__123Graph_XCHART_4" localSheetId="2" hidden="1">#REF!</definedName>
    <definedName name="_21__123Graph_XCHART_4" localSheetId="4" hidden="1">#REF!</definedName>
    <definedName name="_21__123Graph_XCHART_4" localSheetId="3" hidden="1">#REF!</definedName>
    <definedName name="_21__123Graph_XCHART_4" localSheetId="0" hidden="1">#REF!</definedName>
    <definedName name="_21__123Graph_XCHART_4" localSheetId="1" hidden="1">#REF!</definedName>
    <definedName name="_21__123Graph_XCHART_4" hidden="1">#REF!</definedName>
    <definedName name="_21__FDSAUDITLINK__" localSheetId="2" hidden="1">{"fdsup://directions/FAT Viewer?action=UPDATE&amp;creator=factset&amp;DYN_ARGS=TRUE&amp;DOC_NAME=FAT:FQL_AUDITING_CLIENT_TEMPLATE.FAT&amp;display_string=Audit&amp;VAR:KEY=RSDEJYXEPE&amp;VAR:QUERY=RkZfU0FMRVMoTFRNLDQwNjMzKQ==&amp;WINDOW=FIRST_POPUP&amp;HEIGHT=450&amp;WIDTH=450&amp;START_MAXIMIZED=","FALSE&amp;VAR:CALENDAR=US&amp;VAR:SYMBOL=DIN&amp;VAR:INDEX=0"}</definedName>
    <definedName name="_21__FDSAUDITLINK__" localSheetId="4" hidden="1">{"fdsup://directions/FAT Viewer?action=UPDATE&amp;creator=factset&amp;DYN_ARGS=TRUE&amp;DOC_NAME=FAT:FQL_AUDITING_CLIENT_TEMPLATE.FAT&amp;display_string=Audit&amp;VAR:KEY=RSDEJYXEPE&amp;VAR:QUERY=RkZfU0FMRVMoTFRNLDQwNjMzKQ==&amp;WINDOW=FIRST_POPUP&amp;HEIGHT=450&amp;WIDTH=450&amp;START_MAXIMIZED=","FALSE&amp;VAR:CALENDAR=US&amp;VAR:SYMBOL=DIN&amp;VAR:INDEX=0"}</definedName>
    <definedName name="_21__FDSAUDITLINK__" localSheetId="3" hidden="1">{"fdsup://directions/FAT Viewer?action=UPDATE&amp;creator=factset&amp;DYN_ARGS=TRUE&amp;DOC_NAME=FAT:FQL_AUDITING_CLIENT_TEMPLATE.FAT&amp;display_string=Audit&amp;VAR:KEY=RSDEJYXEPE&amp;VAR:QUERY=RkZfU0FMRVMoTFRNLDQwNjMzKQ==&amp;WINDOW=FIRST_POPUP&amp;HEIGHT=450&amp;WIDTH=450&amp;START_MAXIMIZED=","FALSE&amp;VAR:CALENDAR=US&amp;VAR:SYMBOL=DIN&amp;VAR:INDEX=0"}</definedName>
    <definedName name="_21__FDSAUDITLINK__" localSheetId="0" hidden="1">{"fdsup://directions/FAT Viewer?action=UPDATE&amp;creator=factset&amp;DYN_ARGS=TRUE&amp;DOC_NAME=FAT:FQL_AUDITING_CLIENT_TEMPLATE.FAT&amp;display_string=Audit&amp;VAR:KEY=RSDEJYXEPE&amp;VAR:QUERY=RkZfU0FMRVMoTFRNLDQwNjMzKQ==&amp;WINDOW=FIRST_POPUP&amp;HEIGHT=450&amp;WIDTH=450&amp;START_MAXIMIZED=","FALSE&amp;VAR:CALENDAR=US&amp;VAR:SYMBOL=DIN&amp;VAR:INDEX=0"}</definedName>
    <definedName name="_21__FDSAUDITLINK__" localSheetId="1" hidden="1">{"fdsup://directions/FAT Viewer?action=UPDATE&amp;creator=factset&amp;DYN_ARGS=TRUE&amp;DOC_NAME=FAT:FQL_AUDITING_CLIENT_TEMPLATE.FAT&amp;display_string=Audit&amp;VAR:KEY=RSDEJYXEPE&amp;VAR:QUERY=RkZfU0FMRVMoTFRNLDQwNjMzKQ==&amp;WINDOW=FIRST_POPUP&amp;HEIGHT=450&amp;WIDTH=450&amp;START_MAXIMIZED=","FALSE&amp;VAR:CALENDAR=US&amp;VAR:SYMBOL=DIN&amp;VAR:INDEX=0"}</definedName>
    <definedName name="_21__FDSAUDITLINK__" hidden="1">{"fdsup://directions/FAT Viewer?action=UPDATE&amp;creator=factset&amp;DYN_ARGS=TRUE&amp;DOC_NAME=FAT:FQL_AUDITING_CLIENT_TEMPLATE.FAT&amp;display_string=Audit&amp;VAR:KEY=RSDEJYXEPE&amp;VAR:QUERY=RkZfU0FMRVMoTFRNLDQwNjMzKQ==&amp;WINDOW=FIRST_POPUP&amp;HEIGHT=450&amp;WIDTH=450&amp;START_MAXIMIZED=","FALSE&amp;VAR:CALENDAR=US&amp;VAR:SYMBOL=DIN&amp;VAR:INDEX=0"}</definedName>
    <definedName name="_210__FDSAUDITLINK__" localSheetId="2" hidden="1">{"fdsup://directions/FAT Viewer?action=UPDATE&amp;creator=factset&amp;DYN_ARGS=TRUE&amp;DOC_NAME=FAT:FQL_AUDITING_CLIENT_TEMPLATE.FAT&amp;display_string=Audit&amp;VAR:KEY=PWXGLGFEDK&amp;VAR:QUERY=RkZfRU5UUlBSX1ZBTF9FQklUREFfT1BFUihBTk4sNDA1NDMp&amp;WINDOW=FIRST_POPUP&amp;HEIGHT=450&amp;WIDTH=","450&amp;START_MAXIMIZED=FALSE&amp;VAR:CALENDAR=US&amp;VAR:SYMBOL=MCD&amp;VAR:INDEX=0"}</definedName>
    <definedName name="_210__FDSAUDITLINK__" localSheetId="4" hidden="1">{"fdsup://directions/FAT Viewer?action=UPDATE&amp;creator=factset&amp;DYN_ARGS=TRUE&amp;DOC_NAME=FAT:FQL_AUDITING_CLIENT_TEMPLATE.FAT&amp;display_string=Audit&amp;VAR:KEY=PWXGLGFEDK&amp;VAR:QUERY=RkZfRU5UUlBSX1ZBTF9FQklUREFfT1BFUihBTk4sNDA1NDMp&amp;WINDOW=FIRST_POPUP&amp;HEIGHT=450&amp;WIDTH=","450&amp;START_MAXIMIZED=FALSE&amp;VAR:CALENDAR=US&amp;VAR:SYMBOL=MCD&amp;VAR:INDEX=0"}</definedName>
    <definedName name="_210__FDSAUDITLINK__" localSheetId="3" hidden="1">{"fdsup://directions/FAT Viewer?action=UPDATE&amp;creator=factset&amp;DYN_ARGS=TRUE&amp;DOC_NAME=FAT:FQL_AUDITING_CLIENT_TEMPLATE.FAT&amp;display_string=Audit&amp;VAR:KEY=PWXGLGFEDK&amp;VAR:QUERY=RkZfRU5UUlBSX1ZBTF9FQklUREFfT1BFUihBTk4sNDA1NDMp&amp;WINDOW=FIRST_POPUP&amp;HEIGHT=450&amp;WIDTH=","450&amp;START_MAXIMIZED=FALSE&amp;VAR:CALENDAR=US&amp;VAR:SYMBOL=MCD&amp;VAR:INDEX=0"}</definedName>
    <definedName name="_210__FDSAUDITLINK__" localSheetId="0" hidden="1">{"fdsup://directions/FAT Viewer?action=UPDATE&amp;creator=factset&amp;DYN_ARGS=TRUE&amp;DOC_NAME=FAT:FQL_AUDITING_CLIENT_TEMPLATE.FAT&amp;display_string=Audit&amp;VAR:KEY=PWXGLGFEDK&amp;VAR:QUERY=RkZfRU5UUlBSX1ZBTF9FQklUREFfT1BFUihBTk4sNDA1NDMp&amp;WINDOW=FIRST_POPUP&amp;HEIGHT=450&amp;WIDTH=","450&amp;START_MAXIMIZED=FALSE&amp;VAR:CALENDAR=US&amp;VAR:SYMBOL=MCD&amp;VAR:INDEX=0"}</definedName>
    <definedName name="_210__FDSAUDITLINK__" localSheetId="1" hidden="1">{"fdsup://directions/FAT Viewer?action=UPDATE&amp;creator=factset&amp;DYN_ARGS=TRUE&amp;DOC_NAME=FAT:FQL_AUDITING_CLIENT_TEMPLATE.FAT&amp;display_string=Audit&amp;VAR:KEY=PWXGLGFEDK&amp;VAR:QUERY=RkZfRU5UUlBSX1ZBTF9FQklUREFfT1BFUihBTk4sNDA1NDMp&amp;WINDOW=FIRST_POPUP&amp;HEIGHT=450&amp;WIDTH=","450&amp;START_MAXIMIZED=FALSE&amp;VAR:CALENDAR=US&amp;VAR:SYMBOL=MCD&amp;VAR:INDEX=0"}</definedName>
    <definedName name="_210__FDSAUDITLINK__" hidden="1">{"fdsup://directions/FAT Viewer?action=UPDATE&amp;creator=factset&amp;DYN_ARGS=TRUE&amp;DOC_NAME=FAT:FQL_AUDITING_CLIENT_TEMPLATE.FAT&amp;display_string=Audit&amp;VAR:KEY=PWXGLGFEDK&amp;VAR:QUERY=RkZfRU5UUlBSX1ZBTF9FQklUREFfT1BFUihBTk4sNDA1NDMp&amp;WINDOW=FIRST_POPUP&amp;HEIGHT=450&amp;WIDTH=","450&amp;START_MAXIMIZED=FALSE&amp;VAR:CALENDAR=US&amp;VAR:SYMBOL=MCD&amp;VAR:INDEX=0"}</definedName>
    <definedName name="_211__FDSAUDITLINK__" localSheetId="2" hidden="1">{"fdsup://directions/FAT Viewer?action=UPDATE&amp;creator=factset&amp;DYN_ARGS=TRUE&amp;DOC_NAME=FAT:FQL_AUDITING_CLIENT_TEMPLATE.FAT&amp;display_string=Audit&amp;VAR:KEY=NWBCVOVOVY&amp;VAR:QUERY=RkZfRU5UUlBSX1ZBTF9FQklUREFfT1BFUihBTk4sNDA5MDgp&amp;WINDOW=FIRST_POPUP&amp;HEIGHT=450&amp;WIDTH=","450&amp;START_MAXIMIZED=FALSE&amp;VAR:CALENDAR=US&amp;VAR:SYMBOL=DNKN&amp;VAR:INDEX=0"}</definedName>
    <definedName name="_211__FDSAUDITLINK__" localSheetId="4" hidden="1">{"fdsup://directions/FAT Viewer?action=UPDATE&amp;creator=factset&amp;DYN_ARGS=TRUE&amp;DOC_NAME=FAT:FQL_AUDITING_CLIENT_TEMPLATE.FAT&amp;display_string=Audit&amp;VAR:KEY=NWBCVOVOVY&amp;VAR:QUERY=RkZfRU5UUlBSX1ZBTF9FQklUREFfT1BFUihBTk4sNDA5MDgp&amp;WINDOW=FIRST_POPUP&amp;HEIGHT=450&amp;WIDTH=","450&amp;START_MAXIMIZED=FALSE&amp;VAR:CALENDAR=US&amp;VAR:SYMBOL=DNKN&amp;VAR:INDEX=0"}</definedName>
    <definedName name="_211__FDSAUDITLINK__" localSheetId="3" hidden="1">{"fdsup://directions/FAT Viewer?action=UPDATE&amp;creator=factset&amp;DYN_ARGS=TRUE&amp;DOC_NAME=FAT:FQL_AUDITING_CLIENT_TEMPLATE.FAT&amp;display_string=Audit&amp;VAR:KEY=NWBCVOVOVY&amp;VAR:QUERY=RkZfRU5UUlBSX1ZBTF9FQklUREFfT1BFUihBTk4sNDA5MDgp&amp;WINDOW=FIRST_POPUP&amp;HEIGHT=450&amp;WIDTH=","450&amp;START_MAXIMIZED=FALSE&amp;VAR:CALENDAR=US&amp;VAR:SYMBOL=DNKN&amp;VAR:INDEX=0"}</definedName>
    <definedName name="_211__FDSAUDITLINK__" localSheetId="0" hidden="1">{"fdsup://directions/FAT Viewer?action=UPDATE&amp;creator=factset&amp;DYN_ARGS=TRUE&amp;DOC_NAME=FAT:FQL_AUDITING_CLIENT_TEMPLATE.FAT&amp;display_string=Audit&amp;VAR:KEY=NWBCVOVOVY&amp;VAR:QUERY=RkZfRU5UUlBSX1ZBTF9FQklUREFfT1BFUihBTk4sNDA5MDgp&amp;WINDOW=FIRST_POPUP&amp;HEIGHT=450&amp;WIDTH=","450&amp;START_MAXIMIZED=FALSE&amp;VAR:CALENDAR=US&amp;VAR:SYMBOL=DNKN&amp;VAR:INDEX=0"}</definedName>
    <definedName name="_211__FDSAUDITLINK__" localSheetId="1" hidden="1">{"fdsup://directions/FAT Viewer?action=UPDATE&amp;creator=factset&amp;DYN_ARGS=TRUE&amp;DOC_NAME=FAT:FQL_AUDITING_CLIENT_TEMPLATE.FAT&amp;display_string=Audit&amp;VAR:KEY=NWBCVOVOVY&amp;VAR:QUERY=RkZfRU5UUlBSX1ZBTF9FQklUREFfT1BFUihBTk4sNDA5MDgp&amp;WINDOW=FIRST_POPUP&amp;HEIGHT=450&amp;WIDTH=","450&amp;START_MAXIMIZED=FALSE&amp;VAR:CALENDAR=US&amp;VAR:SYMBOL=DNKN&amp;VAR:INDEX=0"}</definedName>
    <definedName name="_211__FDSAUDITLINK__" hidden="1">{"fdsup://directions/FAT Viewer?action=UPDATE&amp;creator=factset&amp;DYN_ARGS=TRUE&amp;DOC_NAME=FAT:FQL_AUDITING_CLIENT_TEMPLATE.FAT&amp;display_string=Audit&amp;VAR:KEY=NWBCVOVOVY&amp;VAR:QUERY=RkZfRU5UUlBSX1ZBTF9FQklUREFfT1BFUihBTk4sNDA5MDgp&amp;WINDOW=FIRST_POPUP&amp;HEIGHT=450&amp;WIDTH=","450&amp;START_MAXIMIZED=FALSE&amp;VAR:CALENDAR=US&amp;VAR:SYMBOL=DNKN&amp;VAR:INDEX=0"}</definedName>
    <definedName name="_212__FDSAUDITLINK__" localSheetId="2" hidden="1">{"fdsup://directions/FAT Viewer?action=UPDATE&amp;creator=factset&amp;DYN_ARGS=TRUE&amp;DOC_NAME=FAT:FQL_AUDITING_CLIENT_TEMPLATE.FAT&amp;display_string=Audit&amp;VAR:KEY=UTIFMDWNCX&amp;VAR:QUERY=RkZfU0FMRVMoTFRNLDQwNjMzKQ==&amp;WINDOW=FIRST_POPUP&amp;HEIGHT=450&amp;WIDTH=450&amp;START_MAXIMIZED=","FALSE&amp;VAR:CALENDAR=US&amp;VAR:SYMBOL=EAT&amp;VAR:INDEX=0"}</definedName>
    <definedName name="_212__FDSAUDITLINK__" localSheetId="4" hidden="1">{"fdsup://directions/FAT Viewer?action=UPDATE&amp;creator=factset&amp;DYN_ARGS=TRUE&amp;DOC_NAME=FAT:FQL_AUDITING_CLIENT_TEMPLATE.FAT&amp;display_string=Audit&amp;VAR:KEY=UTIFMDWNCX&amp;VAR:QUERY=RkZfU0FMRVMoTFRNLDQwNjMzKQ==&amp;WINDOW=FIRST_POPUP&amp;HEIGHT=450&amp;WIDTH=450&amp;START_MAXIMIZED=","FALSE&amp;VAR:CALENDAR=US&amp;VAR:SYMBOL=EAT&amp;VAR:INDEX=0"}</definedName>
    <definedName name="_212__FDSAUDITLINK__" localSheetId="3" hidden="1">{"fdsup://directions/FAT Viewer?action=UPDATE&amp;creator=factset&amp;DYN_ARGS=TRUE&amp;DOC_NAME=FAT:FQL_AUDITING_CLIENT_TEMPLATE.FAT&amp;display_string=Audit&amp;VAR:KEY=UTIFMDWNCX&amp;VAR:QUERY=RkZfU0FMRVMoTFRNLDQwNjMzKQ==&amp;WINDOW=FIRST_POPUP&amp;HEIGHT=450&amp;WIDTH=450&amp;START_MAXIMIZED=","FALSE&amp;VAR:CALENDAR=US&amp;VAR:SYMBOL=EAT&amp;VAR:INDEX=0"}</definedName>
    <definedName name="_212__FDSAUDITLINK__" localSheetId="0" hidden="1">{"fdsup://directions/FAT Viewer?action=UPDATE&amp;creator=factset&amp;DYN_ARGS=TRUE&amp;DOC_NAME=FAT:FQL_AUDITING_CLIENT_TEMPLATE.FAT&amp;display_string=Audit&amp;VAR:KEY=UTIFMDWNCX&amp;VAR:QUERY=RkZfU0FMRVMoTFRNLDQwNjMzKQ==&amp;WINDOW=FIRST_POPUP&amp;HEIGHT=450&amp;WIDTH=450&amp;START_MAXIMIZED=","FALSE&amp;VAR:CALENDAR=US&amp;VAR:SYMBOL=EAT&amp;VAR:INDEX=0"}</definedName>
    <definedName name="_212__FDSAUDITLINK__" localSheetId="1" hidden="1">{"fdsup://directions/FAT Viewer?action=UPDATE&amp;creator=factset&amp;DYN_ARGS=TRUE&amp;DOC_NAME=FAT:FQL_AUDITING_CLIENT_TEMPLATE.FAT&amp;display_string=Audit&amp;VAR:KEY=UTIFMDWNCX&amp;VAR:QUERY=RkZfU0FMRVMoTFRNLDQwNjMzKQ==&amp;WINDOW=FIRST_POPUP&amp;HEIGHT=450&amp;WIDTH=450&amp;START_MAXIMIZED=","FALSE&amp;VAR:CALENDAR=US&amp;VAR:SYMBOL=EAT&amp;VAR:INDEX=0"}</definedName>
    <definedName name="_212__FDSAUDITLINK__" hidden="1">{"fdsup://directions/FAT Viewer?action=UPDATE&amp;creator=factset&amp;DYN_ARGS=TRUE&amp;DOC_NAME=FAT:FQL_AUDITING_CLIENT_TEMPLATE.FAT&amp;display_string=Audit&amp;VAR:KEY=UTIFMDWNCX&amp;VAR:QUERY=RkZfU0FMRVMoTFRNLDQwNjMzKQ==&amp;WINDOW=FIRST_POPUP&amp;HEIGHT=450&amp;WIDTH=450&amp;START_MAXIMIZED=","FALSE&amp;VAR:CALENDAR=US&amp;VAR:SYMBOL=EAT&amp;VAR:INDEX=0"}</definedName>
    <definedName name="_213__FDSAUDITLINK__" localSheetId="2" hidden="1">{"fdsup://directions/FAT Viewer?action=UPDATE&amp;creator=factset&amp;DYN_ARGS=TRUE&amp;DOC_NAME=FAT:FQL_AUDITING_CLIENT_TEMPLATE.FAT&amp;display_string=Audit&amp;VAR:KEY=AJKTYLUXAH&amp;VAR:QUERY=RkZfRU5UUlBSX1ZBTF9FQklUREFfT1BFUihDQUwsTk9XKQ==&amp;WINDOW=FIRST_POPUP&amp;HEIGHT=450&amp;WIDTH=","450&amp;START_MAXIMIZED=FALSE&amp;VAR:CALENDAR=US&amp;VAR:SYMBOL=BWLD&amp;VAR:INDEX=0"}</definedName>
    <definedName name="_213__FDSAUDITLINK__" localSheetId="4" hidden="1">{"fdsup://directions/FAT Viewer?action=UPDATE&amp;creator=factset&amp;DYN_ARGS=TRUE&amp;DOC_NAME=FAT:FQL_AUDITING_CLIENT_TEMPLATE.FAT&amp;display_string=Audit&amp;VAR:KEY=AJKTYLUXAH&amp;VAR:QUERY=RkZfRU5UUlBSX1ZBTF9FQklUREFfT1BFUihDQUwsTk9XKQ==&amp;WINDOW=FIRST_POPUP&amp;HEIGHT=450&amp;WIDTH=","450&amp;START_MAXIMIZED=FALSE&amp;VAR:CALENDAR=US&amp;VAR:SYMBOL=BWLD&amp;VAR:INDEX=0"}</definedName>
    <definedName name="_213__FDSAUDITLINK__" localSheetId="3" hidden="1">{"fdsup://directions/FAT Viewer?action=UPDATE&amp;creator=factset&amp;DYN_ARGS=TRUE&amp;DOC_NAME=FAT:FQL_AUDITING_CLIENT_TEMPLATE.FAT&amp;display_string=Audit&amp;VAR:KEY=AJKTYLUXAH&amp;VAR:QUERY=RkZfRU5UUlBSX1ZBTF9FQklUREFfT1BFUihDQUwsTk9XKQ==&amp;WINDOW=FIRST_POPUP&amp;HEIGHT=450&amp;WIDTH=","450&amp;START_MAXIMIZED=FALSE&amp;VAR:CALENDAR=US&amp;VAR:SYMBOL=BWLD&amp;VAR:INDEX=0"}</definedName>
    <definedName name="_213__FDSAUDITLINK__" localSheetId="0" hidden="1">{"fdsup://directions/FAT Viewer?action=UPDATE&amp;creator=factset&amp;DYN_ARGS=TRUE&amp;DOC_NAME=FAT:FQL_AUDITING_CLIENT_TEMPLATE.FAT&amp;display_string=Audit&amp;VAR:KEY=AJKTYLUXAH&amp;VAR:QUERY=RkZfRU5UUlBSX1ZBTF9FQklUREFfT1BFUihDQUwsTk9XKQ==&amp;WINDOW=FIRST_POPUP&amp;HEIGHT=450&amp;WIDTH=","450&amp;START_MAXIMIZED=FALSE&amp;VAR:CALENDAR=US&amp;VAR:SYMBOL=BWLD&amp;VAR:INDEX=0"}</definedName>
    <definedName name="_213__FDSAUDITLINK__" localSheetId="1" hidden="1">{"fdsup://directions/FAT Viewer?action=UPDATE&amp;creator=factset&amp;DYN_ARGS=TRUE&amp;DOC_NAME=FAT:FQL_AUDITING_CLIENT_TEMPLATE.FAT&amp;display_string=Audit&amp;VAR:KEY=AJKTYLUXAH&amp;VAR:QUERY=RkZfRU5UUlBSX1ZBTF9FQklUREFfT1BFUihDQUwsTk9XKQ==&amp;WINDOW=FIRST_POPUP&amp;HEIGHT=450&amp;WIDTH=","450&amp;START_MAXIMIZED=FALSE&amp;VAR:CALENDAR=US&amp;VAR:SYMBOL=BWLD&amp;VAR:INDEX=0"}</definedName>
    <definedName name="_213__FDSAUDITLINK__" hidden="1">{"fdsup://directions/FAT Viewer?action=UPDATE&amp;creator=factset&amp;DYN_ARGS=TRUE&amp;DOC_NAME=FAT:FQL_AUDITING_CLIENT_TEMPLATE.FAT&amp;display_string=Audit&amp;VAR:KEY=AJKTYLUXAH&amp;VAR:QUERY=RkZfRU5UUlBSX1ZBTF9FQklUREFfT1BFUihDQUwsTk9XKQ==&amp;WINDOW=FIRST_POPUP&amp;HEIGHT=450&amp;WIDTH=","450&amp;START_MAXIMIZED=FALSE&amp;VAR:CALENDAR=US&amp;VAR:SYMBOL=BWLD&amp;VAR:INDEX=0"}</definedName>
    <definedName name="_214__FDSAUDITLINK__" localSheetId="2" hidden="1">{"fdsup://directions/FAT Viewer?action=UPDATE&amp;creator=factset&amp;DYN_ARGS=TRUE&amp;DOC_NAME=FAT:FQL_AUDITING_CLIENT_TEMPLATE.FAT&amp;display_string=Audit&amp;VAR:KEY=QVYNWVMPIJ&amp;VAR:QUERY=RkZfRU5UUlBSX1ZBTF9FQklUREFfT1BFUihDQUwsTk9XKQ==&amp;WINDOW=FIRST_POPUP&amp;HEIGHT=450&amp;WIDTH=","450&amp;START_MAXIMIZED=FALSE&amp;VAR:CALENDAR=US&amp;VAR:SYMBOL=DRI&amp;VAR:INDEX=0"}</definedName>
    <definedName name="_214__FDSAUDITLINK__" localSheetId="4" hidden="1">{"fdsup://directions/FAT Viewer?action=UPDATE&amp;creator=factset&amp;DYN_ARGS=TRUE&amp;DOC_NAME=FAT:FQL_AUDITING_CLIENT_TEMPLATE.FAT&amp;display_string=Audit&amp;VAR:KEY=QVYNWVMPIJ&amp;VAR:QUERY=RkZfRU5UUlBSX1ZBTF9FQklUREFfT1BFUihDQUwsTk9XKQ==&amp;WINDOW=FIRST_POPUP&amp;HEIGHT=450&amp;WIDTH=","450&amp;START_MAXIMIZED=FALSE&amp;VAR:CALENDAR=US&amp;VAR:SYMBOL=DRI&amp;VAR:INDEX=0"}</definedName>
    <definedName name="_214__FDSAUDITLINK__" localSheetId="3" hidden="1">{"fdsup://directions/FAT Viewer?action=UPDATE&amp;creator=factset&amp;DYN_ARGS=TRUE&amp;DOC_NAME=FAT:FQL_AUDITING_CLIENT_TEMPLATE.FAT&amp;display_string=Audit&amp;VAR:KEY=QVYNWVMPIJ&amp;VAR:QUERY=RkZfRU5UUlBSX1ZBTF9FQklUREFfT1BFUihDQUwsTk9XKQ==&amp;WINDOW=FIRST_POPUP&amp;HEIGHT=450&amp;WIDTH=","450&amp;START_MAXIMIZED=FALSE&amp;VAR:CALENDAR=US&amp;VAR:SYMBOL=DRI&amp;VAR:INDEX=0"}</definedName>
    <definedName name="_214__FDSAUDITLINK__" localSheetId="0" hidden="1">{"fdsup://directions/FAT Viewer?action=UPDATE&amp;creator=factset&amp;DYN_ARGS=TRUE&amp;DOC_NAME=FAT:FQL_AUDITING_CLIENT_TEMPLATE.FAT&amp;display_string=Audit&amp;VAR:KEY=QVYNWVMPIJ&amp;VAR:QUERY=RkZfRU5UUlBSX1ZBTF9FQklUREFfT1BFUihDQUwsTk9XKQ==&amp;WINDOW=FIRST_POPUP&amp;HEIGHT=450&amp;WIDTH=","450&amp;START_MAXIMIZED=FALSE&amp;VAR:CALENDAR=US&amp;VAR:SYMBOL=DRI&amp;VAR:INDEX=0"}</definedName>
    <definedName name="_214__FDSAUDITLINK__" localSheetId="1" hidden="1">{"fdsup://directions/FAT Viewer?action=UPDATE&amp;creator=factset&amp;DYN_ARGS=TRUE&amp;DOC_NAME=FAT:FQL_AUDITING_CLIENT_TEMPLATE.FAT&amp;display_string=Audit&amp;VAR:KEY=QVYNWVMPIJ&amp;VAR:QUERY=RkZfRU5UUlBSX1ZBTF9FQklUREFfT1BFUihDQUwsTk9XKQ==&amp;WINDOW=FIRST_POPUP&amp;HEIGHT=450&amp;WIDTH=","450&amp;START_MAXIMIZED=FALSE&amp;VAR:CALENDAR=US&amp;VAR:SYMBOL=DRI&amp;VAR:INDEX=0"}</definedName>
    <definedName name="_214__FDSAUDITLINK__" hidden="1">{"fdsup://directions/FAT Viewer?action=UPDATE&amp;creator=factset&amp;DYN_ARGS=TRUE&amp;DOC_NAME=FAT:FQL_AUDITING_CLIENT_TEMPLATE.FAT&amp;display_string=Audit&amp;VAR:KEY=QVYNWVMPIJ&amp;VAR:QUERY=RkZfRU5UUlBSX1ZBTF9FQklUREFfT1BFUihDQUwsTk9XKQ==&amp;WINDOW=FIRST_POPUP&amp;HEIGHT=450&amp;WIDTH=","450&amp;START_MAXIMIZED=FALSE&amp;VAR:CALENDAR=US&amp;VAR:SYMBOL=DRI&amp;VAR:INDEX=0"}</definedName>
    <definedName name="_215__FDSAUDITLINK__" localSheetId="2" hidden="1">{"fdsup://directions/FAT Viewer?action=UPDATE&amp;creator=factset&amp;DYN_ARGS=TRUE&amp;DOC_NAME=FAT:FQL_AUDITING_CLIENT_TEMPLATE.FAT&amp;display_string=Audit&amp;VAR:KEY=KVYPMPGHCN&amp;VAR:QUERY=RkZfU0FMRVMoTFRNLDQwNjMzKQ==&amp;WINDOW=FIRST_POPUP&amp;HEIGHT=450&amp;WIDTH=450&amp;START_MAXIMIZED=","FALSE&amp;VAR:CALENDAR=US&amp;VAR:SYMBOL=TAST&amp;VAR:INDEX=0"}</definedName>
    <definedName name="_215__FDSAUDITLINK__" localSheetId="4" hidden="1">{"fdsup://directions/FAT Viewer?action=UPDATE&amp;creator=factset&amp;DYN_ARGS=TRUE&amp;DOC_NAME=FAT:FQL_AUDITING_CLIENT_TEMPLATE.FAT&amp;display_string=Audit&amp;VAR:KEY=KVYPMPGHCN&amp;VAR:QUERY=RkZfU0FMRVMoTFRNLDQwNjMzKQ==&amp;WINDOW=FIRST_POPUP&amp;HEIGHT=450&amp;WIDTH=450&amp;START_MAXIMIZED=","FALSE&amp;VAR:CALENDAR=US&amp;VAR:SYMBOL=TAST&amp;VAR:INDEX=0"}</definedName>
    <definedName name="_215__FDSAUDITLINK__" localSheetId="3" hidden="1">{"fdsup://directions/FAT Viewer?action=UPDATE&amp;creator=factset&amp;DYN_ARGS=TRUE&amp;DOC_NAME=FAT:FQL_AUDITING_CLIENT_TEMPLATE.FAT&amp;display_string=Audit&amp;VAR:KEY=KVYPMPGHCN&amp;VAR:QUERY=RkZfU0FMRVMoTFRNLDQwNjMzKQ==&amp;WINDOW=FIRST_POPUP&amp;HEIGHT=450&amp;WIDTH=450&amp;START_MAXIMIZED=","FALSE&amp;VAR:CALENDAR=US&amp;VAR:SYMBOL=TAST&amp;VAR:INDEX=0"}</definedName>
    <definedName name="_215__FDSAUDITLINK__" localSheetId="0" hidden="1">{"fdsup://directions/FAT Viewer?action=UPDATE&amp;creator=factset&amp;DYN_ARGS=TRUE&amp;DOC_NAME=FAT:FQL_AUDITING_CLIENT_TEMPLATE.FAT&amp;display_string=Audit&amp;VAR:KEY=KVYPMPGHCN&amp;VAR:QUERY=RkZfU0FMRVMoTFRNLDQwNjMzKQ==&amp;WINDOW=FIRST_POPUP&amp;HEIGHT=450&amp;WIDTH=450&amp;START_MAXIMIZED=","FALSE&amp;VAR:CALENDAR=US&amp;VAR:SYMBOL=TAST&amp;VAR:INDEX=0"}</definedName>
    <definedName name="_215__FDSAUDITLINK__" localSheetId="1" hidden="1">{"fdsup://directions/FAT Viewer?action=UPDATE&amp;creator=factset&amp;DYN_ARGS=TRUE&amp;DOC_NAME=FAT:FQL_AUDITING_CLIENT_TEMPLATE.FAT&amp;display_string=Audit&amp;VAR:KEY=KVYPMPGHCN&amp;VAR:QUERY=RkZfU0FMRVMoTFRNLDQwNjMzKQ==&amp;WINDOW=FIRST_POPUP&amp;HEIGHT=450&amp;WIDTH=450&amp;START_MAXIMIZED=","FALSE&amp;VAR:CALENDAR=US&amp;VAR:SYMBOL=TAST&amp;VAR:INDEX=0"}</definedName>
    <definedName name="_215__FDSAUDITLINK__" hidden="1">{"fdsup://directions/FAT Viewer?action=UPDATE&amp;creator=factset&amp;DYN_ARGS=TRUE&amp;DOC_NAME=FAT:FQL_AUDITING_CLIENT_TEMPLATE.FAT&amp;display_string=Audit&amp;VAR:KEY=KVYPMPGHCN&amp;VAR:QUERY=RkZfU0FMRVMoTFRNLDQwNjMzKQ==&amp;WINDOW=FIRST_POPUP&amp;HEIGHT=450&amp;WIDTH=450&amp;START_MAXIMIZED=","FALSE&amp;VAR:CALENDAR=US&amp;VAR:SYMBOL=TAST&amp;VAR:INDEX=0"}</definedName>
    <definedName name="_216__FDSAUDITLINK__" localSheetId="2" hidden="1">{"fdsup://directions/FAT Viewer?action=UPDATE&amp;creator=factset&amp;DYN_ARGS=TRUE&amp;DOC_NAME=FAT:FQL_AUDITING_CLIENT_TEMPLATE.FAT&amp;display_string=Audit&amp;VAR:KEY=VAVOPOFQLW&amp;VAR:QUERY=RkZfRU5UUlBSX1ZBTF9FQklUREFfT1BFUihBTk4sNDA1NDMp&amp;WINDOW=FIRST_POPUP&amp;HEIGHT=450&amp;WIDTH=","450&amp;START_MAXIMIZED=FALSE&amp;VAR:CALENDAR=US&amp;VAR:SYMBOL=BWLD&amp;VAR:INDEX=0"}</definedName>
    <definedName name="_216__FDSAUDITLINK__" localSheetId="4" hidden="1">{"fdsup://directions/FAT Viewer?action=UPDATE&amp;creator=factset&amp;DYN_ARGS=TRUE&amp;DOC_NAME=FAT:FQL_AUDITING_CLIENT_TEMPLATE.FAT&amp;display_string=Audit&amp;VAR:KEY=VAVOPOFQLW&amp;VAR:QUERY=RkZfRU5UUlBSX1ZBTF9FQklUREFfT1BFUihBTk4sNDA1NDMp&amp;WINDOW=FIRST_POPUP&amp;HEIGHT=450&amp;WIDTH=","450&amp;START_MAXIMIZED=FALSE&amp;VAR:CALENDAR=US&amp;VAR:SYMBOL=BWLD&amp;VAR:INDEX=0"}</definedName>
    <definedName name="_216__FDSAUDITLINK__" localSheetId="3" hidden="1">{"fdsup://directions/FAT Viewer?action=UPDATE&amp;creator=factset&amp;DYN_ARGS=TRUE&amp;DOC_NAME=FAT:FQL_AUDITING_CLIENT_TEMPLATE.FAT&amp;display_string=Audit&amp;VAR:KEY=VAVOPOFQLW&amp;VAR:QUERY=RkZfRU5UUlBSX1ZBTF9FQklUREFfT1BFUihBTk4sNDA1NDMp&amp;WINDOW=FIRST_POPUP&amp;HEIGHT=450&amp;WIDTH=","450&amp;START_MAXIMIZED=FALSE&amp;VAR:CALENDAR=US&amp;VAR:SYMBOL=BWLD&amp;VAR:INDEX=0"}</definedName>
    <definedName name="_216__FDSAUDITLINK__" localSheetId="0" hidden="1">{"fdsup://directions/FAT Viewer?action=UPDATE&amp;creator=factset&amp;DYN_ARGS=TRUE&amp;DOC_NAME=FAT:FQL_AUDITING_CLIENT_TEMPLATE.FAT&amp;display_string=Audit&amp;VAR:KEY=VAVOPOFQLW&amp;VAR:QUERY=RkZfRU5UUlBSX1ZBTF9FQklUREFfT1BFUihBTk4sNDA1NDMp&amp;WINDOW=FIRST_POPUP&amp;HEIGHT=450&amp;WIDTH=","450&amp;START_MAXIMIZED=FALSE&amp;VAR:CALENDAR=US&amp;VAR:SYMBOL=BWLD&amp;VAR:INDEX=0"}</definedName>
    <definedName name="_216__FDSAUDITLINK__" localSheetId="1" hidden="1">{"fdsup://directions/FAT Viewer?action=UPDATE&amp;creator=factset&amp;DYN_ARGS=TRUE&amp;DOC_NAME=FAT:FQL_AUDITING_CLIENT_TEMPLATE.FAT&amp;display_string=Audit&amp;VAR:KEY=VAVOPOFQLW&amp;VAR:QUERY=RkZfRU5UUlBSX1ZBTF9FQklUREFfT1BFUihBTk4sNDA1NDMp&amp;WINDOW=FIRST_POPUP&amp;HEIGHT=450&amp;WIDTH=","450&amp;START_MAXIMIZED=FALSE&amp;VAR:CALENDAR=US&amp;VAR:SYMBOL=BWLD&amp;VAR:INDEX=0"}</definedName>
    <definedName name="_216__FDSAUDITLINK__" hidden="1">{"fdsup://directions/FAT Viewer?action=UPDATE&amp;creator=factset&amp;DYN_ARGS=TRUE&amp;DOC_NAME=FAT:FQL_AUDITING_CLIENT_TEMPLATE.FAT&amp;display_string=Audit&amp;VAR:KEY=VAVOPOFQLW&amp;VAR:QUERY=RkZfRU5UUlBSX1ZBTF9FQklUREFfT1BFUihBTk4sNDA1NDMp&amp;WINDOW=FIRST_POPUP&amp;HEIGHT=450&amp;WIDTH=","450&amp;START_MAXIMIZED=FALSE&amp;VAR:CALENDAR=US&amp;VAR:SYMBOL=BWLD&amp;VAR:INDEX=0"}</definedName>
    <definedName name="_217__FDSAUDITLINK__" localSheetId="2" hidden="1">{"fdsup://directions/FAT Viewer?action=UPDATE&amp;creator=factset&amp;DYN_ARGS=TRUE&amp;DOC_NAME=FAT:FQL_AUDITING_CLIENT_TEMPLATE.FAT&amp;display_string=Audit&amp;VAR:KEY=MXYLODWJEV&amp;VAR:QUERY=RkZfRU5UUlBSX1ZBTF9FQklUREFfT1BFUihDQUwsTk9XKQ==&amp;WINDOW=FIRST_POPUP&amp;HEIGHT=450&amp;WIDTH=","450&amp;START_MAXIMIZED=FALSE&amp;VAR:CALENDAR=US&amp;VAR:SYMBOL=BBRG&amp;VAR:INDEX=0"}</definedName>
    <definedName name="_217__FDSAUDITLINK__" localSheetId="4" hidden="1">{"fdsup://directions/FAT Viewer?action=UPDATE&amp;creator=factset&amp;DYN_ARGS=TRUE&amp;DOC_NAME=FAT:FQL_AUDITING_CLIENT_TEMPLATE.FAT&amp;display_string=Audit&amp;VAR:KEY=MXYLODWJEV&amp;VAR:QUERY=RkZfRU5UUlBSX1ZBTF9FQklUREFfT1BFUihDQUwsTk9XKQ==&amp;WINDOW=FIRST_POPUP&amp;HEIGHT=450&amp;WIDTH=","450&amp;START_MAXIMIZED=FALSE&amp;VAR:CALENDAR=US&amp;VAR:SYMBOL=BBRG&amp;VAR:INDEX=0"}</definedName>
    <definedName name="_217__FDSAUDITLINK__" localSheetId="3" hidden="1">{"fdsup://directions/FAT Viewer?action=UPDATE&amp;creator=factset&amp;DYN_ARGS=TRUE&amp;DOC_NAME=FAT:FQL_AUDITING_CLIENT_TEMPLATE.FAT&amp;display_string=Audit&amp;VAR:KEY=MXYLODWJEV&amp;VAR:QUERY=RkZfRU5UUlBSX1ZBTF9FQklUREFfT1BFUihDQUwsTk9XKQ==&amp;WINDOW=FIRST_POPUP&amp;HEIGHT=450&amp;WIDTH=","450&amp;START_MAXIMIZED=FALSE&amp;VAR:CALENDAR=US&amp;VAR:SYMBOL=BBRG&amp;VAR:INDEX=0"}</definedName>
    <definedName name="_217__FDSAUDITLINK__" localSheetId="0" hidden="1">{"fdsup://directions/FAT Viewer?action=UPDATE&amp;creator=factset&amp;DYN_ARGS=TRUE&amp;DOC_NAME=FAT:FQL_AUDITING_CLIENT_TEMPLATE.FAT&amp;display_string=Audit&amp;VAR:KEY=MXYLODWJEV&amp;VAR:QUERY=RkZfRU5UUlBSX1ZBTF9FQklUREFfT1BFUihDQUwsTk9XKQ==&amp;WINDOW=FIRST_POPUP&amp;HEIGHT=450&amp;WIDTH=","450&amp;START_MAXIMIZED=FALSE&amp;VAR:CALENDAR=US&amp;VAR:SYMBOL=BBRG&amp;VAR:INDEX=0"}</definedName>
    <definedName name="_217__FDSAUDITLINK__" localSheetId="1" hidden="1">{"fdsup://directions/FAT Viewer?action=UPDATE&amp;creator=factset&amp;DYN_ARGS=TRUE&amp;DOC_NAME=FAT:FQL_AUDITING_CLIENT_TEMPLATE.FAT&amp;display_string=Audit&amp;VAR:KEY=MXYLODWJEV&amp;VAR:QUERY=RkZfRU5UUlBSX1ZBTF9FQklUREFfT1BFUihDQUwsTk9XKQ==&amp;WINDOW=FIRST_POPUP&amp;HEIGHT=450&amp;WIDTH=","450&amp;START_MAXIMIZED=FALSE&amp;VAR:CALENDAR=US&amp;VAR:SYMBOL=BBRG&amp;VAR:INDEX=0"}</definedName>
    <definedName name="_217__FDSAUDITLINK__" hidden="1">{"fdsup://directions/FAT Viewer?action=UPDATE&amp;creator=factset&amp;DYN_ARGS=TRUE&amp;DOC_NAME=FAT:FQL_AUDITING_CLIENT_TEMPLATE.FAT&amp;display_string=Audit&amp;VAR:KEY=MXYLODWJEV&amp;VAR:QUERY=RkZfRU5UUlBSX1ZBTF9FQklUREFfT1BFUihDQUwsTk9XKQ==&amp;WINDOW=FIRST_POPUP&amp;HEIGHT=450&amp;WIDTH=","450&amp;START_MAXIMIZED=FALSE&amp;VAR:CALENDAR=US&amp;VAR:SYMBOL=BBRG&amp;VAR:INDEX=0"}</definedName>
    <definedName name="_21ktp.KtWM_7_1">1</definedName>
    <definedName name="_22__123Graph_XCHART_9" localSheetId="2" hidden="1">#REF!</definedName>
    <definedName name="_22__123Graph_XCHART_9" localSheetId="4" hidden="1">#REF!</definedName>
    <definedName name="_22__123Graph_XCHART_9" localSheetId="3" hidden="1">#REF!</definedName>
    <definedName name="_22__123Graph_XCHART_9" localSheetId="0" hidden="1">#REF!</definedName>
    <definedName name="_22__123Graph_XCHART_9" localSheetId="1" hidden="1">#REF!</definedName>
    <definedName name="_22__123Graph_XCHART_9" hidden="1">#REF!</definedName>
    <definedName name="_22__FDSAUDITLINK__" localSheetId="2" hidden="1">{"fdsup://directions/FAT Viewer?action=UPDATE&amp;creator=factset&amp;DYN_ARGS=TRUE&amp;DOC_NAME=FAT:FQL_AUDITING_CLIENT_TEMPLATE.FAT&amp;display_string=Audit&amp;VAR:KEY=ONYFYLGJOH&amp;VAR:QUERY=RkZfU0FMRVMoTFRNLDQwNjMzKQ==&amp;WINDOW=FIRST_POPUP&amp;HEIGHT=450&amp;WIDTH=450&amp;START_MAXIMIZED=","FALSE&amp;VAR:CALENDAR=US&amp;VAR:SYMBOL=YUM&amp;VAR:INDEX=0"}</definedName>
    <definedName name="_22__FDSAUDITLINK__" localSheetId="4" hidden="1">{"fdsup://directions/FAT Viewer?action=UPDATE&amp;creator=factset&amp;DYN_ARGS=TRUE&amp;DOC_NAME=FAT:FQL_AUDITING_CLIENT_TEMPLATE.FAT&amp;display_string=Audit&amp;VAR:KEY=ONYFYLGJOH&amp;VAR:QUERY=RkZfU0FMRVMoTFRNLDQwNjMzKQ==&amp;WINDOW=FIRST_POPUP&amp;HEIGHT=450&amp;WIDTH=450&amp;START_MAXIMIZED=","FALSE&amp;VAR:CALENDAR=US&amp;VAR:SYMBOL=YUM&amp;VAR:INDEX=0"}</definedName>
    <definedName name="_22__FDSAUDITLINK__" localSheetId="3" hidden="1">{"fdsup://directions/FAT Viewer?action=UPDATE&amp;creator=factset&amp;DYN_ARGS=TRUE&amp;DOC_NAME=FAT:FQL_AUDITING_CLIENT_TEMPLATE.FAT&amp;display_string=Audit&amp;VAR:KEY=ONYFYLGJOH&amp;VAR:QUERY=RkZfU0FMRVMoTFRNLDQwNjMzKQ==&amp;WINDOW=FIRST_POPUP&amp;HEIGHT=450&amp;WIDTH=450&amp;START_MAXIMIZED=","FALSE&amp;VAR:CALENDAR=US&amp;VAR:SYMBOL=YUM&amp;VAR:INDEX=0"}</definedName>
    <definedName name="_22__FDSAUDITLINK__" localSheetId="0" hidden="1">{"fdsup://directions/FAT Viewer?action=UPDATE&amp;creator=factset&amp;DYN_ARGS=TRUE&amp;DOC_NAME=FAT:FQL_AUDITING_CLIENT_TEMPLATE.FAT&amp;display_string=Audit&amp;VAR:KEY=ONYFYLGJOH&amp;VAR:QUERY=RkZfU0FMRVMoTFRNLDQwNjMzKQ==&amp;WINDOW=FIRST_POPUP&amp;HEIGHT=450&amp;WIDTH=450&amp;START_MAXIMIZED=","FALSE&amp;VAR:CALENDAR=US&amp;VAR:SYMBOL=YUM&amp;VAR:INDEX=0"}</definedName>
    <definedName name="_22__FDSAUDITLINK__" localSheetId="1" hidden="1">{"fdsup://directions/FAT Viewer?action=UPDATE&amp;creator=factset&amp;DYN_ARGS=TRUE&amp;DOC_NAME=FAT:FQL_AUDITING_CLIENT_TEMPLATE.FAT&amp;display_string=Audit&amp;VAR:KEY=ONYFYLGJOH&amp;VAR:QUERY=RkZfU0FMRVMoTFRNLDQwNjMzKQ==&amp;WINDOW=FIRST_POPUP&amp;HEIGHT=450&amp;WIDTH=450&amp;START_MAXIMIZED=","FALSE&amp;VAR:CALENDAR=US&amp;VAR:SYMBOL=YUM&amp;VAR:INDEX=0"}</definedName>
    <definedName name="_22__FDSAUDITLINK__" hidden="1">{"fdsup://directions/FAT Viewer?action=UPDATE&amp;creator=factset&amp;DYN_ARGS=TRUE&amp;DOC_NAME=FAT:FQL_AUDITING_CLIENT_TEMPLATE.FAT&amp;display_string=Audit&amp;VAR:KEY=ONYFYLGJOH&amp;VAR:QUERY=RkZfU0FMRVMoTFRNLDQwNjMzKQ==&amp;WINDOW=FIRST_POPUP&amp;HEIGHT=450&amp;WIDTH=450&amp;START_MAXIMIZED=","FALSE&amp;VAR:CALENDAR=US&amp;VAR:SYMBOL=YUM&amp;VAR:INDEX=0"}</definedName>
    <definedName name="_22_Chart" hidden="1">#REF!</definedName>
    <definedName name="_22ktp.KtWM_8_1">1</definedName>
    <definedName name="_23__FDSAUDITLINK__" localSheetId="2" hidden="1">{"fdsup://directions/FAT Viewer?action=UPDATE&amp;creator=factset&amp;DYN_ARGS=TRUE&amp;DOC_NAME=FAT:FQL_AUDITING_CLIENT_TEMPLATE.FAT&amp;display_string=Audit&amp;VAR:KEY=WHWDKXQNOL&amp;VAR:QUERY=RkZfU0FMRVMoTFRNLDQwNjMzKQ==&amp;WINDOW=FIRST_POPUP&amp;HEIGHT=450&amp;WIDTH=450&amp;START_MAXIMIZED=","FALSE&amp;VAR:CALENDAR=US&amp;VAR:SYMBOL=PNRA&amp;VAR:INDEX=0"}</definedName>
    <definedName name="_23__FDSAUDITLINK__" localSheetId="4" hidden="1">{"fdsup://directions/FAT Viewer?action=UPDATE&amp;creator=factset&amp;DYN_ARGS=TRUE&amp;DOC_NAME=FAT:FQL_AUDITING_CLIENT_TEMPLATE.FAT&amp;display_string=Audit&amp;VAR:KEY=WHWDKXQNOL&amp;VAR:QUERY=RkZfU0FMRVMoTFRNLDQwNjMzKQ==&amp;WINDOW=FIRST_POPUP&amp;HEIGHT=450&amp;WIDTH=450&amp;START_MAXIMIZED=","FALSE&amp;VAR:CALENDAR=US&amp;VAR:SYMBOL=PNRA&amp;VAR:INDEX=0"}</definedName>
    <definedName name="_23__FDSAUDITLINK__" localSheetId="3" hidden="1">{"fdsup://directions/FAT Viewer?action=UPDATE&amp;creator=factset&amp;DYN_ARGS=TRUE&amp;DOC_NAME=FAT:FQL_AUDITING_CLIENT_TEMPLATE.FAT&amp;display_string=Audit&amp;VAR:KEY=WHWDKXQNOL&amp;VAR:QUERY=RkZfU0FMRVMoTFRNLDQwNjMzKQ==&amp;WINDOW=FIRST_POPUP&amp;HEIGHT=450&amp;WIDTH=450&amp;START_MAXIMIZED=","FALSE&amp;VAR:CALENDAR=US&amp;VAR:SYMBOL=PNRA&amp;VAR:INDEX=0"}</definedName>
    <definedName name="_23__FDSAUDITLINK__" localSheetId="0" hidden="1">{"fdsup://directions/FAT Viewer?action=UPDATE&amp;creator=factset&amp;DYN_ARGS=TRUE&amp;DOC_NAME=FAT:FQL_AUDITING_CLIENT_TEMPLATE.FAT&amp;display_string=Audit&amp;VAR:KEY=WHWDKXQNOL&amp;VAR:QUERY=RkZfU0FMRVMoTFRNLDQwNjMzKQ==&amp;WINDOW=FIRST_POPUP&amp;HEIGHT=450&amp;WIDTH=450&amp;START_MAXIMIZED=","FALSE&amp;VAR:CALENDAR=US&amp;VAR:SYMBOL=PNRA&amp;VAR:INDEX=0"}</definedName>
    <definedName name="_23__FDSAUDITLINK__" localSheetId="1" hidden="1">{"fdsup://directions/FAT Viewer?action=UPDATE&amp;creator=factset&amp;DYN_ARGS=TRUE&amp;DOC_NAME=FAT:FQL_AUDITING_CLIENT_TEMPLATE.FAT&amp;display_string=Audit&amp;VAR:KEY=WHWDKXQNOL&amp;VAR:QUERY=RkZfU0FMRVMoTFRNLDQwNjMzKQ==&amp;WINDOW=FIRST_POPUP&amp;HEIGHT=450&amp;WIDTH=450&amp;START_MAXIMIZED=","FALSE&amp;VAR:CALENDAR=US&amp;VAR:SYMBOL=PNRA&amp;VAR:INDEX=0"}</definedName>
    <definedName name="_23__FDSAUDITLINK__" hidden="1">{"fdsup://directions/FAT Viewer?action=UPDATE&amp;creator=factset&amp;DYN_ARGS=TRUE&amp;DOC_NAME=FAT:FQL_AUDITING_CLIENT_TEMPLATE.FAT&amp;display_string=Audit&amp;VAR:KEY=WHWDKXQNOL&amp;VAR:QUERY=RkZfU0FMRVMoTFRNLDQwNjMzKQ==&amp;WINDOW=FIRST_POPUP&amp;HEIGHT=450&amp;WIDTH=450&amp;START_MAXIMIZED=","FALSE&amp;VAR:CALENDAR=US&amp;VAR:SYMBOL=PNRA&amp;VAR:INDEX=0"}</definedName>
    <definedName name="_23ktp.KtWM_9_1">1</definedName>
    <definedName name="_24__123Graph_DCHART_9" localSheetId="2" hidden="1">#REF!</definedName>
    <definedName name="_24__123Graph_DCHART_9" localSheetId="4" hidden="1">#REF!</definedName>
    <definedName name="_24__123Graph_DCHART_9" localSheetId="3" hidden="1">#REF!</definedName>
    <definedName name="_24__123Graph_DCHART_9" localSheetId="0" hidden="1">#REF!</definedName>
    <definedName name="_24__123Graph_DCHART_9" localSheetId="1" hidden="1">#REF!</definedName>
    <definedName name="_24__123Graph_DCHART_9" hidden="1">#REF!</definedName>
    <definedName name="_24__FDSAUDITLINK__" localSheetId="2" hidden="1">{"fdsup://directions/FAT Viewer?action=UPDATE&amp;creator=factset&amp;DYN_ARGS=TRUE&amp;DOC_NAME=FAT:FQL_AUDITING_CLIENT_TEMPLATE.FAT&amp;display_string=Audit&amp;VAR:KEY=URIPCFCBKB&amp;VAR:QUERY=RkZfU0FMRVMoTFRNLDQwNjMzKQ==&amp;WINDOW=FIRST_POPUP&amp;HEIGHT=450&amp;WIDTH=450&amp;START_MAXIMIZED=","FALSE&amp;VAR:CALENDAR=US&amp;VAR:SYMBOL=MCD&amp;VAR:INDEX=0"}</definedName>
    <definedName name="_24__FDSAUDITLINK__" localSheetId="4" hidden="1">{"fdsup://directions/FAT Viewer?action=UPDATE&amp;creator=factset&amp;DYN_ARGS=TRUE&amp;DOC_NAME=FAT:FQL_AUDITING_CLIENT_TEMPLATE.FAT&amp;display_string=Audit&amp;VAR:KEY=URIPCFCBKB&amp;VAR:QUERY=RkZfU0FMRVMoTFRNLDQwNjMzKQ==&amp;WINDOW=FIRST_POPUP&amp;HEIGHT=450&amp;WIDTH=450&amp;START_MAXIMIZED=","FALSE&amp;VAR:CALENDAR=US&amp;VAR:SYMBOL=MCD&amp;VAR:INDEX=0"}</definedName>
    <definedName name="_24__FDSAUDITLINK__" localSheetId="3" hidden="1">{"fdsup://directions/FAT Viewer?action=UPDATE&amp;creator=factset&amp;DYN_ARGS=TRUE&amp;DOC_NAME=FAT:FQL_AUDITING_CLIENT_TEMPLATE.FAT&amp;display_string=Audit&amp;VAR:KEY=URIPCFCBKB&amp;VAR:QUERY=RkZfU0FMRVMoTFRNLDQwNjMzKQ==&amp;WINDOW=FIRST_POPUP&amp;HEIGHT=450&amp;WIDTH=450&amp;START_MAXIMIZED=","FALSE&amp;VAR:CALENDAR=US&amp;VAR:SYMBOL=MCD&amp;VAR:INDEX=0"}</definedName>
    <definedName name="_24__FDSAUDITLINK__" localSheetId="0" hidden="1">{"fdsup://directions/FAT Viewer?action=UPDATE&amp;creator=factset&amp;DYN_ARGS=TRUE&amp;DOC_NAME=FAT:FQL_AUDITING_CLIENT_TEMPLATE.FAT&amp;display_string=Audit&amp;VAR:KEY=URIPCFCBKB&amp;VAR:QUERY=RkZfU0FMRVMoTFRNLDQwNjMzKQ==&amp;WINDOW=FIRST_POPUP&amp;HEIGHT=450&amp;WIDTH=450&amp;START_MAXIMIZED=","FALSE&amp;VAR:CALENDAR=US&amp;VAR:SYMBOL=MCD&amp;VAR:INDEX=0"}</definedName>
    <definedName name="_24__FDSAUDITLINK__" localSheetId="1" hidden="1">{"fdsup://directions/FAT Viewer?action=UPDATE&amp;creator=factset&amp;DYN_ARGS=TRUE&amp;DOC_NAME=FAT:FQL_AUDITING_CLIENT_TEMPLATE.FAT&amp;display_string=Audit&amp;VAR:KEY=URIPCFCBKB&amp;VAR:QUERY=RkZfU0FMRVMoTFRNLDQwNjMzKQ==&amp;WINDOW=FIRST_POPUP&amp;HEIGHT=450&amp;WIDTH=450&amp;START_MAXIMIZED=","FALSE&amp;VAR:CALENDAR=US&amp;VAR:SYMBOL=MCD&amp;VAR:INDEX=0"}</definedName>
    <definedName name="_24__FDSAUDITLINK__" hidden="1">{"fdsup://directions/FAT Viewer?action=UPDATE&amp;creator=factset&amp;DYN_ARGS=TRUE&amp;DOC_NAME=FAT:FQL_AUDITING_CLIENT_TEMPLATE.FAT&amp;display_string=Audit&amp;VAR:KEY=URIPCFCBKB&amp;VAR:QUERY=RkZfU0FMRVMoTFRNLDQwNjMzKQ==&amp;WINDOW=FIRST_POPUP&amp;HEIGHT=450&amp;WIDTH=450&amp;START_MAXIMIZED=","FALSE&amp;VAR:CALENDAR=US&amp;VAR:SYMBOL=MCD&amp;VAR:INDEX=0"}</definedName>
    <definedName name="_24prm.DlugoscRoku_10_1">12</definedName>
    <definedName name="_25__123Graph_ECHART_3" hidden="1">#REF!</definedName>
    <definedName name="_25__FDSAUDITLINK__" localSheetId="2" hidden="1">{"fdsup://directions/FAT Viewer?action=UPDATE&amp;creator=factset&amp;DYN_ARGS=TRUE&amp;DOC_NAME=FAT:FQL_AUDITING_CLIENT_TEMPLATE.FAT&amp;display_string=Audit&amp;VAR:KEY=GNGNOTQLCR&amp;VAR:QUERY=RkZfU0FMRVMoTFRNLDQwOTk5KQ==&amp;WINDOW=FIRST_POPUP&amp;HEIGHT=450&amp;WIDTH=450&amp;START_MAXIMIZED=","FALSE&amp;VAR:CALENDAR=US&amp;VAR:SYMBOL=EAT&amp;VAR:INDEX=0"}</definedName>
    <definedName name="_25__FDSAUDITLINK__" localSheetId="4" hidden="1">{"fdsup://directions/FAT Viewer?action=UPDATE&amp;creator=factset&amp;DYN_ARGS=TRUE&amp;DOC_NAME=FAT:FQL_AUDITING_CLIENT_TEMPLATE.FAT&amp;display_string=Audit&amp;VAR:KEY=GNGNOTQLCR&amp;VAR:QUERY=RkZfU0FMRVMoTFRNLDQwOTk5KQ==&amp;WINDOW=FIRST_POPUP&amp;HEIGHT=450&amp;WIDTH=450&amp;START_MAXIMIZED=","FALSE&amp;VAR:CALENDAR=US&amp;VAR:SYMBOL=EAT&amp;VAR:INDEX=0"}</definedName>
    <definedName name="_25__FDSAUDITLINK__" localSheetId="3" hidden="1">{"fdsup://directions/FAT Viewer?action=UPDATE&amp;creator=factset&amp;DYN_ARGS=TRUE&amp;DOC_NAME=FAT:FQL_AUDITING_CLIENT_TEMPLATE.FAT&amp;display_string=Audit&amp;VAR:KEY=GNGNOTQLCR&amp;VAR:QUERY=RkZfU0FMRVMoTFRNLDQwOTk5KQ==&amp;WINDOW=FIRST_POPUP&amp;HEIGHT=450&amp;WIDTH=450&amp;START_MAXIMIZED=","FALSE&amp;VAR:CALENDAR=US&amp;VAR:SYMBOL=EAT&amp;VAR:INDEX=0"}</definedName>
    <definedName name="_25__FDSAUDITLINK__" localSheetId="0" hidden="1">{"fdsup://directions/FAT Viewer?action=UPDATE&amp;creator=factset&amp;DYN_ARGS=TRUE&amp;DOC_NAME=FAT:FQL_AUDITING_CLIENT_TEMPLATE.FAT&amp;display_string=Audit&amp;VAR:KEY=GNGNOTQLCR&amp;VAR:QUERY=RkZfU0FMRVMoTFRNLDQwOTk5KQ==&amp;WINDOW=FIRST_POPUP&amp;HEIGHT=450&amp;WIDTH=450&amp;START_MAXIMIZED=","FALSE&amp;VAR:CALENDAR=US&amp;VAR:SYMBOL=EAT&amp;VAR:INDEX=0"}</definedName>
    <definedName name="_25__FDSAUDITLINK__" localSheetId="1" hidden="1">{"fdsup://directions/FAT Viewer?action=UPDATE&amp;creator=factset&amp;DYN_ARGS=TRUE&amp;DOC_NAME=FAT:FQL_AUDITING_CLIENT_TEMPLATE.FAT&amp;display_string=Audit&amp;VAR:KEY=GNGNOTQLCR&amp;VAR:QUERY=RkZfU0FMRVMoTFRNLDQwOTk5KQ==&amp;WINDOW=FIRST_POPUP&amp;HEIGHT=450&amp;WIDTH=450&amp;START_MAXIMIZED=","FALSE&amp;VAR:CALENDAR=US&amp;VAR:SYMBOL=EAT&amp;VAR:INDEX=0"}</definedName>
    <definedName name="_25__FDSAUDITLINK__" hidden="1">{"fdsup://directions/FAT Viewer?action=UPDATE&amp;creator=factset&amp;DYN_ARGS=TRUE&amp;DOC_NAME=FAT:FQL_AUDITING_CLIENT_TEMPLATE.FAT&amp;display_string=Audit&amp;VAR:KEY=GNGNOTQLCR&amp;VAR:QUERY=RkZfU0FMRVMoTFRNLDQwOTk5KQ==&amp;WINDOW=FIRST_POPUP&amp;HEIGHT=450&amp;WIDTH=450&amp;START_MAXIMIZED=","FALSE&amp;VAR:CALENDAR=US&amp;VAR:SYMBOL=EAT&amp;VAR:INDEX=0"}</definedName>
    <definedName name="_25prm.DlugoscRoku_11_1">12</definedName>
    <definedName name="_26__123Graph_XCHART_1" hidden="1">#REF!</definedName>
    <definedName name="_26__FDSAUDITLINK__" localSheetId="2" hidden="1">{"fdsup://directions/FAT Viewer?action=UPDATE&amp;creator=factset&amp;DYN_ARGS=TRUE&amp;DOC_NAME=FAT:FQL_AUDITING_CLIENT_TEMPLATE.FAT&amp;display_string=Audit&amp;VAR:KEY=YFIPQTWPCF&amp;VAR:QUERY=RkZfU0FMRVMoTFRNLDQwOTk5KQ==&amp;WINDOW=FIRST_POPUP&amp;HEIGHT=450&amp;WIDTH=450&amp;START_MAXIMIZED=","FALSE&amp;VAR:CALENDAR=US&amp;VAR:SYMBOL=BWLD&amp;VAR:INDEX=0"}</definedName>
    <definedName name="_26__FDSAUDITLINK__" localSheetId="4" hidden="1">{"fdsup://directions/FAT Viewer?action=UPDATE&amp;creator=factset&amp;DYN_ARGS=TRUE&amp;DOC_NAME=FAT:FQL_AUDITING_CLIENT_TEMPLATE.FAT&amp;display_string=Audit&amp;VAR:KEY=YFIPQTWPCF&amp;VAR:QUERY=RkZfU0FMRVMoTFRNLDQwOTk5KQ==&amp;WINDOW=FIRST_POPUP&amp;HEIGHT=450&amp;WIDTH=450&amp;START_MAXIMIZED=","FALSE&amp;VAR:CALENDAR=US&amp;VAR:SYMBOL=BWLD&amp;VAR:INDEX=0"}</definedName>
    <definedName name="_26__FDSAUDITLINK__" localSheetId="3" hidden="1">{"fdsup://directions/FAT Viewer?action=UPDATE&amp;creator=factset&amp;DYN_ARGS=TRUE&amp;DOC_NAME=FAT:FQL_AUDITING_CLIENT_TEMPLATE.FAT&amp;display_string=Audit&amp;VAR:KEY=YFIPQTWPCF&amp;VAR:QUERY=RkZfU0FMRVMoTFRNLDQwOTk5KQ==&amp;WINDOW=FIRST_POPUP&amp;HEIGHT=450&amp;WIDTH=450&amp;START_MAXIMIZED=","FALSE&amp;VAR:CALENDAR=US&amp;VAR:SYMBOL=BWLD&amp;VAR:INDEX=0"}</definedName>
    <definedName name="_26__FDSAUDITLINK__" localSheetId="0" hidden="1">{"fdsup://directions/FAT Viewer?action=UPDATE&amp;creator=factset&amp;DYN_ARGS=TRUE&amp;DOC_NAME=FAT:FQL_AUDITING_CLIENT_TEMPLATE.FAT&amp;display_string=Audit&amp;VAR:KEY=YFIPQTWPCF&amp;VAR:QUERY=RkZfU0FMRVMoTFRNLDQwOTk5KQ==&amp;WINDOW=FIRST_POPUP&amp;HEIGHT=450&amp;WIDTH=450&amp;START_MAXIMIZED=","FALSE&amp;VAR:CALENDAR=US&amp;VAR:SYMBOL=BWLD&amp;VAR:INDEX=0"}</definedName>
    <definedName name="_26__FDSAUDITLINK__" localSheetId="1" hidden="1">{"fdsup://directions/FAT Viewer?action=UPDATE&amp;creator=factset&amp;DYN_ARGS=TRUE&amp;DOC_NAME=FAT:FQL_AUDITING_CLIENT_TEMPLATE.FAT&amp;display_string=Audit&amp;VAR:KEY=YFIPQTWPCF&amp;VAR:QUERY=RkZfU0FMRVMoTFRNLDQwOTk5KQ==&amp;WINDOW=FIRST_POPUP&amp;HEIGHT=450&amp;WIDTH=450&amp;START_MAXIMIZED=","FALSE&amp;VAR:CALENDAR=US&amp;VAR:SYMBOL=BWLD&amp;VAR:INDEX=0"}</definedName>
    <definedName name="_26__FDSAUDITLINK__" hidden="1">{"fdsup://directions/FAT Viewer?action=UPDATE&amp;creator=factset&amp;DYN_ARGS=TRUE&amp;DOC_NAME=FAT:FQL_AUDITING_CLIENT_TEMPLATE.FAT&amp;display_string=Audit&amp;VAR:KEY=YFIPQTWPCF&amp;VAR:QUERY=RkZfU0FMRVMoTFRNLDQwOTk5KQ==&amp;WINDOW=FIRST_POPUP&amp;HEIGHT=450&amp;WIDTH=450&amp;START_MAXIMIZED=","FALSE&amp;VAR:CALENDAR=US&amp;VAR:SYMBOL=BWLD&amp;VAR:INDEX=0"}</definedName>
    <definedName name="_26prm.DlugoscRoku_12_1">12</definedName>
    <definedName name="_27__123Graph_XCHART_2" hidden="1">#REF!</definedName>
    <definedName name="_27__FDSAUDITLINK__" localSheetId="2" hidden="1">{"fdsup://directions/FAT Viewer?action=UPDATE&amp;creator=factset&amp;DYN_ARGS=TRUE&amp;DOC_NAME=FAT:FQL_AUDITING_CLIENT_TEMPLATE.FAT&amp;display_string=Audit&amp;VAR:KEY=QBETSJKZAJ&amp;VAR:QUERY=RkZfU0FMRVMoTFRNLDQwNjMzKQ==&amp;WINDOW=FIRST_POPUP&amp;HEIGHT=450&amp;WIDTH=450&amp;START_MAXIMIZED=","FALSE&amp;VAR:CALENDAR=US&amp;VAR:SYMBOL=PZZA&amp;VAR:INDEX=0"}</definedName>
    <definedName name="_27__FDSAUDITLINK__" localSheetId="4" hidden="1">{"fdsup://directions/FAT Viewer?action=UPDATE&amp;creator=factset&amp;DYN_ARGS=TRUE&amp;DOC_NAME=FAT:FQL_AUDITING_CLIENT_TEMPLATE.FAT&amp;display_string=Audit&amp;VAR:KEY=QBETSJKZAJ&amp;VAR:QUERY=RkZfU0FMRVMoTFRNLDQwNjMzKQ==&amp;WINDOW=FIRST_POPUP&amp;HEIGHT=450&amp;WIDTH=450&amp;START_MAXIMIZED=","FALSE&amp;VAR:CALENDAR=US&amp;VAR:SYMBOL=PZZA&amp;VAR:INDEX=0"}</definedName>
    <definedName name="_27__FDSAUDITLINK__" localSheetId="3" hidden="1">{"fdsup://directions/FAT Viewer?action=UPDATE&amp;creator=factset&amp;DYN_ARGS=TRUE&amp;DOC_NAME=FAT:FQL_AUDITING_CLIENT_TEMPLATE.FAT&amp;display_string=Audit&amp;VAR:KEY=QBETSJKZAJ&amp;VAR:QUERY=RkZfU0FMRVMoTFRNLDQwNjMzKQ==&amp;WINDOW=FIRST_POPUP&amp;HEIGHT=450&amp;WIDTH=450&amp;START_MAXIMIZED=","FALSE&amp;VAR:CALENDAR=US&amp;VAR:SYMBOL=PZZA&amp;VAR:INDEX=0"}</definedName>
    <definedName name="_27__FDSAUDITLINK__" localSheetId="0" hidden="1">{"fdsup://directions/FAT Viewer?action=UPDATE&amp;creator=factset&amp;DYN_ARGS=TRUE&amp;DOC_NAME=FAT:FQL_AUDITING_CLIENT_TEMPLATE.FAT&amp;display_string=Audit&amp;VAR:KEY=QBETSJKZAJ&amp;VAR:QUERY=RkZfU0FMRVMoTFRNLDQwNjMzKQ==&amp;WINDOW=FIRST_POPUP&amp;HEIGHT=450&amp;WIDTH=450&amp;START_MAXIMIZED=","FALSE&amp;VAR:CALENDAR=US&amp;VAR:SYMBOL=PZZA&amp;VAR:INDEX=0"}</definedName>
    <definedName name="_27__FDSAUDITLINK__" localSheetId="1" hidden="1">{"fdsup://directions/FAT Viewer?action=UPDATE&amp;creator=factset&amp;DYN_ARGS=TRUE&amp;DOC_NAME=FAT:FQL_AUDITING_CLIENT_TEMPLATE.FAT&amp;display_string=Audit&amp;VAR:KEY=QBETSJKZAJ&amp;VAR:QUERY=RkZfU0FMRVMoTFRNLDQwNjMzKQ==&amp;WINDOW=FIRST_POPUP&amp;HEIGHT=450&amp;WIDTH=450&amp;START_MAXIMIZED=","FALSE&amp;VAR:CALENDAR=US&amp;VAR:SYMBOL=PZZA&amp;VAR:INDEX=0"}</definedName>
    <definedName name="_27__FDSAUDITLINK__" hidden="1">{"fdsup://directions/FAT Viewer?action=UPDATE&amp;creator=factset&amp;DYN_ARGS=TRUE&amp;DOC_NAME=FAT:FQL_AUDITING_CLIENT_TEMPLATE.FAT&amp;display_string=Audit&amp;VAR:KEY=QBETSJKZAJ&amp;VAR:QUERY=RkZfU0FMRVMoTFRNLDQwNjMzKQ==&amp;WINDOW=FIRST_POPUP&amp;HEIGHT=450&amp;WIDTH=450&amp;START_MAXIMIZED=","FALSE&amp;VAR:CALENDAR=US&amp;VAR:SYMBOL=PZZA&amp;VAR:INDEX=0"}</definedName>
    <definedName name="_27prm.DlugoscRoku_13_1">12</definedName>
    <definedName name="_28__FDSAUDITLINK__" localSheetId="2" hidden="1">{"fdsup://directions/FAT Viewer?action=UPDATE&amp;creator=factset&amp;DYN_ARGS=TRUE&amp;DOC_NAME=FAT:FQL_AUDITING_CLIENT_TEMPLATE.FAT&amp;display_string=Audit&amp;VAR:KEY=SJUBWRIJCD&amp;VAR:QUERY=RkZfU0FMRVMoTFRNLDQwOTk5KQ==&amp;WINDOW=FIRST_POPUP&amp;HEIGHT=450&amp;WIDTH=450&amp;START_MAXIMIZED=","FALSE&amp;VAR:CALENDAR=US&amp;VAR:SYMBOL=RT&amp;VAR:INDEX=0"}</definedName>
    <definedName name="_28__FDSAUDITLINK__" localSheetId="4" hidden="1">{"fdsup://directions/FAT Viewer?action=UPDATE&amp;creator=factset&amp;DYN_ARGS=TRUE&amp;DOC_NAME=FAT:FQL_AUDITING_CLIENT_TEMPLATE.FAT&amp;display_string=Audit&amp;VAR:KEY=SJUBWRIJCD&amp;VAR:QUERY=RkZfU0FMRVMoTFRNLDQwOTk5KQ==&amp;WINDOW=FIRST_POPUP&amp;HEIGHT=450&amp;WIDTH=450&amp;START_MAXIMIZED=","FALSE&amp;VAR:CALENDAR=US&amp;VAR:SYMBOL=RT&amp;VAR:INDEX=0"}</definedName>
    <definedName name="_28__FDSAUDITLINK__" localSheetId="3" hidden="1">{"fdsup://directions/FAT Viewer?action=UPDATE&amp;creator=factset&amp;DYN_ARGS=TRUE&amp;DOC_NAME=FAT:FQL_AUDITING_CLIENT_TEMPLATE.FAT&amp;display_string=Audit&amp;VAR:KEY=SJUBWRIJCD&amp;VAR:QUERY=RkZfU0FMRVMoTFRNLDQwOTk5KQ==&amp;WINDOW=FIRST_POPUP&amp;HEIGHT=450&amp;WIDTH=450&amp;START_MAXIMIZED=","FALSE&amp;VAR:CALENDAR=US&amp;VAR:SYMBOL=RT&amp;VAR:INDEX=0"}</definedName>
    <definedName name="_28__FDSAUDITLINK__" localSheetId="0" hidden="1">{"fdsup://directions/FAT Viewer?action=UPDATE&amp;creator=factset&amp;DYN_ARGS=TRUE&amp;DOC_NAME=FAT:FQL_AUDITING_CLIENT_TEMPLATE.FAT&amp;display_string=Audit&amp;VAR:KEY=SJUBWRIJCD&amp;VAR:QUERY=RkZfU0FMRVMoTFRNLDQwOTk5KQ==&amp;WINDOW=FIRST_POPUP&amp;HEIGHT=450&amp;WIDTH=450&amp;START_MAXIMIZED=","FALSE&amp;VAR:CALENDAR=US&amp;VAR:SYMBOL=RT&amp;VAR:INDEX=0"}</definedName>
    <definedName name="_28__FDSAUDITLINK__" localSheetId="1" hidden="1">{"fdsup://directions/FAT Viewer?action=UPDATE&amp;creator=factset&amp;DYN_ARGS=TRUE&amp;DOC_NAME=FAT:FQL_AUDITING_CLIENT_TEMPLATE.FAT&amp;display_string=Audit&amp;VAR:KEY=SJUBWRIJCD&amp;VAR:QUERY=RkZfU0FMRVMoTFRNLDQwOTk5KQ==&amp;WINDOW=FIRST_POPUP&amp;HEIGHT=450&amp;WIDTH=450&amp;START_MAXIMIZED=","FALSE&amp;VAR:CALENDAR=US&amp;VAR:SYMBOL=RT&amp;VAR:INDEX=0"}</definedName>
    <definedName name="_28__FDSAUDITLINK__" hidden="1">{"fdsup://directions/FAT Viewer?action=UPDATE&amp;creator=factset&amp;DYN_ARGS=TRUE&amp;DOC_NAME=FAT:FQL_AUDITING_CLIENT_TEMPLATE.FAT&amp;display_string=Audit&amp;VAR:KEY=SJUBWRIJCD&amp;VAR:QUERY=RkZfU0FMRVMoTFRNLDQwOTk5KQ==&amp;WINDOW=FIRST_POPUP&amp;HEIGHT=450&amp;WIDTH=450&amp;START_MAXIMIZED=","FALSE&amp;VAR:CALENDAR=US&amp;VAR:SYMBOL=RT&amp;VAR:INDEX=0"}</definedName>
    <definedName name="_28prm.DlugoscRoku_2_1">12</definedName>
    <definedName name="_29prm.DlugoscRoku_3_1">12</definedName>
    <definedName name="_2ktp.KtTyp_10_1">1</definedName>
    <definedName name="_3__123Graph_ACHART_3" hidden="1">#REF!</definedName>
    <definedName name="_3__123Graph_BCHART_1" localSheetId="2" hidden="1">#REF!</definedName>
    <definedName name="_3__123Graph_BCHART_1" localSheetId="4" hidden="1">#REF!</definedName>
    <definedName name="_3__123Graph_BCHART_1" localSheetId="3" hidden="1">#REF!</definedName>
    <definedName name="_3__123Graph_BCHART_1" localSheetId="0" hidden="1">#REF!</definedName>
    <definedName name="_3__123Graph_BCHART_1" localSheetId="1" hidden="1">#REF!</definedName>
    <definedName name="_3__123Graph_BCHART_1" hidden="1">#REF!</definedName>
    <definedName name="_3__123Graph_LBL_ACHART_9" localSheetId="2" hidden="1">#REF!</definedName>
    <definedName name="_3__123Graph_LBL_ACHART_9" localSheetId="4" hidden="1">#REF!</definedName>
    <definedName name="_3__123Graph_LBL_ACHART_9" localSheetId="3" hidden="1">#REF!</definedName>
    <definedName name="_3__123Graph_LBL_ACHART_9" localSheetId="0" hidden="1">#REF!</definedName>
    <definedName name="_3__123Graph_LBL_ACHART_9" localSheetId="1" hidden="1">#REF!</definedName>
    <definedName name="_3__123Graph_LBL_ACHART_9" hidden="1">#REF!</definedName>
    <definedName name="_3__FDSAUDITLINK__" localSheetId="2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3__FDSAUDITLINK__" localSheetId="4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3__FDSAUDITLINK__" localSheetId="3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3__FDSAUDITLINK__" localSheetId="0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3__FDSAUDITLINK__" localSheetId="1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3__FDSAUDITLINK__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30__123Graph_XCHART_3" localSheetId="2" hidden="1">#REF!</definedName>
    <definedName name="_30__123Graph_XCHART_3" localSheetId="4" hidden="1">#REF!</definedName>
    <definedName name="_30__123Graph_XCHART_3" localSheetId="3" hidden="1">#REF!</definedName>
    <definedName name="_30__123Graph_XCHART_3" localSheetId="0" hidden="1">#REF!</definedName>
    <definedName name="_30__123Graph_XCHART_3" localSheetId="1" hidden="1">#REF!</definedName>
    <definedName name="_30__123Graph_XCHART_3" hidden="1">#REF!</definedName>
    <definedName name="_30__FDSAUDITLINK__" localSheetId="2" hidden="1">{"fdsup://directions/FAT Viewer?action=UPDATE&amp;creator=factset&amp;DYN_ARGS=TRUE&amp;DOC_NAME=FAT:FQL_AUDITING_CLIENT_TEMPLATE.FAT&amp;display_string=Audit&amp;VAR:KEY=UVUBOLGTIF&amp;VAR:QUERY=RkZfRU5UUlBSX1ZBTF9FQklUREFfT1BFUihDQUwsTk9XKQ==&amp;WINDOW=FIRST_POPUP&amp;HEIGHT=450&amp;WIDTH=","450&amp;START_MAXIMIZED=FALSE&amp;VAR:CALENDAR=US&amp;VAR:SYMBOL=CEC&amp;VAR:INDEX=0"}</definedName>
    <definedName name="_30__FDSAUDITLINK__" localSheetId="4" hidden="1">{"fdsup://directions/FAT Viewer?action=UPDATE&amp;creator=factset&amp;DYN_ARGS=TRUE&amp;DOC_NAME=FAT:FQL_AUDITING_CLIENT_TEMPLATE.FAT&amp;display_string=Audit&amp;VAR:KEY=UVUBOLGTIF&amp;VAR:QUERY=RkZfRU5UUlBSX1ZBTF9FQklUREFfT1BFUihDQUwsTk9XKQ==&amp;WINDOW=FIRST_POPUP&amp;HEIGHT=450&amp;WIDTH=","450&amp;START_MAXIMIZED=FALSE&amp;VAR:CALENDAR=US&amp;VAR:SYMBOL=CEC&amp;VAR:INDEX=0"}</definedName>
    <definedName name="_30__FDSAUDITLINK__" localSheetId="3" hidden="1">{"fdsup://directions/FAT Viewer?action=UPDATE&amp;creator=factset&amp;DYN_ARGS=TRUE&amp;DOC_NAME=FAT:FQL_AUDITING_CLIENT_TEMPLATE.FAT&amp;display_string=Audit&amp;VAR:KEY=UVUBOLGTIF&amp;VAR:QUERY=RkZfRU5UUlBSX1ZBTF9FQklUREFfT1BFUihDQUwsTk9XKQ==&amp;WINDOW=FIRST_POPUP&amp;HEIGHT=450&amp;WIDTH=","450&amp;START_MAXIMIZED=FALSE&amp;VAR:CALENDAR=US&amp;VAR:SYMBOL=CEC&amp;VAR:INDEX=0"}</definedName>
    <definedName name="_30__FDSAUDITLINK__" localSheetId="0" hidden="1">{"fdsup://directions/FAT Viewer?action=UPDATE&amp;creator=factset&amp;DYN_ARGS=TRUE&amp;DOC_NAME=FAT:FQL_AUDITING_CLIENT_TEMPLATE.FAT&amp;display_string=Audit&amp;VAR:KEY=UVUBOLGTIF&amp;VAR:QUERY=RkZfRU5UUlBSX1ZBTF9FQklUREFfT1BFUihDQUwsTk9XKQ==&amp;WINDOW=FIRST_POPUP&amp;HEIGHT=450&amp;WIDTH=","450&amp;START_MAXIMIZED=FALSE&amp;VAR:CALENDAR=US&amp;VAR:SYMBOL=CEC&amp;VAR:INDEX=0"}</definedName>
    <definedName name="_30__FDSAUDITLINK__" localSheetId="1" hidden="1">{"fdsup://directions/FAT Viewer?action=UPDATE&amp;creator=factset&amp;DYN_ARGS=TRUE&amp;DOC_NAME=FAT:FQL_AUDITING_CLIENT_TEMPLATE.FAT&amp;display_string=Audit&amp;VAR:KEY=UVUBOLGTIF&amp;VAR:QUERY=RkZfRU5UUlBSX1ZBTF9FQklUREFfT1BFUihDQUwsTk9XKQ==&amp;WINDOW=FIRST_POPUP&amp;HEIGHT=450&amp;WIDTH=","450&amp;START_MAXIMIZED=FALSE&amp;VAR:CALENDAR=US&amp;VAR:SYMBOL=CEC&amp;VAR:INDEX=0"}</definedName>
    <definedName name="_30__FDSAUDITLINK__" hidden="1">{"fdsup://directions/FAT Viewer?action=UPDATE&amp;creator=factset&amp;DYN_ARGS=TRUE&amp;DOC_NAME=FAT:FQL_AUDITING_CLIENT_TEMPLATE.FAT&amp;display_string=Audit&amp;VAR:KEY=UVUBOLGTIF&amp;VAR:QUERY=RkZfRU5UUlBSX1ZBTF9FQklUREFfT1BFUihDQUwsTk9XKQ==&amp;WINDOW=FIRST_POPUP&amp;HEIGHT=450&amp;WIDTH=","450&amp;START_MAXIMIZED=FALSE&amp;VAR:CALENDAR=US&amp;VAR:SYMBOL=CEC&amp;VAR:INDEX=0"}</definedName>
    <definedName name="_30prm.DlugoscRoku_5_1">12</definedName>
    <definedName name="_31__FDSAUDITLINK__" localSheetId="2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31__FDSAUDITLINK__" localSheetId="4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31__FDSAUDITLINK__" localSheetId="3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31__FDSAUDITLINK__" localSheetId="0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31__FDSAUDITLINK__" localSheetId="1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31__FDSAUDITLINK__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31prm.DlugoscRoku_6_1">12</definedName>
    <definedName name="_32__FDSAUDITLINK__" localSheetId="2" hidden="1">{"fdsup://directions/FAT Viewer?action=UPDATE&amp;creator=factset&amp;DYN_ARGS=TRUE&amp;DOC_NAME=FAT:FQL_AUDITING_CLIENT_TEMPLATE.FAT&amp;display_string=Audit&amp;VAR:KEY=IBYHMPQXGN&amp;VAR:QUERY=RkZfU0FMRVMoTFRNLDQwNjMzKQ==&amp;WINDOW=FIRST_POPUP&amp;HEIGHT=450&amp;WIDTH=450&amp;START_MAXIMIZED=","FALSE&amp;VAR:CALENDAR=US&amp;VAR:SYMBOL=CEC&amp;VAR:INDEX=0"}</definedName>
    <definedName name="_32__FDSAUDITLINK__" localSheetId="4" hidden="1">{"fdsup://directions/FAT Viewer?action=UPDATE&amp;creator=factset&amp;DYN_ARGS=TRUE&amp;DOC_NAME=FAT:FQL_AUDITING_CLIENT_TEMPLATE.FAT&amp;display_string=Audit&amp;VAR:KEY=IBYHMPQXGN&amp;VAR:QUERY=RkZfU0FMRVMoTFRNLDQwNjMzKQ==&amp;WINDOW=FIRST_POPUP&amp;HEIGHT=450&amp;WIDTH=450&amp;START_MAXIMIZED=","FALSE&amp;VAR:CALENDAR=US&amp;VAR:SYMBOL=CEC&amp;VAR:INDEX=0"}</definedName>
    <definedName name="_32__FDSAUDITLINK__" localSheetId="3" hidden="1">{"fdsup://directions/FAT Viewer?action=UPDATE&amp;creator=factset&amp;DYN_ARGS=TRUE&amp;DOC_NAME=FAT:FQL_AUDITING_CLIENT_TEMPLATE.FAT&amp;display_string=Audit&amp;VAR:KEY=IBYHMPQXGN&amp;VAR:QUERY=RkZfU0FMRVMoTFRNLDQwNjMzKQ==&amp;WINDOW=FIRST_POPUP&amp;HEIGHT=450&amp;WIDTH=450&amp;START_MAXIMIZED=","FALSE&amp;VAR:CALENDAR=US&amp;VAR:SYMBOL=CEC&amp;VAR:INDEX=0"}</definedName>
    <definedName name="_32__FDSAUDITLINK__" localSheetId="0" hidden="1">{"fdsup://directions/FAT Viewer?action=UPDATE&amp;creator=factset&amp;DYN_ARGS=TRUE&amp;DOC_NAME=FAT:FQL_AUDITING_CLIENT_TEMPLATE.FAT&amp;display_string=Audit&amp;VAR:KEY=IBYHMPQXGN&amp;VAR:QUERY=RkZfU0FMRVMoTFRNLDQwNjMzKQ==&amp;WINDOW=FIRST_POPUP&amp;HEIGHT=450&amp;WIDTH=450&amp;START_MAXIMIZED=","FALSE&amp;VAR:CALENDAR=US&amp;VAR:SYMBOL=CEC&amp;VAR:INDEX=0"}</definedName>
    <definedName name="_32__FDSAUDITLINK__" localSheetId="1" hidden="1">{"fdsup://directions/FAT Viewer?action=UPDATE&amp;creator=factset&amp;DYN_ARGS=TRUE&amp;DOC_NAME=FAT:FQL_AUDITING_CLIENT_TEMPLATE.FAT&amp;display_string=Audit&amp;VAR:KEY=IBYHMPQXGN&amp;VAR:QUERY=RkZfU0FMRVMoTFRNLDQwNjMzKQ==&amp;WINDOW=FIRST_POPUP&amp;HEIGHT=450&amp;WIDTH=450&amp;START_MAXIMIZED=","FALSE&amp;VAR:CALENDAR=US&amp;VAR:SYMBOL=CEC&amp;VAR:INDEX=0"}</definedName>
    <definedName name="_32__FDSAUDITLINK__" hidden="1">{"fdsup://directions/FAT Viewer?action=UPDATE&amp;creator=factset&amp;DYN_ARGS=TRUE&amp;DOC_NAME=FAT:FQL_AUDITING_CLIENT_TEMPLATE.FAT&amp;display_string=Audit&amp;VAR:KEY=IBYHMPQXGN&amp;VAR:QUERY=RkZfU0FMRVMoTFRNLDQwNjMzKQ==&amp;WINDOW=FIRST_POPUP&amp;HEIGHT=450&amp;WIDTH=450&amp;START_MAXIMIZED=","FALSE&amp;VAR:CALENDAR=US&amp;VAR:SYMBOL=CEC&amp;VAR:INDEX=0"}</definedName>
    <definedName name="_32prm.DlugoscRoku_7_1">12</definedName>
    <definedName name="_33__123Graph_XCHART_4" localSheetId="2" hidden="1">#REF!</definedName>
    <definedName name="_33__123Graph_XCHART_4" localSheetId="4" hidden="1">#REF!</definedName>
    <definedName name="_33__123Graph_XCHART_4" localSheetId="3" hidden="1">#REF!</definedName>
    <definedName name="_33__123Graph_XCHART_4" localSheetId="0" hidden="1">#REF!</definedName>
    <definedName name="_33__123Graph_XCHART_4" localSheetId="1" hidden="1">#REF!</definedName>
    <definedName name="_33__123Graph_XCHART_4" hidden="1">#REF!</definedName>
    <definedName name="_33__FDSAUDITLINK__" localSheetId="2" hidden="1">{"fdsup://Directions/FactSet Auditing Viewer?action=AUDIT_VALUE&amp;DB=129&amp;ID1=88268110&amp;VALUEID=01001&amp;SDATE=2011&amp;PERIODTYPE=ANN_STD&amp;SCFT=3&amp;window=popup_no_bar&amp;width=385&amp;height=120&amp;START_MAXIMIZED=FALSE&amp;creator=factset&amp;display_string=Audit"}</definedName>
    <definedName name="_33__FDSAUDITLINK__" localSheetId="4" hidden="1">{"fdsup://Directions/FactSet Auditing Viewer?action=AUDIT_VALUE&amp;DB=129&amp;ID1=88268110&amp;VALUEID=01001&amp;SDATE=2011&amp;PERIODTYPE=ANN_STD&amp;SCFT=3&amp;window=popup_no_bar&amp;width=385&amp;height=120&amp;START_MAXIMIZED=FALSE&amp;creator=factset&amp;display_string=Audit"}</definedName>
    <definedName name="_33__FDSAUDITLINK__" localSheetId="3" hidden="1">{"fdsup://Directions/FactSet Auditing Viewer?action=AUDIT_VALUE&amp;DB=129&amp;ID1=88268110&amp;VALUEID=01001&amp;SDATE=2011&amp;PERIODTYPE=ANN_STD&amp;SCFT=3&amp;window=popup_no_bar&amp;width=385&amp;height=120&amp;START_MAXIMIZED=FALSE&amp;creator=factset&amp;display_string=Audit"}</definedName>
    <definedName name="_33__FDSAUDITLINK__" localSheetId="0" hidden="1">{"fdsup://Directions/FactSet Auditing Viewer?action=AUDIT_VALUE&amp;DB=129&amp;ID1=88268110&amp;VALUEID=01001&amp;SDATE=2011&amp;PERIODTYPE=ANN_STD&amp;SCFT=3&amp;window=popup_no_bar&amp;width=385&amp;height=120&amp;START_MAXIMIZED=FALSE&amp;creator=factset&amp;display_string=Audit"}</definedName>
    <definedName name="_33__FDSAUDITLINK__" localSheetId="1" hidden="1">{"fdsup://Directions/FactSet Auditing Viewer?action=AUDIT_VALUE&amp;DB=129&amp;ID1=88268110&amp;VALUEID=01001&amp;SDATE=2011&amp;PERIODTYPE=ANN_STD&amp;SCFT=3&amp;window=popup_no_bar&amp;width=385&amp;height=120&amp;START_MAXIMIZED=FALSE&amp;creator=factset&amp;display_string=Audit"}</definedName>
    <definedName name="_33__FDSAUDITLINK__" hidden="1">{"fdsup://Directions/FactSet Auditing Viewer?action=AUDIT_VALUE&amp;DB=129&amp;ID1=88268110&amp;VALUEID=01001&amp;SDATE=2011&amp;PERIODTYPE=ANN_STD&amp;SCFT=3&amp;window=popup_no_bar&amp;width=385&amp;height=120&amp;START_MAXIMIZED=FALSE&amp;creator=factset&amp;display_string=Audit"}</definedName>
    <definedName name="_33prm.DlugoscRoku_8_1">12</definedName>
    <definedName name="_34__FDSAUDITLINK__" localSheetId="2" hidden="1">{"fdsup://Directions/FactSet Auditing Viewer?action=AUDIT_VALUE&amp;DB=129&amp;ID1=46636710&amp;VALUEID=01001&amp;SDATE=2011&amp;PERIODTYPE=ANN_STD&amp;SCFT=3&amp;window=popup_no_bar&amp;width=385&amp;height=120&amp;START_MAXIMIZED=FALSE&amp;creator=factset&amp;display_string=Audit"}</definedName>
    <definedName name="_34__FDSAUDITLINK__" localSheetId="4" hidden="1">{"fdsup://Directions/FactSet Auditing Viewer?action=AUDIT_VALUE&amp;DB=129&amp;ID1=46636710&amp;VALUEID=01001&amp;SDATE=2011&amp;PERIODTYPE=ANN_STD&amp;SCFT=3&amp;window=popup_no_bar&amp;width=385&amp;height=120&amp;START_MAXIMIZED=FALSE&amp;creator=factset&amp;display_string=Audit"}</definedName>
    <definedName name="_34__FDSAUDITLINK__" localSheetId="3" hidden="1">{"fdsup://Directions/FactSet Auditing Viewer?action=AUDIT_VALUE&amp;DB=129&amp;ID1=46636710&amp;VALUEID=01001&amp;SDATE=2011&amp;PERIODTYPE=ANN_STD&amp;SCFT=3&amp;window=popup_no_bar&amp;width=385&amp;height=120&amp;START_MAXIMIZED=FALSE&amp;creator=factset&amp;display_string=Audit"}</definedName>
    <definedName name="_34__FDSAUDITLINK__" localSheetId="0" hidden="1">{"fdsup://Directions/FactSet Auditing Viewer?action=AUDIT_VALUE&amp;DB=129&amp;ID1=46636710&amp;VALUEID=01001&amp;SDATE=2011&amp;PERIODTYPE=ANN_STD&amp;SCFT=3&amp;window=popup_no_bar&amp;width=385&amp;height=120&amp;START_MAXIMIZED=FALSE&amp;creator=factset&amp;display_string=Audit"}</definedName>
    <definedName name="_34__FDSAUDITLINK__" localSheetId="1" hidden="1">{"fdsup://Directions/FactSet Auditing Viewer?action=AUDIT_VALUE&amp;DB=129&amp;ID1=46636710&amp;VALUEID=01001&amp;SDATE=2011&amp;PERIODTYPE=ANN_STD&amp;SCFT=3&amp;window=popup_no_bar&amp;width=385&amp;height=120&amp;START_MAXIMIZED=FALSE&amp;creator=factset&amp;display_string=Audit"}</definedName>
    <definedName name="_34__FDSAUDITLINK__" hidden="1">{"fdsup://Directions/FactSet Auditing Viewer?action=AUDIT_VALUE&amp;DB=129&amp;ID1=46636710&amp;VALUEID=01001&amp;SDATE=2011&amp;PERIODTYPE=ANN_STD&amp;SCFT=3&amp;window=popup_no_bar&amp;width=385&amp;height=120&amp;START_MAXIMIZED=FALSE&amp;creator=factset&amp;display_string=Audit"}</definedName>
    <definedName name="_34prm.DlugoscRoku_9_1">12</definedName>
    <definedName name="_35__FDSAUDITLINK__" localSheetId="2" hidden="1">{"fdsup://directions/FAT Viewer?action=UPDATE&amp;creator=factset&amp;DYN_ARGS=TRUE&amp;DOC_NAME=FAT:FQL_AUDITING_CLIENT_TEMPLATE.FAT&amp;display_string=Audit&amp;VAR:KEY=ZYLMFGXCRY&amp;VAR:QUERY=RkZfRU5UUlBSX1ZBTF9FQklUREFfT1BFUihBTk4sNDA1NDMp&amp;WINDOW=FIRST_POPUP&amp;HEIGHT=450&amp;WIDTH=","450&amp;START_MAXIMIZED=FALSE&amp;VAR:CALENDAR=US&amp;VAR:SYMBOL=AFCE&amp;VAR:INDEX=0"}</definedName>
    <definedName name="_35__FDSAUDITLINK__" localSheetId="4" hidden="1">{"fdsup://directions/FAT Viewer?action=UPDATE&amp;creator=factset&amp;DYN_ARGS=TRUE&amp;DOC_NAME=FAT:FQL_AUDITING_CLIENT_TEMPLATE.FAT&amp;display_string=Audit&amp;VAR:KEY=ZYLMFGXCRY&amp;VAR:QUERY=RkZfRU5UUlBSX1ZBTF9FQklUREFfT1BFUihBTk4sNDA1NDMp&amp;WINDOW=FIRST_POPUP&amp;HEIGHT=450&amp;WIDTH=","450&amp;START_MAXIMIZED=FALSE&amp;VAR:CALENDAR=US&amp;VAR:SYMBOL=AFCE&amp;VAR:INDEX=0"}</definedName>
    <definedName name="_35__FDSAUDITLINK__" localSheetId="3" hidden="1">{"fdsup://directions/FAT Viewer?action=UPDATE&amp;creator=factset&amp;DYN_ARGS=TRUE&amp;DOC_NAME=FAT:FQL_AUDITING_CLIENT_TEMPLATE.FAT&amp;display_string=Audit&amp;VAR:KEY=ZYLMFGXCRY&amp;VAR:QUERY=RkZfRU5UUlBSX1ZBTF9FQklUREFfT1BFUihBTk4sNDA1NDMp&amp;WINDOW=FIRST_POPUP&amp;HEIGHT=450&amp;WIDTH=","450&amp;START_MAXIMIZED=FALSE&amp;VAR:CALENDAR=US&amp;VAR:SYMBOL=AFCE&amp;VAR:INDEX=0"}</definedName>
    <definedName name="_35__FDSAUDITLINK__" localSheetId="0" hidden="1">{"fdsup://directions/FAT Viewer?action=UPDATE&amp;creator=factset&amp;DYN_ARGS=TRUE&amp;DOC_NAME=FAT:FQL_AUDITING_CLIENT_TEMPLATE.FAT&amp;display_string=Audit&amp;VAR:KEY=ZYLMFGXCRY&amp;VAR:QUERY=RkZfRU5UUlBSX1ZBTF9FQklUREFfT1BFUihBTk4sNDA1NDMp&amp;WINDOW=FIRST_POPUP&amp;HEIGHT=450&amp;WIDTH=","450&amp;START_MAXIMIZED=FALSE&amp;VAR:CALENDAR=US&amp;VAR:SYMBOL=AFCE&amp;VAR:INDEX=0"}</definedName>
    <definedName name="_35__FDSAUDITLINK__" localSheetId="1" hidden="1">{"fdsup://directions/FAT Viewer?action=UPDATE&amp;creator=factset&amp;DYN_ARGS=TRUE&amp;DOC_NAME=FAT:FQL_AUDITING_CLIENT_TEMPLATE.FAT&amp;display_string=Audit&amp;VAR:KEY=ZYLMFGXCRY&amp;VAR:QUERY=RkZfRU5UUlBSX1ZBTF9FQklUREFfT1BFUihBTk4sNDA1NDMp&amp;WINDOW=FIRST_POPUP&amp;HEIGHT=450&amp;WIDTH=","450&amp;START_MAXIMIZED=FALSE&amp;VAR:CALENDAR=US&amp;VAR:SYMBOL=AFCE&amp;VAR:INDEX=0"}</definedName>
    <definedName name="_35__FDSAUDITLINK__" hidden="1">{"fdsup://directions/FAT Viewer?action=UPDATE&amp;creator=factset&amp;DYN_ARGS=TRUE&amp;DOC_NAME=FAT:FQL_AUDITING_CLIENT_TEMPLATE.FAT&amp;display_string=Audit&amp;VAR:KEY=ZYLMFGXCRY&amp;VAR:QUERY=RkZfRU5UUlBSX1ZBTF9FQklUREFfT1BFUihBTk4sNDA1NDMp&amp;WINDOW=FIRST_POPUP&amp;HEIGHT=450&amp;WIDTH=","450&amp;START_MAXIMIZED=FALSE&amp;VAR:CALENDAR=US&amp;VAR:SYMBOL=AFCE&amp;VAR:INDEX=0"}</definedName>
    <definedName name="_35prm.nazwa_10_1">"Z przeksięgowaniami końca roku"</definedName>
    <definedName name="_36__123Graph_XCHART_9" localSheetId="2" hidden="1">#REF!</definedName>
    <definedName name="_36__123Graph_XCHART_9" localSheetId="4" hidden="1">#REF!</definedName>
    <definedName name="_36__123Graph_XCHART_9" localSheetId="3" hidden="1">#REF!</definedName>
    <definedName name="_36__123Graph_XCHART_9" localSheetId="0" hidden="1">#REF!</definedName>
    <definedName name="_36__123Graph_XCHART_9" localSheetId="1" hidden="1">#REF!</definedName>
    <definedName name="_36__123Graph_XCHART_9" hidden="1">#REF!</definedName>
    <definedName name="_36__FDSAUDITLINK__" localSheetId="2" hidden="1">{"fdsup://directions/FAT Viewer?action=UPDATE&amp;creator=factset&amp;DYN_ARGS=TRUE&amp;DOC_NAME=FAT:FQL_AUDITING_CLIENT_TEMPLATE.FAT&amp;display_string=Audit&amp;VAR:KEY=RSDEJYXEPE&amp;VAR:QUERY=RkZfU0FMRVMoTFRNLDQwNjMzKQ==&amp;WINDOW=FIRST_POPUP&amp;HEIGHT=450&amp;WIDTH=450&amp;START_MAXIMIZED=","FALSE&amp;VAR:CALENDAR=US&amp;VAR:SYMBOL=DIN&amp;VAR:INDEX=0"}</definedName>
    <definedName name="_36__FDSAUDITLINK__" localSheetId="4" hidden="1">{"fdsup://directions/FAT Viewer?action=UPDATE&amp;creator=factset&amp;DYN_ARGS=TRUE&amp;DOC_NAME=FAT:FQL_AUDITING_CLIENT_TEMPLATE.FAT&amp;display_string=Audit&amp;VAR:KEY=RSDEJYXEPE&amp;VAR:QUERY=RkZfU0FMRVMoTFRNLDQwNjMzKQ==&amp;WINDOW=FIRST_POPUP&amp;HEIGHT=450&amp;WIDTH=450&amp;START_MAXIMIZED=","FALSE&amp;VAR:CALENDAR=US&amp;VAR:SYMBOL=DIN&amp;VAR:INDEX=0"}</definedName>
    <definedName name="_36__FDSAUDITLINK__" localSheetId="3" hidden="1">{"fdsup://directions/FAT Viewer?action=UPDATE&amp;creator=factset&amp;DYN_ARGS=TRUE&amp;DOC_NAME=FAT:FQL_AUDITING_CLIENT_TEMPLATE.FAT&amp;display_string=Audit&amp;VAR:KEY=RSDEJYXEPE&amp;VAR:QUERY=RkZfU0FMRVMoTFRNLDQwNjMzKQ==&amp;WINDOW=FIRST_POPUP&amp;HEIGHT=450&amp;WIDTH=450&amp;START_MAXIMIZED=","FALSE&amp;VAR:CALENDAR=US&amp;VAR:SYMBOL=DIN&amp;VAR:INDEX=0"}</definedName>
    <definedName name="_36__FDSAUDITLINK__" localSheetId="0" hidden="1">{"fdsup://directions/FAT Viewer?action=UPDATE&amp;creator=factset&amp;DYN_ARGS=TRUE&amp;DOC_NAME=FAT:FQL_AUDITING_CLIENT_TEMPLATE.FAT&amp;display_string=Audit&amp;VAR:KEY=RSDEJYXEPE&amp;VAR:QUERY=RkZfU0FMRVMoTFRNLDQwNjMzKQ==&amp;WINDOW=FIRST_POPUP&amp;HEIGHT=450&amp;WIDTH=450&amp;START_MAXIMIZED=","FALSE&amp;VAR:CALENDAR=US&amp;VAR:SYMBOL=DIN&amp;VAR:INDEX=0"}</definedName>
    <definedName name="_36__FDSAUDITLINK__" localSheetId="1" hidden="1">{"fdsup://directions/FAT Viewer?action=UPDATE&amp;creator=factset&amp;DYN_ARGS=TRUE&amp;DOC_NAME=FAT:FQL_AUDITING_CLIENT_TEMPLATE.FAT&amp;display_string=Audit&amp;VAR:KEY=RSDEJYXEPE&amp;VAR:QUERY=RkZfU0FMRVMoTFRNLDQwNjMzKQ==&amp;WINDOW=FIRST_POPUP&amp;HEIGHT=450&amp;WIDTH=450&amp;START_MAXIMIZED=","FALSE&amp;VAR:CALENDAR=US&amp;VAR:SYMBOL=DIN&amp;VAR:INDEX=0"}</definedName>
    <definedName name="_36__FDSAUDITLINK__" hidden="1">{"fdsup://directions/FAT Viewer?action=UPDATE&amp;creator=factset&amp;DYN_ARGS=TRUE&amp;DOC_NAME=FAT:FQL_AUDITING_CLIENT_TEMPLATE.FAT&amp;display_string=Audit&amp;VAR:KEY=RSDEJYXEPE&amp;VAR:QUERY=RkZfU0FMRVMoTFRNLDQwNjMzKQ==&amp;WINDOW=FIRST_POPUP&amp;HEIGHT=450&amp;WIDTH=450&amp;START_MAXIMIZED=","FALSE&amp;VAR:CALENDAR=US&amp;VAR:SYMBOL=DIN&amp;VAR:INDEX=0"}</definedName>
    <definedName name="_36prm.nazwa_11_1">"Z przeksięgowaniami końca roku"</definedName>
    <definedName name="_37__FDSAUDITLINK__" localSheetId="2" hidden="1">{"fdsup://directions/FAT Viewer?action=UPDATE&amp;creator=factset&amp;DYN_ARGS=TRUE&amp;DOC_NAME=FAT:FQL_AUDITING_CLIENT_TEMPLATE.FAT&amp;display_string=Audit&amp;VAR:KEY=EZKPIPAHQP&amp;VAR:QUERY=RkZfU0FMRVMoTFRNLDQwOTk5KQ==&amp;WINDOW=FIRST_POPUP&amp;HEIGHT=450&amp;WIDTH=450&amp;START_MAXIMIZED=","FALSE&amp;VAR:CALENDAR=US&amp;VAR:SYMBOL=CMG&amp;VAR:INDEX=0"}</definedName>
    <definedName name="_37__FDSAUDITLINK__" localSheetId="4" hidden="1">{"fdsup://directions/FAT Viewer?action=UPDATE&amp;creator=factset&amp;DYN_ARGS=TRUE&amp;DOC_NAME=FAT:FQL_AUDITING_CLIENT_TEMPLATE.FAT&amp;display_string=Audit&amp;VAR:KEY=EZKPIPAHQP&amp;VAR:QUERY=RkZfU0FMRVMoTFRNLDQwOTk5KQ==&amp;WINDOW=FIRST_POPUP&amp;HEIGHT=450&amp;WIDTH=450&amp;START_MAXIMIZED=","FALSE&amp;VAR:CALENDAR=US&amp;VAR:SYMBOL=CMG&amp;VAR:INDEX=0"}</definedName>
    <definedName name="_37__FDSAUDITLINK__" localSheetId="3" hidden="1">{"fdsup://directions/FAT Viewer?action=UPDATE&amp;creator=factset&amp;DYN_ARGS=TRUE&amp;DOC_NAME=FAT:FQL_AUDITING_CLIENT_TEMPLATE.FAT&amp;display_string=Audit&amp;VAR:KEY=EZKPIPAHQP&amp;VAR:QUERY=RkZfU0FMRVMoTFRNLDQwOTk5KQ==&amp;WINDOW=FIRST_POPUP&amp;HEIGHT=450&amp;WIDTH=450&amp;START_MAXIMIZED=","FALSE&amp;VAR:CALENDAR=US&amp;VAR:SYMBOL=CMG&amp;VAR:INDEX=0"}</definedName>
    <definedName name="_37__FDSAUDITLINK__" localSheetId="0" hidden="1">{"fdsup://directions/FAT Viewer?action=UPDATE&amp;creator=factset&amp;DYN_ARGS=TRUE&amp;DOC_NAME=FAT:FQL_AUDITING_CLIENT_TEMPLATE.FAT&amp;display_string=Audit&amp;VAR:KEY=EZKPIPAHQP&amp;VAR:QUERY=RkZfU0FMRVMoTFRNLDQwOTk5KQ==&amp;WINDOW=FIRST_POPUP&amp;HEIGHT=450&amp;WIDTH=450&amp;START_MAXIMIZED=","FALSE&amp;VAR:CALENDAR=US&amp;VAR:SYMBOL=CMG&amp;VAR:INDEX=0"}</definedName>
    <definedName name="_37__FDSAUDITLINK__" localSheetId="1" hidden="1">{"fdsup://directions/FAT Viewer?action=UPDATE&amp;creator=factset&amp;DYN_ARGS=TRUE&amp;DOC_NAME=FAT:FQL_AUDITING_CLIENT_TEMPLATE.FAT&amp;display_string=Audit&amp;VAR:KEY=EZKPIPAHQP&amp;VAR:QUERY=RkZfU0FMRVMoTFRNLDQwOTk5KQ==&amp;WINDOW=FIRST_POPUP&amp;HEIGHT=450&amp;WIDTH=450&amp;START_MAXIMIZED=","FALSE&amp;VAR:CALENDAR=US&amp;VAR:SYMBOL=CMG&amp;VAR:INDEX=0"}</definedName>
    <definedName name="_37__FDSAUDITLINK__" hidden="1">{"fdsup://directions/FAT Viewer?action=UPDATE&amp;creator=factset&amp;DYN_ARGS=TRUE&amp;DOC_NAME=FAT:FQL_AUDITING_CLIENT_TEMPLATE.FAT&amp;display_string=Audit&amp;VAR:KEY=EZKPIPAHQP&amp;VAR:QUERY=RkZfU0FMRVMoTFRNLDQwOTk5KQ==&amp;WINDOW=FIRST_POPUP&amp;HEIGHT=450&amp;WIDTH=450&amp;START_MAXIMIZED=","FALSE&amp;VAR:CALENDAR=US&amp;VAR:SYMBOL=CMG&amp;VAR:INDEX=0"}</definedName>
    <definedName name="_37prm.nazwa_12_1">"Z przeksięgowaniami końca roku"</definedName>
    <definedName name="_38__FDSAUDITLINK__" localSheetId="2" hidden="1">{"fdsup://directions/FAT Viewer?action=UPDATE&amp;creator=factset&amp;DYN_ARGS=TRUE&amp;DOC_NAME=FAT:FQL_AUDITING_CLIENT_TEMPLATE.FAT&amp;display_string=Audit&amp;VAR:KEY=OZSXQVQBWP&amp;VAR:QUERY=RkZfRU5UUlBSX1ZBTF9FQklUREFfT1BFUihDQUwsTk9XKQ==&amp;WINDOW=FIRST_POPUP&amp;HEIGHT=450&amp;WIDTH=","450&amp;START_MAXIMIZED=FALSE&amp;VAR:CALENDAR=US&amp;VAR:SYMBOL=CMG&amp;VAR:INDEX=0"}</definedName>
    <definedName name="_38__FDSAUDITLINK__" localSheetId="4" hidden="1">{"fdsup://directions/FAT Viewer?action=UPDATE&amp;creator=factset&amp;DYN_ARGS=TRUE&amp;DOC_NAME=FAT:FQL_AUDITING_CLIENT_TEMPLATE.FAT&amp;display_string=Audit&amp;VAR:KEY=OZSXQVQBWP&amp;VAR:QUERY=RkZfRU5UUlBSX1ZBTF9FQklUREFfT1BFUihDQUwsTk9XKQ==&amp;WINDOW=FIRST_POPUP&amp;HEIGHT=450&amp;WIDTH=","450&amp;START_MAXIMIZED=FALSE&amp;VAR:CALENDAR=US&amp;VAR:SYMBOL=CMG&amp;VAR:INDEX=0"}</definedName>
    <definedName name="_38__FDSAUDITLINK__" localSheetId="3" hidden="1">{"fdsup://directions/FAT Viewer?action=UPDATE&amp;creator=factset&amp;DYN_ARGS=TRUE&amp;DOC_NAME=FAT:FQL_AUDITING_CLIENT_TEMPLATE.FAT&amp;display_string=Audit&amp;VAR:KEY=OZSXQVQBWP&amp;VAR:QUERY=RkZfRU5UUlBSX1ZBTF9FQklUREFfT1BFUihDQUwsTk9XKQ==&amp;WINDOW=FIRST_POPUP&amp;HEIGHT=450&amp;WIDTH=","450&amp;START_MAXIMIZED=FALSE&amp;VAR:CALENDAR=US&amp;VAR:SYMBOL=CMG&amp;VAR:INDEX=0"}</definedName>
    <definedName name="_38__FDSAUDITLINK__" localSheetId="0" hidden="1">{"fdsup://directions/FAT Viewer?action=UPDATE&amp;creator=factset&amp;DYN_ARGS=TRUE&amp;DOC_NAME=FAT:FQL_AUDITING_CLIENT_TEMPLATE.FAT&amp;display_string=Audit&amp;VAR:KEY=OZSXQVQBWP&amp;VAR:QUERY=RkZfRU5UUlBSX1ZBTF9FQklUREFfT1BFUihDQUwsTk9XKQ==&amp;WINDOW=FIRST_POPUP&amp;HEIGHT=450&amp;WIDTH=","450&amp;START_MAXIMIZED=FALSE&amp;VAR:CALENDAR=US&amp;VAR:SYMBOL=CMG&amp;VAR:INDEX=0"}</definedName>
    <definedName name="_38__FDSAUDITLINK__" localSheetId="1" hidden="1">{"fdsup://directions/FAT Viewer?action=UPDATE&amp;creator=factset&amp;DYN_ARGS=TRUE&amp;DOC_NAME=FAT:FQL_AUDITING_CLIENT_TEMPLATE.FAT&amp;display_string=Audit&amp;VAR:KEY=OZSXQVQBWP&amp;VAR:QUERY=RkZfRU5UUlBSX1ZBTF9FQklUREFfT1BFUihDQUwsTk9XKQ==&amp;WINDOW=FIRST_POPUP&amp;HEIGHT=450&amp;WIDTH=","450&amp;START_MAXIMIZED=FALSE&amp;VAR:CALENDAR=US&amp;VAR:SYMBOL=CMG&amp;VAR:INDEX=0"}</definedName>
    <definedName name="_38__FDSAUDITLINK__" hidden="1">{"fdsup://directions/FAT Viewer?action=UPDATE&amp;creator=factset&amp;DYN_ARGS=TRUE&amp;DOC_NAME=FAT:FQL_AUDITING_CLIENT_TEMPLATE.FAT&amp;display_string=Audit&amp;VAR:KEY=OZSXQVQBWP&amp;VAR:QUERY=RkZfRU5UUlBSX1ZBTF9FQklUREFfT1BFUihDQUwsTk9XKQ==&amp;WINDOW=FIRST_POPUP&amp;HEIGHT=450&amp;WIDTH=","450&amp;START_MAXIMIZED=FALSE&amp;VAR:CALENDAR=US&amp;VAR:SYMBOL=CMG&amp;VAR:INDEX=0"}</definedName>
    <definedName name="_38prm.nazwa_13_1">"Z przeksięgowaniami końca roku"</definedName>
    <definedName name="_39__FDSAUDITLINK__" localSheetId="2" hidden="1">{"fdsup://directions/FAT Viewer?action=UPDATE&amp;creator=factset&amp;DYN_ARGS=TRUE&amp;DOC_NAME=FAT:FQL_AUDITING_CLIENT_TEMPLATE.FAT&amp;display_string=Audit&amp;VAR:KEY=XAJKZYZCXQ&amp;VAR:QUERY=RkZfRU5UUlBSX1ZBTF9FQklUREFfT1BFUihBTk4sNDA1NDMp&amp;WINDOW=FIRST_POPUP&amp;HEIGHT=450&amp;WIDTH=","450&amp;START_MAXIMIZED=FALSE&amp;VAR:CALENDAR=US&amp;VAR:SYMBOL=SBUX&amp;VAR:INDEX=0"}</definedName>
    <definedName name="_39__FDSAUDITLINK__" localSheetId="4" hidden="1">{"fdsup://directions/FAT Viewer?action=UPDATE&amp;creator=factset&amp;DYN_ARGS=TRUE&amp;DOC_NAME=FAT:FQL_AUDITING_CLIENT_TEMPLATE.FAT&amp;display_string=Audit&amp;VAR:KEY=XAJKZYZCXQ&amp;VAR:QUERY=RkZfRU5UUlBSX1ZBTF9FQklUREFfT1BFUihBTk4sNDA1NDMp&amp;WINDOW=FIRST_POPUP&amp;HEIGHT=450&amp;WIDTH=","450&amp;START_MAXIMIZED=FALSE&amp;VAR:CALENDAR=US&amp;VAR:SYMBOL=SBUX&amp;VAR:INDEX=0"}</definedName>
    <definedName name="_39__FDSAUDITLINK__" localSheetId="3" hidden="1">{"fdsup://directions/FAT Viewer?action=UPDATE&amp;creator=factset&amp;DYN_ARGS=TRUE&amp;DOC_NAME=FAT:FQL_AUDITING_CLIENT_TEMPLATE.FAT&amp;display_string=Audit&amp;VAR:KEY=XAJKZYZCXQ&amp;VAR:QUERY=RkZfRU5UUlBSX1ZBTF9FQklUREFfT1BFUihBTk4sNDA1NDMp&amp;WINDOW=FIRST_POPUP&amp;HEIGHT=450&amp;WIDTH=","450&amp;START_MAXIMIZED=FALSE&amp;VAR:CALENDAR=US&amp;VAR:SYMBOL=SBUX&amp;VAR:INDEX=0"}</definedName>
    <definedName name="_39__FDSAUDITLINK__" localSheetId="0" hidden="1">{"fdsup://directions/FAT Viewer?action=UPDATE&amp;creator=factset&amp;DYN_ARGS=TRUE&amp;DOC_NAME=FAT:FQL_AUDITING_CLIENT_TEMPLATE.FAT&amp;display_string=Audit&amp;VAR:KEY=XAJKZYZCXQ&amp;VAR:QUERY=RkZfRU5UUlBSX1ZBTF9FQklUREFfT1BFUihBTk4sNDA1NDMp&amp;WINDOW=FIRST_POPUP&amp;HEIGHT=450&amp;WIDTH=","450&amp;START_MAXIMIZED=FALSE&amp;VAR:CALENDAR=US&amp;VAR:SYMBOL=SBUX&amp;VAR:INDEX=0"}</definedName>
    <definedName name="_39__FDSAUDITLINK__" localSheetId="1" hidden="1">{"fdsup://directions/FAT Viewer?action=UPDATE&amp;creator=factset&amp;DYN_ARGS=TRUE&amp;DOC_NAME=FAT:FQL_AUDITING_CLIENT_TEMPLATE.FAT&amp;display_string=Audit&amp;VAR:KEY=XAJKZYZCXQ&amp;VAR:QUERY=RkZfRU5UUlBSX1ZBTF9FQklUREFfT1BFUihBTk4sNDA1NDMp&amp;WINDOW=FIRST_POPUP&amp;HEIGHT=450&amp;WIDTH=","450&amp;START_MAXIMIZED=FALSE&amp;VAR:CALENDAR=US&amp;VAR:SYMBOL=SBUX&amp;VAR:INDEX=0"}</definedName>
    <definedName name="_39__FDSAUDITLINK__" hidden="1">{"fdsup://directions/FAT Viewer?action=UPDATE&amp;creator=factset&amp;DYN_ARGS=TRUE&amp;DOC_NAME=FAT:FQL_AUDITING_CLIENT_TEMPLATE.FAT&amp;display_string=Audit&amp;VAR:KEY=XAJKZYZCXQ&amp;VAR:QUERY=RkZfRU5UUlBSX1ZBTF9FQklUREFfT1BFUihBTk4sNDA1NDMp&amp;WINDOW=FIRST_POPUP&amp;HEIGHT=450&amp;WIDTH=","450&amp;START_MAXIMIZED=FALSE&amp;VAR:CALENDAR=US&amp;VAR:SYMBOL=SBUX&amp;VAR:INDEX=0"}</definedName>
    <definedName name="_39prm.nazwa_2_1">"Z przeksięgowaniami końca roku"</definedName>
    <definedName name="_3ktp.KtTyp_11_1">1</definedName>
    <definedName name="_4__123Graph_ACHART_9" localSheetId="2" hidden="1">#REF!</definedName>
    <definedName name="_4__123Graph_ACHART_9" localSheetId="4" hidden="1">#REF!</definedName>
    <definedName name="_4__123Graph_ACHART_9" localSheetId="3" hidden="1">#REF!</definedName>
    <definedName name="_4__123Graph_ACHART_9" localSheetId="0" hidden="1">#REF!</definedName>
    <definedName name="_4__123Graph_ACHART_9" localSheetId="1" hidden="1">#REF!</definedName>
    <definedName name="_4__123Graph_ACHART_9" hidden="1">#REF!</definedName>
    <definedName name="_4__123Graph_BCHART_1" hidden="1">#REF!</definedName>
    <definedName name="_4__123Graph_BCHART_3" hidden="1">#REF!</definedName>
    <definedName name="_4__123Graph_LBL_BCHART_9" localSheetId="2" hidden="1">#REF!</definedName>
    <definedName name="_4__123Graph_LBL_BCHART_9" localSheetId="4" hidden="1">#REF!</definedName>
    <definedName name="_4__123Graph_LBL_BCHART_9" localSheetId="3" hidden="1">#REF!</definedName>
    <definedName name="_4__123Graph_LBL_BCHART_9" localSheetId="0" hidden="1">#REF!</definedName>
    <definedName name="_4__123Graph_LBL_BCHART_9" localSheetId="1" hidden="1">#REF!</definedName>
    <definedName name="_4__123Graph_LBL_BCHART_9" hidden="1">#REF!</definedName>
    <definedName name="_4__FDSAUDITLINK__" localSheetId="2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4__FDSAUDITLINK__" localSheetId="4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4__FDSAUDITLINK__" localSheetId="3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4__FDSAUDITLINK__" localSheetId="0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4__FDSAUDITLINK__" localSheetId="1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4__FDSAUDITLINK__" hidden="1">{"fdsup://directions/FAT Viewer?action=UPDATE&amp;creator=factset&amp;DYN_ARGS=TRUE&amp;DOC_NAME=FAT:FQL_AUDITING_CLIENT_TEMPLATE.FAT&amp;display_string=Audit&amp;VAR:KEY=INSNQFWZQN&amp;VAR:QUERY=RkZfRU5UUlBSX1ZBTF9FQklUREFfT1BFUihDQUwsTk9XKQ==&amp;WINDOW=FIRST_POPUP&amp;HEIGHT=450&amp;WIDTH=","450&amp;START_MAXIMIZED=FALSE&amp;VAR:CALENDAR=US&amp;VAR:SYMBOL=AFCE&amp;VAR:INDEX=0"}</definedName>
    <definedName name="_40__FDSAUDITLINK__" localSheetId="2" hidden="1">{"fdsup://directions/FAT Viewer?action=UPDATE&amp;creator=factset&amp;DYN_ARGS=TRUE&amp;DOC_NAME=FAT:FQL_AUDITING_CLIENT_TEMPLATE.FAT&amp;display_string=Audit&amp;VAR:KEY=QZGPGBIZAJ&amp;VAR:QUERY=RkZfU0FMRVMoTFRNLDQwNjMzKQ==&amp;WINDOW=FIRST_POPUP&amp;HEIGHT=450&amp;WIDTH=450&amp;START_MAXIMIZED=","FALSE&amp;VAR:CALENDAR=US&amp;VAR:SYMBOL=CMG&amp;VAR:INDEX=0"}</definedName>
    <definedName name="_40__FDSAUDITLINK__" localSheetId="4" hidden="1">{"fdsup://directions/FAT Viewer?action=UPDATE&amp;creator=factset&amp;DYN_ARGS=TRUE&amp;DOC_NAME=FAT:FQL_AUDITING_CLIENT_TEMPLATE.FAT&amp;display_string=Audit&amp;VAR:KEY=QZGPGBIZAJ&amp;VAR:QUERY=RkZfU0FMRVMoTFRNLDQwNjMzKQ==&amp;WINDOW=FIRST_POPUP&amp;HEIGHT=450&amp;WIDTH=450&amp;START_MAXIMIZED=","FALSE&amp;VAR:CALENDAR=US&amp;VAR:SYMBOL=CMG&amp;VAR:INDEX=0"}</definedName>
    <definedName name="_40__FDSAUDITLINK__" localSheetId="3" hidden="1">{"fdsup://directions/FAT Viewer?action=UPDATE&amp;creator=factset&amp;DYN_ARGS=TRUE&amp;DOC_NAME=FAT:FQL_AUDITING_CLIENT_TEMPLATE.FAT&amp;display_string=Audit&amp;VAR:KEY=QZGPGBIZAJ&amp;VAR:QUERY=RkZfU0FMRVMoTFRNLDQwNjMzKQ==&amp;WINDOW=FIRST_POPUP&amp;HEIGHT=450&amp;WIDTH=450&amp;START_MAXIMIZED=","FALSE&amp;VAR:CALENDAR=US&amp;VAR:SYMBOL=CMG&amp;VAR:INDEX=0"}</definedName>
    <definedName name="_40__FDSAUDITLINK__" localSheetId="0" hidden="1">{"fdsup://directions/FAT Viewer?action=UPDATE&amp;creator=factset&amp;DYN_ARGS=TRUE&amp;DOC_NAME=FAT:FQL_AUDITING_CLIENT_TEMPLATE.FAT&amp;display_string=Audit&amp;VAR:KEY=QZGPGBIZAJ&amp;VAR:QUERY=RkZfU0FMRVMoTFRNLDQwNjMzKQ==&amp;WINDOW=FIRST_POPUP&amp;HEIGHT=450&amp;WIDTH=450&amp;START_MAXIMIZED=","FALSE&amp;VAR:CALENDAR=US&amp;VAR:SYMBOL=CMG&amp;VAR:INDEX=0"}</definedName>
    <definedName name="_40__FDSAUDITLINK__" localSheetId="1" hidden="1">{"fdsup://directions/FAT Viewer?action=UPDATE&amp;creator=factset&amp;DYN_ARGS=TRUE&amp;DOC_NAME=FAT:FQL_AUDITING_CLIENT_TEMPLATE.FAT&amp;display_string=Audit&amp;VAR:KEY=QZGPGBIZAJ&amp;VAR:QUERY=RkZfU0FMRVMoTFRNLDQwNjMzKQ==&amp;WINDOW=FIRST_POPUP&amp;HEIGHT=450&amp;WIDTH=450&amp;START_MAXIMIZED=","FALSE&amp;VAR:CALENDAR=US&amp;VAR:SYMBOL=CMG&amp;VAR:INDEX=0"}</definedName>
    <definedName name="_40__FDSAUDITLINK__" hidden="1">{"fdsup://directions/FAT Viewer?action=UPDATE&amp;creator=factset&amp;DYN_ARGS=TRUE&amp;DOC_NAME=FAT:FQL_AUDITING_CLIENT_TEMPLATE.FAT&amp;display_string=Audit&amp;VAR:KEY=QZGPGBIZAJ&amp;VAR:QUERY=RkZfU0FMRVMoTFRNLDQwNjMzKQ==&amp;WINDOW=FIRST_POPUP&amp;HEIGHT=450&amp;WIDTH=450&amp;START_MAXIMIZED=","FALSE&amp;VAR:CALENDAR=US&amp;VAR:SYMBOL=CMG&amp;VAR:INDEX=0"}</definedName>
    <definedName name="_40prm.nazwa_3_1">"Z przeksięgowaniami końca roku"</definedName>
    <definedName name="_41__FDSAUDITLINK__" localSheetId="2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41__FDSAUDITLINK__" localSheetId="4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41__FDSAUDITLINK__" localSheetId="3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41__FDSAUDITLINK__" localSheetId="0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41__FDSAUDITLINK__" localSheetId="1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41__FDSAUDITLINK__" hidden="1">{"fdsup://Directions/FactSet Auditing Viewer?action=AUDIT_VALUE&amp;DB=129&amp;ID1=10567B10&amp;VALUEID=01001&amp;SDATE=2011&amp;PERIODTYPE=ANN_STD&amp;SCFT=3&amp;window=popup_no_bar&amp;width=385&amp;height=120&amp;START_MAXIMIZED=FALSE&amp;creator=factset&amp;display_string=Audit"}</definedName>
    <definedName name="_41prm.nazwa_5_1">"Z przeksięgowaniami końca roku"</definedName>
    <definedName name="_42__FDSAUDITLINK__" localSheetId="2" hidden="1">{"fdsup://directions/FAT Viewer?action=UPDATE&amp;creator=factset&amp;DYN_ARGS=TRUE&amp;DOC_NAME=FAT:FQL_AUDITING_CLIENT_TEMPLATE.FAT&amp;display_string=Audit&amp;VAR:KEY=OJYHCXQXQX&amp;VAR:QUERY=RkZfRU5UUlBSX1ZBTF9FQklUREFfT1BFUihDQUwsTk9XKQ==&amp;WINDOW=FIRST_POPUP&amp;HEIGHT=450&amp;WIDTH=","450&amp;START_MAXIMIZED=FALSE&amp;VAR:CALENDAR=US&amp;VAR:SYMBOL=MCD&amp;VAR:INDEX=0"}</definedName>
    <definedName name="_42__FDSAUDITLINK__" localSheetId="4" hidden="1">{"fdsup://directions/FAT Viewer?action=UPDATE&amp;creator=factset&amp;DYN_ARGS=TRUE&amp;DOC_NAME=FAT:FQL_AUDITING_CLIENT_TEMPLATE.FAT&amp;display_string=Audit&amp;VAR:KEY=OJYHCXQXQX&amp;VAR:QUERY=RkZfRU5UUlBSX1ZBTF9FQklUREFfT1BFUihDQUwsTk9XKQ==&amp;WINDOW=FIRST_POPUP&amp;HEIGHT=450&amp;WIDTH=","450&amp;START_MAXIMIZED=FALSE&amp;VAR:CALENDAR=US&amp;VAR:SYMBOL=MCD&amp;VAR:INDEX=0"}</definedName>
    <definedName name="_42__FDSAUDITLINK__" localSheetId="3" hidden="1">{"fdsup://directions/FAT Viewer?action=UPDATE&amp;creator=factset&amp;DYN_ARGS=TRUE&amp;DOC_NAME=FAT:FQL_AUDITING_CLIENT_TEMPLATE.FAT&amp;display_string=Audit&amp;VAR:KEY=OJYHCXQXQX&amp;VAR:QUERY=RkZfRU5UUlBSX1ZBTF9FQklUREFfT1BFUihDQUwsTk9XKQ==&amp;WINDOW=FIRST_POPUP&amp;HEIGHT=450&amp;WIDTH=","450&amp;START_MAXIMIZED=FALSE&amp;VAR:CALENDAR=US&amp;VAR:SYMBOL=MCD&amp;VAR:INDEX=0"}</definedName>
    <definedName name="_42__FDSAUDITLINK__" localSheetId="0" hidden="1">{"fdsup://directions/FAT Viewer?action=UPDATE&amp;creator=factset&amp;DYN_ARGS=TRUE&amp;DOC_NAME=FAT:FQL_AUDITING_CLIENT_TEMPLATE.FAT&amp;display_string=Audit&amp;VAR:KEY=OJYHCXQXQX&amp;VAR:QUERY=RkZfRU5UUlBSX1ZBTF9FQklUREFfT1BFUihDQUwsTk9XKQ==&amp;WINDOW=FIRST_POPUP&amp;HEIGHT=450&amp;WIDTH=","450&amp;START_MAXIMIZED=FALSE&amp;VAR:CALENDAR=US&amp;VAR:SYMBOL=MCD&amp;VAR:INDEX=0"}</definedName>
    <definedName name="_42__FDSAUDITLINK__" localSheetId="1" hidden="1">{"fdsup://directions/FAT Viewer?action=UPDATE&amp;creator=factset&amp;DYN_ARGS=TRUE&amp;DOC_NAME=FAT:FQL_AUDITING_CLIENT_TEMPLATE.FAT&amp;display_string=Audit&amp;VAR:KEY=OJYHCXQXQX&amp;VAR:QUERY=RkZfRU5UUlBSX1ZBTF9FQklUREFfT1BFUihDQUwsTk9XKQ==&amp;WINDOW=FIRST_POPUP&amp;HEIGHT=450&amp;WIDTH=","450&amp;START_MAXIMIZED=FALSE&amp;VAR:CALENDAR=US&amp;VAR:SYMBOL=MCD&amp;VAR:INDEX=0"}</definedName>
    <definedName name="_42__FDSAUDITLINK__" hidden="1">{"fdsup://directions/FAT Viewer?action=UPDATE&amp;creator=factset&amp;DYN_ARGS=TRUE&amp;DOC_NAME=FAT:FQL_AUDITING_CLIENT_TEMPLATE.FAT&amp;display_string=Audit&amp;VAR:KEY=OJYHCXQXQX&amp;VAR:QUERY=RkZfRU5UUlBSX1ZBTF9FQklUREFfT1BFUihDQUwsTk9XKQ==&amp;WINDOW=FIRST_POPUP&amp;HEIGHT=450&amp;WIDTH=","450&amp;START_MAXIMIZED=FALSE&amp;VAR:CALENDAR=US&amp;VAR:SYMBOL=MCD&amp;VAR:INDEX=0"}</definedName>
    <definedName name="_42prm.nazwa_6_1">"Z przeksięgowaniami końca roku"</definedName>
    <definedName name="_43__FDSAUDITLINK__" localSheetId="2" hidden="1">{"fdsup://directions/FAT Viewer?action=UPDATE&amp;creator=factset&amp;DYN_ARGS=TRUE&amp;DOC_NAME=FAT:FQL_AUDITING_CLIENT_TEMPLATE.FAT&amp;display_string=Audit&amp;VAR:KEY=CDGHKVULSN&amp;VAR:QUERY=RkZfU0FMRVMoTFRNLDQwNjMzKQ==&amp;WINDOW=FIRST_POPUP&amp;HEIGHT=450&amp;WIDTH=450&amp;START_MAXIMIZED=","FALSE&amp;VAR:CALENDAR=US&amp;VAR:SYMBOL=SBUX&amp;VAR:INDEX=0"}</definedName>
    <definedName name="_43__FDSAUDITLINK__" localSheetId="4" hidden="1">{"fdsup://directions/FAT Viewer?action=UPDATE&amp;creator=factset&amp;DYN_ARGS=TRUE&amp;DOC_NAME=FAT:FQL_AUDITING_CLIENT_TEMPLATE.FAT&amp;display_string=Audit&amp;VAR:KEY=CDGHKVULSN&amp;VAR:QUERY=RkZfU0FMRVMoTFRNLDQwNjMzKQ==&amp;WINDOW=FIRST_POPUP&amp;HEIGHT=450&amp;WIDTH=450&amp;START_MAXIMIZED=","FALSE&amp;VAR:CALENDAR=US&amp;VAR:SYMBOL=SBUX&amp;VAR:INDEX=0"}</definedName>
    <definedName name="_43__FDSAUDITLINK__" localSheetId="3" hidden="1">{"fdsup://directions/FAT Viewer?action=UPDATE&amp;creator=factset&amp;DYN_ARGS=TRUE&amp;DOC_NAME=FAT:FQL_AUDITING_CLIENT_TEMPLATE.FAT&amp;display_string=Audit&amp;VAR:KEY=CDGHKVULSN&amp;VAR:QUERY=RkZfU0FMRVMoTFRNLDQwNjMzKQ==&amp;WINDOW=FIRST_POPUP&amp;HEIGHT=450&amp;WIDTH=450&amp;START_MAXIMIZED=","FALSE&amp;VAR:CALENDAR=US&amp;VAR:SYMBOL=SBUX&amp;VAR:INDEX=0"}</definedName>
    <definedName name="_43__FDSAUDITLINK__" localSheetId="0" hidden="1">{"fdsup://directions/FAT Viewer?action=UPDATE&amp;creator=factset&amp;DYN_ARGS=TRUE&amp;DOC_NAME=FAT:FQL_AUDITING_CLIENT_TEMPLATE.FAT&amp;display_string=Audit&amp;VAR:KEY=CDGHKVULSN&amp;VAR:QUERY=RkZfU0FMRVMoTFRNLDQwNjMzKQ==&amp;WINDOW=FIRST_POPUP&amp;HEIGHT=450&amp;WIDTH=450&amp;START_MAXIMIZED=","FALSE&amp;VAR:CALENDAR=US&amp;VAR:SYMBOL=SBUX&amp;VAR:INDEX=0"}</definedName>
    <definedName name="_43__FDSAUDITLINK__" localSheetId="1" hidden="1">{"fdsup://directions/FAT Viewer?action=UPDATE&amp;creator=factset&amp;DYN_ARGS=TRUE&amp;DOC_NAME=FAT:FQL_AUDITING_CLIENT_TEMPLATE.FAT&amp;display_string=Audit&amp;VAR:KEY=CDGHKVULSN&amp;VAR:QUERY=RkZfU0FMRVMoTFRNLDQwNjMzKQ==&amp;WINDOW=FIRST_POPUP&amp;HEIGHT=450&amp;WIDTH=450&amp;START_MAXIMIZED=","FALSE&amp;VAR:CALENDAR=US&amp;VAR:SYMBOL=SBUX&amp;VAR:INDEX=0"}</definedName>
    <definedName name="_43__FDSAUDITLINK__" hidden="1">{"fdsup://directions/FAT Viewer?action=UPDATE&amp;creator=factset&amp;DYN_ARGS=TRUE&amp;DOC_NAME=FAT:FQL_AUDITING_CLIENT_TEMPLATE.FAT&amp;display_string=Audit&amp;VAR:KEY=CDGHKVULSN&amp;VAR:QUERY=RkZfU0FMRVMoTFRNLDQwNjMzKQ==&amp;WINDOW=FIRST_POPUP&amp;HEIGHT=450&amp;WIDTH=450&amp;START_MAXIMIZED=","FALSE&amp;VAR:CALENDAR=US&amp;VAR:SYMBOL=SBUX&amp;VAR:INDEX=0"}</definedName>
    <definedName name="_43prm.nazwa_7_1">"Z przeksięgowaniami końca roku"</definedName>
    <definedName name="_44__FDSAUDITLINK__" localSheetId="2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44__FDSAUDITLINK__" localSheetId="4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44__FDSAUDITLINK__" localSheetId="3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44__FDSAUDITLINK__" localSheetId="0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44__FDSAUDITLINK__" localSheetId="1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44__FDSAUDITLINK__" hidden="1">{"fdsup://directions/FAT Viewer?action=UPDATE&amp;creator=factset&amp;DYN_ARGS=TRUE&amp;DOC_NAME=FAT:FQL_AUDITING_CLIENT_TEMPLATE.FAT&amp;display_string=Audit&amp;VAR:KEY=CNABSJQFWV&amp;VAR:QUERY=RkZfU0FMRVMoTFRNLDQwNjMzKQ==&amp;WINDOW=FIRST_POPUP&amp;HEIGHT=450&amp;WIDTH=450&amp;START_MAXIMIZED=","FALSE&amp;VAR:CALENDAR=US&amp;VAR:SYMBOL=WEN&amp;VAR:INDEX=0"}</definedName>
    <definedName name="_44prm.nazwa_8_1">"Z przeksięgowaniami końca roku"</definedName>
    <definedName name="_45__FDSAUDITLINK__" localSheetId="2" hidden="1">{"fdsup://directions/FAT Viewer?action=UPDATE&amp;creator=factset&amp;DYN_ARGS=TRUE&amp;DOC_NAME=FAT:FQL_AUDITING_CLIENT_TEMPLATE.FAT&amp;display_string=Audit&amp;VAR:KEY=PWXGLGFEDK&amp;VAR:QUERY=RkZfRU5UUlBSX1ZBTF9FQklUREFfT1BFUihBTk4sNDA1NDMp&amp;WINDOW=FIRST_POPUP&amp;HEIGHT=450&amp;WIDTH=","450&amp;START_MAXIMIZED=FALSE&amp;VAR:CALENDAR=US&amp;VAR:SYMBOL=MCD&amp;VAR:INDEX=0"}</definedName>
    <definedName name="_45__FDSAUDITLINK__" localSheetId="4" hidden="1">{"fdsup://directions/FAT Viewer?action=UPDATE&amp;creator=factset&amp;DYN_ARGS=TRUE&amp;DOC_NAME=FAT:FQL_AUDITING_CLIENT_TEMPLATE.FAT&amp;display_string=Audit&amp;VAR:KEY=PWXGLGFEDK&amp;VAR:QUERY=RkZfRU5UUlBSX1ZBTF9FQklUREFfT1BFUihBTk4sNDA1NDMp&amp;WINDOW=FIRST_POPUP&amp;HEIGHT=450&amp;WIDTH=","450&amp;START_MAXIMIZED=FALSE&amp;VAR:CALENDAR=US&amp;VAR:SYMBOL=MCD&amp;VAR:INDEX=0"}</definedName>
    <definedName name="_45__FDSAUDITLINK__" localSheetId="3" hidden="1">{"fdsup://directions/FAT Viewer?action=UPDATE&amp;creator=factset&amp;DYN_ARGS=TRUE&amp;DOC_NAME=FAT:FQL_AUDITING_CLIENT_TEMPLATE.FAT&amp;display_string=Audit&amp;VAR:KEY=PWXGLGFEDK&amp;VAR:QUERY=RkZfRU5UUlBSX1ZBTF9FQklUREFfT1BFUihBTk4sNDA1NDMp&amp;WINDOW=FIRST_POPUP&amp;HEIGHT=450&amp;WIDTH=","450&amp;START_MAXIMIZED=FALSE&amp;VAR:CALENDAR=US&amp;VAR:SYMBOL=MCD&amp;VAR:INDEX=0"}</definedName>
    <definedName name="_45__FDSAUDITLINK__" localSheetId="0" hidden="1">{"fdsup://directions/FAT Viewer?action=UPDATE&amp;creator=factset&amp;DYN_ARGS=TRUE&amp;DOC_NAME=FAT:FQL_AUDITING_CLIENT_TEMPLATE.FAT&amp;display_string=Audit&amp;VAR:KEY=PWXGLGFEDK&amp;VAR:QUERY=RkZfRU5UUlBSX1ZBTF9FQklUREFfT1BFUihBTk4sNDA1NDMp&amp;WINDOW=FIRST_POPUP&amp;HEIGHT=450&amp;WIDTH=","450&amp;START_MAXIMIZED=FALSE&amp;VAR:CALENDAR=US&amp;VAR:SYMBOL=MCD&amp;VAR:INDEX=0"}</definedName>
    <definedName name="_45__FDSAUDITLINK__" localSheetId="1" hidden="1">{"fdsup://directions/FAT Viewer?action=UPDATE&amp;creator=factset&amp;DYN_ARGS=TRUE&amp;DOC_NAME=FAT:FQL_AUDITING_CLIENT_TEMPLATE.FAT&amp;display_string=Audit&amp;VAR:KEY=PWXGLGFEDK&amp;VAR:QUERY=RkZfRU5UUlBSX1ZBTF9FQklUREFfT1BFUihBTk4sNDA1NDMp&amp;WINDOW=FIRST_POPUP&amp;HEIGHT=450&amp;WIDTH=","450&amp;START_MAXIMIZED=FALSE&amp;VAR:CALENDAR=US&amp;VAR:SYMBOL=MCD&amp;VAR:INDEX=0"}</definedName>
    <definedName name="_45__FDSAUDITLINK__" hidden="1">{"fdsup://directions/FAT Viewer?action=UPDATE&amp;creator=factset&amp;DYN_ARGS=TRUE&amp;DOC_NAME=FAT:FQL_AUDITING_CLIENT_TEMPLATE.FAT&amp;display_string=Audit&amp;VAR:KEY=PWXGLGFEDK&amp;VAR:QUERY=RkZfRU5UUlBSX1ZBTF9FQklUREFfT1BFUihBTk4sNDA1NDMp&amp;WINDOW=FIRST_POPUP&amp;HEIGHT=450&amp;WIDTH=","450&amp;START_MAXIMIZED=FALSE&amp;VAR:CALENDAR=US&amp;VAR:SYMBOL=MCD&amp;VAR:INDEX=0"}</definedName>
    <definedName name="_45prm.nazwa_9_1">"Z przeksięgowaniami końca roku"</definedName>
    <definedName name="_46__FDSAUDITLINK__" localSheetId="2" hidden="1">{"fdsup://directions/FAT Viewer?action=UPDATE&amp;creator=factset&amp;DYN_ARGS=TRUE&amp;DOC_NAME=FAT:FQL_AUDITING_CLIENT_TEMPLATE.FAT&amp;display_string=Audit&amp;VAR:KEY=WNOXEPMXSZ&amp;VAR:QUERY=RkZfU0FMRVMoTFRNLDQwOTk5KQ==&amp;WINDOW=FIRST_POPUP&amp;HEIGHT=450&amp;WIDTH=450&amp;START_MAXIMIZED=","FALSE&amp;VAR:CALENDAR=US&amp;VAR:SYMBOL=CBRL&amp;VAR:INDEX=0"}</definedName>
    <definedName name="_46__FDSAUDITLINK__" localSheetId="4" hidden="1">{"fdsup://directions/FAT Viewer?action=UPDATE&amp;creator=factset&amp;DYN_ARGS=TRUE&amp;DOC_NAME=FAT:FQL_AUDITING_CLIENT_TEMPLATE.FAT&amp;display_string=Audit&amp;VAR:KEY=WNOXEPMXSZ&amp;VAR:QUERY=RkZfU0FMRVMoTFRNLDQwOTk5KQ==&amp;WINDOW=FIRST_POPUP&amp;HEIGHT=450&amp;WIDTH=450&amp;START_MAXIMIZED=","FALSE&amp;VAR:CALENDAR=US&amp;VAR:SYMBOL=CBRL&amp;VAR:INDEX=0"}</definedName>
    <definedName name="_46__FDSAUDITLINK__" localSheetId="3" hidden="1">{"fdsup://directions/FAT Viewer?action=UPDATE&amp;creator=factset&amp;DYN_ARGS=TRUE&amp;DOC_NAME=FAT:FQL_AUDITING_CLIENT_TEMPLATE.FAT&amp;display_string=Audit&amp;VAR:KEY=WNOXEPMXSZ&amp;VAR:QUERY=RkZfU0FMRVMoTFRNLDQwOTk5KQ==&amp;WINDOW=FIRST_POPUP&amp;HEIGHT=450&amp;WIDTH=450&amp;START_MAXIMIZED=","FALSE&amp;VAR:CALENDAR=US&amp;VAR:SYMBOL=CBRL&amp;VAR:INDEX=0"}</definedName>
    <definedName name="_46__FDSAUDITLINK__" localSheetId="0" hidden="1">{"fdsup://directions/FAT Viewer?action=UPDATE&amp;creator=factset&amp;DYN_ARGS=TRUE&amp;DOC_NAME=FAT:FQL_AUDITING_CLIENT_TEMPLATE.FAT&amp;display_string=Audit&amp;VAR:KEY=WNOXEPMXSZ&amp;VAR:QUERY=RkZfU0FMRVMoTFRNLDQwOTk5KQ==&amp;WINDOW=FIRST_POPUP&amp;HEIGHT=450&amp;WIDTH=450&amp;START_MAXIMIZED=","FALSE&amp;VAR:CALENDAR=US&amp;VAR:SYMBOL=CBRL&amp;VAR:INDEX=0"}</definedName>
    <definedName name="_46__FDSAUDITLINK__" localSheetId="1" hidden="1">{"fdsup://directions/FAT Viewer?action=UPDATE&amp;creator=factset&amp;DYN_ARGS=TRUE&amp;DOC_NAME=FAT:FQL_AUDITING_CLIENT_TEMPLATE.FAT&amp;display_string=Audit&amp;VAR:KEY=WNOXEPMXSZ&amp;VAR:QUERY=RkZfU0FMRVMoTFRNLDQwOTk5KQ==&amp;WINDOW=FIRST_POPUP&amp;HEIGHT=450&amp;WIDTH=450&amp;START_MAXIMIZED=","FALSE&amp;VAR:CALENDAR=US&amp;VAR:SYMBOL=CBRL&amp;VAR:INDEX=0"}</definedName>
    <definedName name="_46__FDSAUDITLINK__" hidden="1">{"fdsup://directions/FAT Viewer?action=UPDATE&amp;creator=factset&amp;DYN_ARGS=TRUE&amp;DOC_NAME=FAT:FQL_AUDITING_CLIENT_TEMPLATE.FAT&amp;display_string=Audit&amp;VAR:KEY=WNOXEPMXSZ&amp;VAR:QUERY=RkZfU0FMRVMoTFRNLDQwOTk5KQ==&amp;WINDOW=FIRST_POPUP&amp;HEIGHT=450&amp;WIDTH=450&amp;START_MAXIMIZED=","FALSE&amp;VAR:CALENDAR=US&amp;VAR:SYMBOL=CBRL&amp;VAR:INDEX=0"}</definedName>
    <definedName name="_46prm.NumerOkresu_10_1">0</definedName>
    <definedName name="_47__FDSAUDITLINK__" localSheetId="2" hidden="1">{"fdsup://directions/FAT Viewer?action=UPDATE&amp;creator=factset&amp;DYN_ARGS=TRUE&amp;DOC_NAME=FAT:FQL_AUDITING_CLIENT_TEMPLATE.FAT&amp;display_string=Audit&amp;VAR:KEY=WFILGVEPEB&amp;VAR:QUERY=RkZfU0FMRVMoTFRNLDQwNjMzKQ==&amp;WINDOW=FIRST_POPUP&amp;HEIGHT=450&amp;WIDTH=450&amp;START_MAXIMIZED=","FALSE&amp;VAR:CALENDAR=US&amp;VAR:SYMBOL=JACK&amp;VAR:INDEX=0"}</definedName>
    <definedName name="_47__FDSAUDITLINK__" localSheetId="4" hidden="1">{"fdsup://directions/FAT Viewer?action=UPDATE&amp;creator=factset&amp;DYN_ARGS=TRUE&amp;DOC_NAME=FAT:FQL_AUDITING_CLIENT_TEMPLATE.FAT&amp;display_string=Audit&amp;VAR:KEY=WFILGVEPEB&amp;VAR:QUERY=RkZfU0FMRVMoTFRNLDQwNjMzKQ==&amp;WINDOW=FIRST_POPUP&amp;HEIGHT=450&amp;WIDTH=450&amp;START_MAXIMIZED=","FALSE&amp;VAR:CALENDAR=US&amp;VAR:SYMBOL=JACK&amp;VAR:INDEX=0"}</definedName>
    <definedName name="_47__FDSAUDITLINK__" localSheetId="3" hidden="1">{"fdsup://directions/FAT Viewer?action=UPDATE&amp;creator=factset&amp;DYN_ARGS=TRUE&amp;DOC_NAME=FAT:FQL_AUDITING_CLIENT_TEMPLATE.FAT&amp;display_string=Audit&amp;VAR:KEY=WFILGVEPEB&amp;VAR:QUERY=RkZfU0FMRVMoTFRNLDQwNjMzKQ==&amp;WINDOW=FIRST_POPUP&amp;HEIGHT=450&amp;WIDTH=450&amp;START_MAXIMIZED=","FALSE&amp;VAR:CALENDAR=US&amp;VAR:SYMBOL=JACK&amp;VAR:INDEX=0"}</definedName>
    <definedName name="_47__FDSAUDITLINK__" localSheetId="0" hidden="1">{"fdsup://directions/FAT Viewer?action=UPDATE&amp;creator=factset&amp;DYN_ARGS=TRUE&amp;DOC_NAME=FAT:FQL_AUDITING_CLIENT_TEMPLATE.FAT&amp;display_string=Audit&amp;VAR:KEY=WFILGVEPEB&amp;VAR:QUERY=RkZfU0FMRVMoTFRNLDQwNjMzKQ==&amp;WINDOW=FIRST_POPUP&amp;HEIGHT=450&amp;WIDTH=450&amp;START_MAXIMIZED=","FALSE&amp;VAR:CALENDAR=US&amp;VAR:SYMBOL=JACK&amp;VAR:INDEX=0"}</definedName>
    <definedName name="_47__FDSAUDITLINK__" localSheetId="1" hidden="1">{"fdsup://directions/FAT Viewer?action=UPDATE&amp;creator=factset&amp;DYN_ARGS=TRUE&amp;DOC_NAME=FAT:FQL_AUDITING_CLIENT_TEMPLATE.FAT&amp;display_string=Audit&amp;VAR:KEY=WFILGVEPEB&amp;VAR:QUERY=RkZfU0FMRVMoTFRNLDQwNjMzKQ==&amp;WINDOW=FIRST_POPUP&amp;HEIGHT=450&amp;WIDTH=450&amp;START_MAXIMIZED=","FALSE&amp;VAR:CALENDAR=US&amp;VAR:SYMBOL=JACK&amp;VAR:INDEX=0"}</definedName>
    <definedName name="_47__FDSAUDITLINK__" hidden="1">{"fdsup://directions/FAT Viewer?action=UPDATE&amp;creator=factset&amp;DYN_ARGS=TRUE&amp;DOC_NAME=FAT:FQL_AUDITING_CLIENT_TEMPLATE.FAT&amp;display_string=Audit&amp;VAR:KEY=WFILGVEPEB&amp;VAR:QUERY=RkZfU0FMRVMoTFRNLDQwNjMzKQ==&amp;WINDOW=FIRST_POPUP&amp;HEIGHT=450&amp;WIDTH=450&amp;START_MAXIMIZED=","FALSE&amp;VAR:CALENDAR=US&amp;VAR:SYMBOL=JACK&amp;VAR:INDEX=0"}</definedName>
    <definedName name="_47prm.NumerOkresu_11_1">0</definedName>
    <definedName name="_48__FDSAUDITLINK__" localSheetId="2" hidden="1">{"fdsup://Directions/FactSet Auditing Viewer?action=AUDIT_VALUE&amp;DB=129&amp;ID1=00104Q10&amp;VALUEID=01001&amp;SDATE=2011&amp;PERIODTYPE=ANN_STD&amp;SCFT=3&amp;window=popup_no_bar&amp;width=385&amp;height=120&amp;START_MAXIMIZED=FALSE&amp;creator=factset&amp;display_string=Audit"}</definedName>
    <definedName name="_48__FDSAUDITLINK__" localSheetId="4" hidden="1">{"fdsup://Directions/FactSet Auditing Viewer?action=AUDIT_VALUE&amp;DB=129&amp;ID1=00104Q10&amp;VALUEID=01001&amp;SDATE=2011&amp;PERIODTYPE=ANN_STD&amp;SCFT=3&amp;window=popup_no_bar&amp;width=385&amp;height=120&amp;START_MAXIMIZED=FALSE&amp;creator=factset&amp;display_string=Audit"}</definedName>
    <definedName name="_48__FDSAUDITLINK__" localSheetId="3" hidden="1">{"fdsup://Directions/FactSet Auditing Viewer?action=AUDIT_VALUE&amp;DB=129&amp;ID1=00104Q10&amp;VALUEID=01001&amp;SDATE=2011&amp;PERIODTYPE=ANN_STD&amp;SCFT=3&amp;window=popup_no_bar&amp;width=385&amp;height=120&amp;START_MAXIMIZED=FALSE&amp;creator=factset&amp;display_string=Audit"}</definedName>
    <definedName name="_48__FDSAUDITLINK__" localSheetId="0" hidden="1">{"fdsup://Directions/FactSet Auditing Viewer?action=AUDIT_VALUE&amp;DB=129&amp;ID1=00104Q10&amp;VALUEID=01001&amp;SDATE=2011&amp;PERIODTYPE=ANN_STD&amp;SCFT=3&amp;window=popup_no_bar&amp;width=385&amp;height=120&amp;START_MAXIMIZED=FALSE&amp;creator=factset&amp;display_string=Audit"}</definedName>
    <definedName name="_48__FDSAUDITLINK__" localSheetId="1" hidden="1">{"fdsup://Directions/FactSet Auditing Viewer?action=AUDIT_VALUE&amp;DB=129&amp;ID1=00104Q10&amp;VALUEID=01001&amp;SDATE=2011&amp;PERIODTYPE=ANN_STD&amp;SCFT=3&amp;window=popup_no_bar&amp;width=385&amp;height=120&amp;START_MAXIMIZED=FALSE&amp;creator=factset&amp;display_string=Audit"}</definedName>
    <definedName name="_48__FDSAUDITLINK__" hidden="1">{"fdsup://Directions/FactSet Auditing Viewer?action=AUDIT_VALUE&amp;DB=129&amp;ID1=00104Q10&amp;VALUEID=01001&amp;SDATE=2011&amp;PERIODTYPE=ANN_STD&amp;SCFT=3&amp;window=popup_no_bar&amp;width=385&amp;height=120&amp;START_MAXIMIZED=FALSE&amp;creator=factset&amp;display_string=Audit"}</definedName>
    <definedName name="_48prm.NumerOkresu_12_1">0</definedName>
    <definedName name="_49__FDSAUDITLINK__" localSheetId="2" hidden="1">{"fdsup://Directions/FactSet Auditing Viewer?action=AUDIT_VALUE&amp;DB=129&amp;ID1=75689M10&amp;VALUEID=01001&amp;SDATE=2011&amp;PERIODTYPE=ANN_STD&amp;SCFT=3&amp;window=popup_no_bar&amp;width=385&amp;height=120&amp;START_MAXIMIZED=FALSE&amp;creator=factset&amp;display_string=Audit"}</definedName>
    <definedName name="_49__FDSAUDITLINK__" localSheetId="4" hidden="1">{"fdsup://Directions/FactSet Auditing Viewer?action=AUDIT_VALUE&amp;DB=129&amp;ID1=75689M10&amp;VALUEID=01001&amp;SDATE=2011&amp;PERIODTYPE=ANN_STD&amp;SCFT=3&amp;window=popup_no_bar&amp;width=385&amp;height=120&amp;START_MAXIMIZED=FALSE&amp;creator=factset&amp;display_string=Audit"}</definedName>
    <definedName name="_49__FDSAUDITLINK__" localSheetId="3" hidden="1">{"fdsup://Directions/FactSet Auditing Viewer?action=AUDIT_VALUE&amp;DB=129&amp;ID1=75689M10&amp;VALUEID=01001&amp;SDATE=2011&amp;PERIODTYPE=ANN_STD&amp;SCFT=3&amp;window=popup_no_bar&amp;width=385&amp;height=120&amp;START_MAXIMIZED=FALSE&amp;creator=factset&amp;display_string=Audit"}</definedName>
    <definedName name="_49__FDSAUDITLINK__" localSheetId="0" hidden="1">{"fdsup://Directions/FactSet Auditing Viewer?action=AUDIT_VALUE&amp;DB=129&amp;ID1=75689M10&amp;VALUEID=01001&amp;SDATE=2011&amp;PERIODTYPE=ANN_STD&amp;SCFT=3&amp;window=popup_no_bar&amp;width=385&amp;height=120&amp;START_MAXIMIZED=FALSE&amp;creator=factset&amp;display_string=Audit"}</definedName>
    <definedName name="_49__FDSAUDITLINK__" localSheetId="1" hidden="1">{"fdsup://Directions/FactSet Auditing Viewer?action=AUDIT_VALUE&amp;DB=129&amp;ID1=75689M10&amp;VALUEID=01001&amp;SDATE=2011&amp;PERIODTYPE=ANN_STD&amp;SCFT=3&amp;window=popup_no_bar&amp;width=385&amp;height=120&amp;START_MAXIMIZED=FALSE&amp;creator=factset&amp;display_string=Audit"}</definedName>
    <definedName name="_49__FDSAUDITLINK__" hidden="1">{"fdsup://Directions/FactSet Auditing Viewer?action=AUDIT_VALUE&amp;DB=129&amp;ID1=75689M10&amp;VALUEID=01001&amp;SDATE=2011&amp;PERIODTYPE=ANN_STD&amp;SCFT=3&amp;window=popup_no_bar&amp;width=385&amp;height=120&amp;START_MAXIMIZED=FALSE&amp;creator=factset&amp;display_string=Audit"}</definedName>
    <definedName name="_49prm.NumerOkresu_13_1">0</definedName>
    <definedName name="_4ktp.KtTyp_12_1">1</definedName>
    <definedName name="_5__123Graph_BCHART_1" hidden="1">#REF!</definedName>
    <definedName name="_5__123Graph_BCHART_2" hidden="1">#REF!</definedName>
    <definedName name="_5__123Graph_DCHART_1" localSheetId="2" hidden="1">#REF!</definedName>
    <definedName name="_5__123Graph_DCHART_1" localSheetId="4" hidden="1">#REF!</definedName>
    <definedName name="_5__123Graph_DCHART_1" localSheetId="3" hidden="1">#REF!</definedName>
    <definedName name="_5__123Graph_DCHART_1" localSheetId="0" hidden="1">#REF!</definedName>
    <definedName name="_5__123Graph_DCHART_1" localSheetId="1" hidden="1">#REF!</definedName>
    <definedName name="_5__123Graph_DCHART_1" hidden="1">#REF!</definedName>
    <definedName name="_5__FDSAUDITLINK__" localSheetId="2" hidden="1">{"fdsup://directions/FAT Viewer?action=UPDATE&amp;creator=factset&amp;DYN_ARGS=TRUE&amp;DOC_NAME=FAT:FQL_AUDITING_CLIENT_TEMPLATE.FAT&amp;display_string=Audit&amp;VAR:KEY=MHKHYZEPCL&amp;VAR:QUERY=RkZfU0FMRVMoTFRNLDQwOTk5KQ==&amp;WINDOW=FIRST_POPUP&amp;HEIGHT=450&amp;WIDTH=450&amp;START_MAXIMIZED=","FALSE&amp;VAR:CALENDAR=US&amp;VAR:SYMBOL=PZZA&amp;VAR:INDEX=0"}</definedName>
    <definedName name="_5__FDSAUDITLINK__" localSheetId="4" hidden="1">{"fdsup://directions/FAT Viewer?action=UPDATE&amp;creator=factset&amp;DYN_ARGS=TRUE&amp;DOC_NAME=FAT:FQL_AUDITING_CLIENT_TEMPLATE.FAT&amp;display_string=Audit&amp;VAR:KEY=MHKHYZEPCL&amp;VAR:QUERY=RkZfU0FMRVMoTFRNLDQwOTk5KQ==&amp;WINDOW=FIRST_POPUP&amp;HEIGHT=450&amp;WIDTH=450&amp;START_MAXIMIZED=","FALSE&amp;VAR:CALENDAR=US&amp;VAR:SYMBOL=PZZA&amp;VAR:INDEX=0"}</definedName>
    <definedName name="_5__FDSAUDITLINK__" localSheetId="3" hidden="1">{"fdsup://directions/FAT Viewer?action=UPDATE&amp;creator=factset&amp;DYN_ARGS=TRUE&amp;DOC_NAME=FAT:FQL_AUDITING_CLIENT_TEMPLATE.FAT&amp;display_string=Audit&amp;VAR:KEY=MHKHYZEPCL&amp;VAR:QUERY=RkZfU0FMRVMoTFRNLDQwOTk5KQ==&amp;WINDOW=FIRST_POPUP&amp;HEIGHT=450&amp;WIDTH=450&amp;START_MAXIMIZED=","FALSE&amp;VAR:CALENDAR=US&amp;VAR:SYMBOL=PZZA&amp;VAR:INDEX=0"}</definedName>
    <definedName name="_5__FDSAUDITLINK__" localSheetId="0" hidden="1">{"fdsup://directions/FAT Viewer?action=UPDATE&amp;creator=factset&amp;DYN_ARGS=TRUE&amp;DOC_NAME=FAT:FQL_AUDITING_CLIENT_TEMPLATE.FAT&amp;display_string=Audit&amp;VAR:KEY=MHKHYZEPCL&amp;VAR:QUERY=RkZfU0FMRVMoTFRNLDQwOTk5KQ==&amp;WINDOW=FIRST_POPUP&amp;HEIGHT=450&amp;WIDTH=450&amp;START_MAXIMIZED=","FALSE&amp;VAR:CALENDAR=US&amp;VAR:SYMBOL=PZZA&amp;VAR:INDEX=0"}</definedName>
    <definedName name="_5__FDSAUDITLINK__" localSheetId="1" hidden="1">{"fdsup://directions/FAT Viewer?action=UPDATE&amp;creator=factset&amp;DYN_ARGS=TRUE&amp;DOC_NAME=FAT:FQL_AUDITING_CLIENT_TEMPLATE.FAT&amp;display_string=Audit&amp;VAR:KEY=MHKHYZEPCL&amp;VAR:QUERY=RkZfU0FMRVMoTFRNLDQwOTk5KQ==&amp;WINDOW=FIRST_POPUP&amp;HEIGHT=450&amp;WIDTH=450&amp;START_MAXIMIZED=","FALSE&amp;VAR:CALENDAR=US&amp;VAR:SYMBOL=PZZA&amp;VAR:INDEX=0"}</definedName>
    <definedName name="_5__FDSAUDITLINK__" hidden="1">{"fdsup://directions/FAT Viewer?action=UPDATE&amp;creator=factset&amp;DYN_ARGS=TRUE&amp;DOC_NAME=FAT:FQL_AUDITING_CLIENT_TEMPLATE.FAT&amp;display_string=Audit&amp;VAR:KEY=MHKHYZEPCL&amp;VAR:QUERY=RkZfU0FMRVMoTFRNLDQwOTk5KQ==&amp;WINDOW=FIRST_POPUP&amp;HEIGHT=450&amp;WIDTH=450&amp;START_MAXIMIZED=","FALSE&amp;VAR:CALENDAR=US&amp;VAR:SYMBOL=PZZA&amp;VAR:INDEX=0"}</definedName>
    <definedName name="_50__FDSAUDITLINK__" localSheetId="2" hidden="1">{"fdsup://directions/FAT Viewer?action=UPDATE&amp;creator=factset&amp;DYN_ARGS=TRUE&amp;DOC_NAME=FAT:FQL_AUDITING_CLIENT_TEMPLATE.FAT&amp;display_string=Audit&amp;VAR:KEY=YROPQJEBKL&amp;VAR:QUERY=RkZfRU5UUlBSX1ZBTF9FQklUREFfT1BFUihDQUwsTk9XKQ==&amp;WINDOW=FIRST_POPUP&amp;HEIGHT=450&amp;WIDTH=","450&amp;START_MAXIMIZED=FALSE&amp;VAR:CALENDAR=US&amp;VAR:SYMBOL=RRGB&amp;VAR:INDEX=0"}</definedName>
    <definedName name="_50__FDSAUDITLINK__" localSheetId="4" hidden="1">{"fdsup://directions/FAT Viewer?action=UPDATE&amp;creator=factset&amp;DYN_ARGS=TRUE&amp;DOC_NAME=FAT:FQL_AUDITING_CLIENT_TEMPLATE.FAT&amp;display_string=Audit&amp;VAR:KEY=YROPQJEBKL&amp;VAR:QUERY=RkZfRU5UUlBSX1ZBTF9FQklUREFfT1BFUihDQUwsTk9XKQ==&amp;WINDOW=FIRST_POPUP&amp;HEIGHT=450&amp;WIDTH=","450&amp;START_MAXIMIZED=FALSE&amp;VAR:CALENDAR=US&amp;VAR:SYMBOL=RRGB&amp;VAR:INDEX=0"}</definedName>
    <definedName name="_50__FDSAUDITLINK__" localSheetId="3" hidden="1">{"fdsup://directions/FAT Viewer?action=UPDATE&amp;creator=factset&amp;DYN_ARGS=TRUE&amp;DOC_NAME=FAT:FQL_AUDITING_CLIENT_TEMPLATE.FAT&amp;display_string=Audit&amp;VAR:KEY=YROPQJEBKL&amp;VAR:QUERY=RkZfRU5UUlBSX1ZBTF9FQklUREFfT1BFUihDQUwsTk9XKQ==&amp;WINDOW=FIRST_POPUP&amp;HEIGHT=450&amp;WIDTH=","450&amp;START_MAXIMIZED=FALSE&amp;VAR:CALENDAR=US&amp;VAR:SYMBOL=RRGB&amp;VAR:INDEX=0"}</definedName>
    <definedName name="_50__FDSAUDITLINK__" localSheetId="0" hidden="1">{"fdsup://directions/FAT Viewer?action=UPDATE&amp;creator=factset&amp;DYN_ARGS=TRUE&amp;DOC_NAME=FAT:FQL_AUDITING_CLIENT_TEMPLATE.FAT&amp;display_string=Audit&amp;VAR:KEY=YROPQJEBKL&amp;VAR:QUERY=RkZfRU5UUlBSX1ZBTF9FQklUREFfT1BFUihDQUwsTk9XKQ==&amp;WINDOW=FIRST_POPUP&amp;HEIGHT=450&amp;WIDTH=","450&amp;START_MAXIMIZED=FALSE&amp;VAR:CALENDAR=US&amp;VAR:SYMBOL=RRGB&amp;VAR:INDEX=0"}</definedName>
    <definedName name="_50__FDSAUDITLINK__" localSheetId="1" hidden="1">{"fdsup://directions/FAT Viewer?action=UPDATE&amp;creator=factset&amp;DYN_ARGS=TRUE&amp;DOC_NAME=FAT:FQL_AUDITING_CLIENT_TEMPLATE.FAT&amp;display_string=Audit&amp;VAR:KEY=YROPQJEBKL&amp;VAR:QUERY=RkZfRU5UUlBSX1ZBTF9FQklUREFfT1BFUihDQUwsTk9XKQ==&amp;WINDOW=FIRST_POPUP&amp;HEIGHT=450&amp;WIDTH=","450&amp;START_MAXIMIZED=FALSE&amp;VAR:CALENDAR=US&amp;VAR:SYMBOL=RRGB&amp;VAR:INDEX=0"}</definedName>
    <definedName name="_50__FDSAUDITLINK__" hidden="1">{"fdsup://directions/FAT Viewer?action=UPDATE&amp;creator=factset&amp;DYN_ARGS=TRUE&amp;DOC_NAME=FAT:FQL_AUDITING_CLIENT_TEMPLATE.FAT&amp;display_string=Audit&amp;VAR:KEY=YROPQJEBKL&amp;VAR:QUERY=RkZfRU5UUlBSX1ZBTF9FQklUREFfT1BFUihDQUwsTk9XKQ==&amp;WINDOW=FIRST_POPUP&amp;HEIGHT=450&amp;WIDTH=","450&amp;START_MAXIMIZED=FALSE&amp;VAR:CALENDAR=US&amp;VAR:SYMBOL=RRGB&amp;VAR:INDEX=0"}</definedName>
    <definedName name="_50prm.NumerOkresu_2_1">0</definedName>
    <definedName name="_51__FDSAUDITLINK__" localSheetId="2" hidden="1">{"fdsup://directions/FAT Viewer?action=UPDATE&amp;creator=factset&amp;DYN_ARGS=TRUE&amp;DOC_NAME=FAT:FQL_AUDITING_CLIENT_TEMPLATE.FAT&amp;display_string=Audit&amp;VAR:KEY=VEVOJGXATC&amp;VAR:QUERY=RkZfRU5UUlBSX1ZBTF9FQklUREFfT1BFUihBTk4sNDA1NDMp&amp;WINDOW=FIRST_POPUP&amp;HEIGHT=450&amp;WIDTH=","450&amp;START_MAXIMIZED=FALSE&amp;VAR:CALENDAR=US&amp;VAR:SYMBOL=DRI&amp;VAR:INDEX=0"}</definedName>
    <definedName name="_51__FDSAUDITLINK__" localSheetId="4" hidden="1">{"fdsup://directions/FAT Viewer?action=UPDATE&amp;creator=factset&amp;DYN_ARGS=TRUE&amp;DOC_NAME=FAT:FQL_AUDITING_CLIENT_TEMPLATE.FAT&amp;display_string=Audit&amp;VAR:KEY=VEVOJGXATC&amp;VAR:QUERY=RkZfRU5UUlBSX1ZBTF9FQklUREFfT1BFUihBTk4sNDA1NDMp&amp;WINDOW=FIRST_POPUP&amp;HEIGHT=450&amp;WIDTH=","450&amp;START_MAXIMIZED=FALSE&amp;VAR:CALENDAR=US&amp;VAR:SYMBOL=DRI&amp;VAR:INDEX=0"}</definedName>
    <definedName name="_51__FDSAUDITLINK__" localSheetId="3" hidden="1">{"fdsup://directions/FAT Viewer?action=UPDATE&amp;creator=factset&amp;DYN_ARGS=TRUE&amp;DOC_NAME=FAT:FQL_AUDITING_CLIENT_TEMPLATE.FAT&amp;display_string=Audit&amp;VAR:KEY=VEVOJGXATC&amp;VAR:QUERY=RkZfRU5UUlBSX1ZBTF9FQklUREFfT1BFUihBTk4sNDA1NDMp&amp;WINDOW=FIRST_POPUP&amp;HEIGHT=450&amp;WIDTH=","450&amp;START_MAXIMIZED=FALSE&amp;VAR:CALENDAR=US&amp;VAR:SYMBOL=DRI&amp;VAR:INDEX=0"}</definedName>
    <definedName name="_51__FDSAUDITLINK__" localSheetId="0" hidden="1">{"fdsup://directions/FAT Viewer?action=UPDATE&amp;creator=factset&amp;DYN_ARGS=TRUE&amp;DOC_NAME=FAT:FQL_AUDITING_CLIENT_TEMPLATE.FAT&amp;display_string=Audit&amp;VAR:KEY=VEVOJGXATC&amp;VAR:QUERY=RkZfRU5UUlBSX1ZBTF9FQklUREFfT1BFUihBTk4sNDA1NDMp&amp;WINDOW=FIRST_POPUP&amp;HEIGHT=450&amp;WIDTH=","450&amp;START_MAXIMIZED=FALSE&amp;VAR:CALENDAR=US&amp;VAR:SYMBOL=DRI&amp;VAR:INDEX=0"}</definedName>
    <definedName name="_51__FDSAUDITLINK__" localSheetId="1" hidden="1">{"fdsup://directions/FAT Viewer?action=UPDATE&amp;creator=factset&amp;DYN_ARGS=TRUE&amp;DOC_NAME=FAT:FQL_AUDITING_CLIENT_TEMPLATE.FAT&amp;display_string=Audit&amp;VAR:KEY=VEVOJGXATC&amp;VAR:QUERY=RkZfRU5UUlBSX1ZBTF9FQklUREFfT1BFUihBTk4sNDA1NDMp&amp;WINDOW=FIRST_POPUP&amp;HEIGHT=450&amp;WIDTH=","450&amp;START_MAXIMIZED=FALSE&amp;VAR:CALENDAR=US&amp;VAR:SYMBOL=DRI&amp;VAR:INDEX=0"}</definedName>
    <definedName name="_51__FDSAUDITLINK__" hidden="1">{"fdsup://directions/FAT Viewer?action=UPDATE&amp;creator=factset&amp;DYN_ARGS=TRUE&amp;DOC_NAME=FAT:FQL_AUDITING_CLIENT_TEMPLATE.FAT&amp;display_string=Audit&amp;VAR:KEY=VEVOJGXATC&amp;VAR:QUERY=RkZfRU5UUlBSX1ZBTF9FQklUREFfT1BFUihBTk4sNDA1NDMp&amp;WINDOW=FIRST_POPUP&amp;HEIGHT=450&amp;WIDTH=","450&amp;START_MAXIMIZED=FALSE&amp;VAR:CALENDAR=US&amp;VAR:SYMBOL=DRI&amp;VAR:INDEX=0"}</definedName>
    <definedName name="_51prm.NumerOkresu_3_1">0</definedName>
    <definedName name="_52__FDSAUDITLINK__" localSheetId="2" hidden="1">{"fdsup://directions/FAT Viewer?action=UPDATE&amp;creator=factset&amp;DYN_ARGS=TRUE&amp;DOC_NAME=FAT:FQL_AUDITING_CLIENT_TEMPLATE.FAT&amp;display_string=Audit&amp;VAR:KEY=ZWZQJEBCTW&amp;VAR:QUERY=RkZfRU5UUlBSX1ZBTF9FQklUREFfT1BFUihBTk4sNDA1NDMp&amp;WINDOW=FIRST_POPUP&amp;HEIGHT=450&amp;WIDTH=","450&amp;START_MAXIMIZED=FALSE&amp;VAR:CALENDAR=US&amp;VAR:SYMBOL=EAT&amp;VAR:INDEX=0"}</definedName>
    <definedName name="_52__FDSAUDITLINK__" localSheetId="4" hidden="1">{"fdsup://directions/FAT Viewer?action=UPDATE&amp;creator=factset&amp;DYN_ARGS=TRUE&amp;DOC_NAME=FAT:FQL_AUDITING_CLIENT_TEMPLATE.FAT&amp;display_string=Audit&amp;VAR:KEY=ZWZQJEBCTW&amp;VAR:QUERY=RkZfRU5UUlBSX1ZBTF9FQklUREFfT1BFUihBTk4sNDA1NDMp&amp;WINDOW=FIRST_POPUP&amp;HEIGHT=450&amp;WIDTH=","450&amp;START_MAXIMIZED=FALSE&amp;VAR:CALENDAR=US&amp;VAR:SYMBOL=EAT&amp;VAR:INDEX=0"}</definedName>
    <definedName name="_52__FDSAUDITLINK__" localSheetId="3" hidden="1">{"fdsup://directions/FAT Viewer?action=UPDATE&amp;creator=factset&amp;DYN_ARGS=TRUE&amp;DOC_NAME=FAT:FQL_AUDITING_CLIENT_TEMPLATE.FAT&amp;display_string=Audit&amp;VAR:KEY=ZWZQJEBCTW&amp;VAR:QUERY=RkZfRU5UUlBSX1ZBTF9FQklUREFfT1BFUihBTk4sNDA1NDMp&amp;WINDOW=FIRST_POPUP&amp;HEIGHT=450&amp;WIDTH=","450&amp;START_MAXIMIZED=FALSE&amp;VAR:CALENDAR=US&amp;VAR:SYMBOL=EAT&amp;VAR:INDEX=0"}</definedName>
    <definedName name="_52__FDSAUDITLINK__" localSheetId="0" hidden="1">{"fdsup://directions/FAT Viewer?action=UPDATE&amp;creator=factset&amp;DYN_ARGS=TRUE&amp;DOC_NAME=FAT:FQL_AUDITING_CLIENT_TEMPLATE.FAT&amp;display_string=Audit&amp;VAR:KEY=ZWZQJEBCTW&amp;VAR:QUERY=RkZfRU5UUlBSX1ZBTF9FQklUREFfT1BFUihBTk4sNDA1NDMp&amp;WINDOW=FIRST_POPUP&amp;HEIGHT=450&amp;WIDTH=","450&amp;START_MAXIMIZED=FALSE&amp;VAR:CALENDAR=US&amp;VAR:SYMBOL=EAT&amp;VAR:INDEX=0"}</definedName>
    <definedName name="_52__FDSAUDITLINK__" localSheetId="1" hidden="1">{"fdsup://directions/FAT Viewer?action=UPDATE&amp;creator=factset&amp;DYN_ARGS=TRUE&amp;DOC_NAME=FAT:FQL_AUDITING_CLIENT_TEMPLATE.FAT&amp;display_string=Audit&amp;VAR:KEY=ZWZQJEBCTW&amp;VAR:QUERY=RkZfRU5UUlBSX1ZBTF9FQklUREFfT1BFUihBTk4sNDA1NDMp&amp;WINDOW=FIRST_POPUP&amp;HEIGHT=450&amp;WIDTH=","450&amp;START_MAXIMIZED=FALSE&amp;VAR:CALENDAR=US&amp;VAR:SYMBOL=EAT&amp;VAR:INDEX=0"}</definedName>
    <definedName name="_52__FDSAUDITLINK__" hidden="1">{"fdsup://directions/FAT Viewer?action=UPDATE&amp;creator=factset&amp;DYN_ARGS=TRUE&amp;DOC_NAME=FAT:FQL_AUDITING_CLIENT_TEMPLATE.FAT&amp;display_string=Audit&amp;VAR:KEY=ZWZQJEBCTW&amp;VAR:QUERY=RkZfRU5UUlBSX1ZBTF9FQklUREFfT1BFUihBTk4sNDA1NDMp&amp;WINDOW=FIRST_POPUP&amp;HEIGHT=450&amp;WIDTH=","450&amp;START_MAXIMIZED=FALSE&amp;VAR:CALENDAR=US&amp;VAR:SYMBOL=EAT&amp;VAR:INDEX=0"}</definedName>
    <definedName name="_52prm.NumerOkresu_5_1">0</definedName>
    <definedName name="_53__FDSAUDITLINK__" localSheetId="2" hidden="1">{"fdsup://Directions/FactSet Auditing Viewer?action=AUDIT_VALUE&amp;DB=129&amp;ID1=98849810&amp;VALUEID=01001&amp;SDATE=2011&amp;PERIODTYPE=ANN_STD&amp;SCFT=3&amp;window=popup_no_bar&amp;width=385&amp;height=120&amp;START_MAXIMIZED=FALSE&amp;creator=factset&amp;display_string=Audit"}</definedName>
    <definedName name="_53__FDSAUDITLINK__" localSheetId="4" hidden="1">{"fdsup://Directions/FactSet Auditing Viewer?action=AUDIT_VALUE&amp;DB=129&amp;ID1=98849810&amp;VALUEID=01001&amp;SDATE=2011&amp;PERIODTYPE=ANN_STD&amp;SCFT=3&amp;window=popup_no_bar&amp;width=385&amp;height=120&amp;START_MAXIMIZED=FALSE&amp;creator=factset&amp;display_string=Audit"}</definedName>
    <definedName name="_53__FDSAUDITLINK__" localSheetId="3" hidden="1">{"fdsup://Directions/FactSet Auditing Viewer?action=AUDIT_VALUE&amp;DB=129&amp;ID1=98849810&amp;VALUEID=01001&amp;SDATE=2011&amp;PERIODTYPE=ANN_STD&amp;SCFT=3&amp;window=popup_no_bar&amp;width=385&amp;height=120&amp;START_MAXIMIZED=FALSE&amp;creator=factset&amp;display_string=Audit"}</definedName>
    <definedName name="_53__FDSAUDITLINK__" localSheetId="0" hidden="1">{"fdsup://Directions/FactSet Auditing Viewer?action=AUDIT_VALUE&amp;DB=129&amp;ID1=98849810&amp;VALUEID=01001&amp;SDATE=2011&amp;PERIODTYPE=ANN_STD&amp;SCFT=3&amp;window=popup_no_bar&amp;width=385&amp;height=120&amp;START_MAXIMIZED=FALSE&amp;creator=factset&amp;display_string=Audit"}</definedName>
    <definedName name="_53__FDSAUDITLINK__" localSheetId="1" hidden="1">{"fdsup://Directions/FactSet Auditing Viewer?action=AUDIT_VALUE&amp;DB=129&amp;ID1=98849810&amp;VALUEID=01001&amp;SDATE=2011&amp;PERIODTYPE=ANN_STD&amp;SCFT=3&amp;window=popup_no_bar&amp;width=385&amp;height=120&amp;START_MAXIMIZED=FALSE&amp;creator=factset&amp;display_string=Audit"}</definedName>
    <definedName name="_53__FDSAUDITLINK__" hidden="1">{"fdsup://Directions/FactSet Auditing Viewer?action=AUDIT_VALUE&amp;DB=129&amp;ID1=98849810&amp;VALUEID=01001&amp;SDATE=2011&amp;PERIODTYPE=ANN_STD&amp;SCFT=3&amp;window=popup_no_bar&amp;width=385&amp;height=120&amp;START_MAXIMIZED=FALSE&amp;creator=factset&amp;display_string=Audit"}</definedName>
    <definedName name="_53prm.NumerOkresu_6_1">0</definedName>
    <definedName name="_54__FDSAUDITLINK__" localSheetId="2" hidden="1">{"fdsup://directions/FAT Viewer?action=UPDATE&amp;creator=factset&amp;DYN_ARGS=TRUE&amp;DOC_NAME=FAT:FQL_AUDITING_CLIENT_TEMPLATE.FAT&amp;display_string=Audit&amp;VAR:KEY=QDKHKDEZCN&amp;VAR:QUERY=RkZfRU5UUlBSX1ZBTF9FQklUREFfT1BFUihDQUwsTk9XKQ==&amp;WINDOW=FIRST_POPUP&amp;HEIGHT=450&amp;WIDTH=","450&amp;START_MAXIMIZED=FALSE&amp;VAR:CALENDAR=US&amp;VAR:SYMBOL=BOBE&amp;VAR:INDEX=0"}</definedName>
    <definedName name="_54__FDSAUDITLINK__" localSheetId="4" hidden="1">{"fdsup://directions/FAT Viewer?action=UPDATE&amp;creator=factset&amp;DYN_ARGS=TRUE&amp;DOC_NAME=FAT:FQL_AUDITING_CLIENT_TEMPLATE.FAT&amp;display_string=Audit&amp;VAR:KEY=QDKHKDEZCN&amp;VAR:QUERY=RkZfRU5UUlBSX1ZBTF9FQklUREFfT1BFUihDQUwsTk9XKQ==&amp;WINDOW=FIRST_POPUP&amp;HEIGHT=450&amp;WIDTH=","450&amp;START_MAXIMIZED=FALSE&amp;VAR:CALENDAR=US&amp;VAR:SYMBOL=BOBE&amp;VAR:INDEX=0"}</definedName>
    <definedName name="_54__FDSAUDITLINK__" localSheetId="3" hidden="1">{"fdsup://directions/FAT Viewer?action=UPDATE&amp;creator=factset&amp;DYN_ARGS=TRUE&amp;DOC_NAME=FAT:FQL_AUDITING_CLIENT_TEMPLATE.FAT&amp;display_string=Audit&amp;VAR:KEY=QDKHKDEZCN&amp;VAR:QUERY=RkZfRU5UUlBSX1ZBTF9FQklUREFfT1BFUihDQUwsTk9XKQ==&amp;WINDOW=FIRST_POPUP&amp;HEIGHT=450&amp;WIDTH=","450&amp;START_MAXIMIZED=FALSE&amp;VAR:CALENDAR=US&amp;VAR:SYMBOL=BOBE&amp;VAR:INDEX=0"}</definedName>
    <definedName name="_54__FDSAUDITLINK__" localSheetId="0" hidden="1">{"fdsup://directions/FAT Viewer?action=UPDATE&amp;creator=factset&amp;DYN_ARGS=TRUE&amp;DOC_NAME=FAT:FQL_AUDITING_CLIENT_TEMPLATE.FAT&amp;display_string=Audit&amp;VAR:KEY=QDKHKDEZCN&amp;VAR:QUERY=RkZfRU5UUlBSX1ZBTF9FQklUREFfT1BFUihDQUwsTk9XKQ==&amp;WINDOW=FIRST_POPUP&amp;HEIGHT=450&amp;WIDTH=","450&amp;START_MAXIMIZED=FALSE&amp;VAR:CALENDAR=US&amp;VAR:SYMBOL=BOBE&amp;VAR:INDEX=0"}</definedName>
    <definedName name="_54__FDSAUDITLINK__" localSheetId="1" hidden="1">{"fdsup://directions/FAT Viewer?action=UPDATE&amp;creator=factset&amp;DYN_ARGS=TRUE&amp;DOC_NAME=FAT:FQL_AUDITING_CLIENT_TEMPLATE.FAT&amp;display_string=Audit&amp;VAR:KEY=QDKHKDEZCN&amp;VAR:QUERY=RkZfRU5UUlBSX1ZBTF9FQklUREFfT1BFUihDQUwsTk9XKQ==&amp;WINDOW=FIRST_POPUP&amp;HEIGHT=450&amp;WIDTH=","450&amp;START_MAXIMIZED=FALSE&amp;VAR:CALENDAR=US&amp;VAR:SYMBOL=BOBE&amp;VAR:INDEX=0"}</definedName>
    <definedName name="_54__FDSAUDITLINK__" hidden="1">{"fdsup://directions/FAT Viewer?action=UPDATE&amp;creator=factset&amp;DYN_ARGS=TRUE&amp;DOC_NAME=FAT:FQL_AUDITING_CLIENT_TEMPLATE.FAT&amp;display_string=Audit&amp;VAR:KEY=QDKHKDEZCN&amp;VAR:QUERY=RkZfRU5UUlBSX1ZBTF9FQklUREFfT1BFUihDQUwsTk9XKQ==&amp;WINDOW=FIRST_POPUP&amp;HEIGHT=450&amp;WIDTH=","450&amp;START_MAXIMIZED=FALSE&amp;VAR:CALENDAR=US&amp;VAR:SYMBOL=BOBE&amp;VAR:INDEX=0"}</definedName>
    <definedName name="_54prm.NumerOkresu_7_1">0</definedName>
    <definedName name="_55__FDSAUDITLINK__" localSheetId="2" hidden="1">{"fdsup://directions/FAT Viewer?action=UPDATE&amp;creator=factset&amp;DYN_ARGS=TRUE&amp;DOC_NAME=FAT:FQL_AUDITING_CLIENT_TEMPLATE.FAT&amp;display_string=Audit&amp;VAR:KEY=CBSBKNQPWF&amp;VAR:QUERY=RkZfRU5UUlBSX1ZBTF9FQklUREFfT1BFUihDQUwsTk9XKQ==&amp;WINDOW=FIRST_POPUP&amp;HEIGHT=450&amp;WIDTH=","450&amp;START_MAXIMIZED=FALSE&amp;VAR:CALENDAR=US&amp;VAR:SYMBOL=PZZA&amp;VAR:INDEX=0"}</definedName>
    <definedName name="_55__FDSAUDITLINK__" localSheetId="4" hidden="1">{"fdsup://directions/FAT Viewer?action=UPDATE&amp;creator=factset&amp;DYN_ARGS=TRUE&amp;DOC_NAME=FAT:FQL_AUDITING_CLIENT_TEMPLATE.FAT&amp;display_string=Audit&amp;VAR:KEY=CBSBKNQPWF&amp;VAR:QUERY=RkZfRU5UUlBSX1ZBTF9FQklUREFfT1BFUihDQUwsTk9XKQ==&amp;WINDOW=FIRST_POPUP&amp;HEIGHT=450&amp;WIDTH=","450&amp;START_MAXIMIZED=FALSE&amp;VAR:CALENDAR=US&amp;VAR:SYMBOL=PZZA&amp;VAR:INDEX=0"}</definedName>
    <definedName name="_55__FDSAUDITLINK__" localSheetId="3" hidden="1">{"fdsup://directions/FAT Viewer?action=UPDATE&amp;creator=factset&amp;DYN_ARGS=TRUE&amp;DOC_NAME=FAT:FQL_AUDITING_CLIENT_TEMPLATE.FAT&amp;display_string=Audit&amp;VAR:KEY=CBSBKNQPWF&amp;VAR:QUERY=RkZfRU5UUlBSX1ZBTF9FQklUREFfT1BFUihDQUwsTk9XKQ==&amp;WINDOW=FIRST_POPUP&amp;HEIGHT=450&amp;WIDTH=","450&amp;START_MAXIMIZED=FALSE&amp;VAR:CALENDAR=US&amp;VAR:SYMBOL=PZZA&amp;VAR:INDEX=0"}</definedName>
    <definedName name="_55__FDSAUDITLINK__" localSheetId="0" hidden="1">{"fdsup://directions/FAT Viewer?action=UPDATE&amp;creator=factset&amp;DYN_ARGS=TRUE&amp;DOC_NAME=FAT:FQL_AUDITING_CLIENT_TEMPLATE.FAT&amp;display_string=Audit&amp;VAR:KEY=CBSBKNQPWF&amp;VAR:QUERY=RkZfRU5UUlBSX1ZBTF9FQklUREFfT1BFUihDQUwsTk9XKQ==&amp;WINDOW=FIRST_POPUP&amp;HEIGHT=450&amp;WIDTH=","450&amp;START_MAXIMIZED=FALSE&amp;VAR:CALENDAR=US&amp;VAR:SYMBOL=PZZA&amp;VAR:INDEX=0"}</definedName>
    <definedName name="_55__FDSAUDITLINK__" localSheetId="1" hidden="1">{"fdsup://directions/FAT Viewer?action=UPDATE&amp;creator=factset&amp;DYN_ARGS=TRUE&amp;DOC_NAME=FAT:FQL_AUDITING_CLIENT_TEMPLATE.FAT&amp;display_string=Audit&amp;VAR:KEY=CBSBKNQPWF&amp;VAR:QUERY=RkZfRU5UUlBSX1ZBTF9FQklUREFfT1BFUihDQUwsTk9XKQ==&amp;WINDOW=FIRST_POPUP&amp;HEIGHT=450&amp;WIDTH=","450&amp;START_MAXIMIZED=FALSE&amp;VAR:CALENDAR=US&amp;VAR:SYMBOL=PZZA&amp;VAR:INDEX=0"}</definedName>
    <definedName name="_55__FDSAUDITLINK__" hidden="1">{"fdsup://directions/FAT Viewer?action=UPDATE&amp;creator=factset&amp;DYN_ARGS=TRUE&amp;DOC_NAME=FAT:FQL_AUDITING_CLIENT_TEMPLATE.FAT&amp;display_string=Audit&amp;VAR:KEY=CBSBKNQPWF&amp;VAR:QUERY=RkZfRU5UUlBSX1ZBTF9FQklUREFfT1BFUihDQUwsTk9XKQ==&amp;WINDOW=FIRST_POPUP&amp;HEIGHT=450&amp;WIDTH=","450&amp;START_MAXIMIZED=FALSE&amp;VAR:CALENDAR=US&amp;VAR:SYMBOL=PZZA&amp;VAR:INDEX=0"}</definedName>
    <definedName name="_55prm.NumerOkresu_8_1">0</definedName>
    <definedName name="_56__FDSAUDITLINK__" localSheetId="2" hidden="1">{"fdsup://directions/FAT Viewer?action=UPDATE&amp;creator=factset&amp;DYN_ARGS=TRUE&amp;DOC_NAME=FAT:FQL_AUDITING_CLIENT_TEMPLATE.FAT&amp;display_string=Audit&amp;VAR:KEY=FKBSHUBKXM&amp;VAR:QUERY=RkZfRU5UUlBSX1ZBTF9FQklUREFfT1BFUihBTk4sNDA1NDMp&amp;WINDOW=FIRST_POPUP&amp;HEIGHT=450&amp;WIDTH=","450&amp;START_MAXIMIZED=FALSE&amp;VAR:CALENDAR=US&amp;VAR:SYMBOL=WEN&amp;VAR:INDEX=0"}</definedName>
    <definedName name="_56__FDSAUDITLINK__" localSheetId="4" hidden="1">{"fdsup://directions/FAT Viewer?action=UPDATE&amp;creator=factset&amp;DYN_ARGS=TRUE&amp;DOC_NAME=FAT:FQL_AUDITING_CLIENT_TEMPLATE.FAT&amp;display_string=Audit&amp;VAR:KEY=FKBSHUBKXM&amp;VAR:QUERY=RkZfRU5UUlBSX1ZBTF9FQklUREFfT1BFUihBTk4sNDA1NDMp&amp;WINDOW=FIRST_POPUP&amp;HEIGHT=450&amp;WIDTH=","450&amp;START_MAXIMIZED=FALSE&amp;VAR:CALENDAR=US&amp;VAR:SYMBOL=WEN&amp;VAR:INDEX=0"}</definedName>
    <definedName name="_56__FDSAUDITLINK__" localSheetId="3" hidden="1">{"fdsup://directions/FAT Viewer?action=UPDATE&amp;creator=factset&amp;DYN_ARGS=TRUE&amp;DOC_NAME=FAT:FQL_AUDITING_CLIENT_TEMPLATE.FAT&amp;display_string=Audit&amp;VAR:KEY=FKBSHUBKXM&amp;VAR:QUERY=RkZfRU5UUlBSX1ZBTF9FQklUREFfT1BFUihBTk4sNDA1NDMp&amp;WINDOW=FIRST_POPUP&amp;HEIGHT=450&amp;WIDTH=","450&amp;START_MAXIMIZED=FALSE&amp;VAR:CALENDAR=US&amp;VAR:SYMBOL=WEN&amp;VAR:INDEX=0"}</definedName>
    <definedName name="_56__FDSAUDITLINK__" localSheetId="0" hidden="1">{"fdsup://directions/FAT Viewer?action=UPDATE&amp;creator=factset&amp;DYN_ARGS=TRUE&amp;DOC_NAME=FAT:FQL_AUDITING_CLIENT_TEMPLATE.FAT&amp;display_string=Audit&amp;VAR:KEY=FKBSHUBKXM&amp;VAR:QUERY=RkZfRU5UUlBSX1ZBTF9FQklUREFfT1BFUihBTk4sNDA1NDMp&amp;WINDOW=FIRST_POPUP&amp;HEIGHT=450&amp;WIDTH=","450&amp;START_MAXIMIZED=FALSE&amp;VAR:CALENDAR=US&amp;VAR:SYMBOL=WEN&amp;VAR:INDEX=0"}</definedName>
    <definedName name="_56__FDSAUDITLINK__" localSheetId="1" hidden="1">{"fdsup://directions/FAT Viewer?action=UPDATE&amp;creator=factset&amp;DYN_ARGS=TRUE&amp;DOC_NAME=FAT:FQL_AUDITING_CLIENT_TEMPLATE.FAT&amp;display_string=Audit&amp;VAR:KEY=FKBSHUBKXM&amp;VAR:QUERY=RkZfRU5UUlBSX1ZBTF9FQklUREFfT1BFUihBTk4sNDA1NDMp&amp;WINDOW=FIRST_POPUP&amp;HEIGHT=450&amp;WIDTH=","450&amp;START_MAXIMIZED=FALSE&amp;VAR:CALENDAR=US&amp;VAR:SYMBOL=WEN&amp;VAR:INDEX=0"}</definedName>
    <definedName name="_56__FDSAUDITLINK__" hidden="1">{"fdsup://directions/FAT Viewer?action=UPDATE&amp;creator=factset&amp;DYN_ARGS=TRUE&amp;DOC_NAME=FAT:FQL_AUDITING_CLIENT_TEMPLATE.FAT&amp;display_string=Audit&amp;VAR:KEY=FKBSHUBKXM&amp;VAR:QUERY=RkZfRU5UUlBSX1ZBTF9FQklUREFfT1BFUihBTk4sNDA1NDMp&amp;WINDOW=FIRST_POPUP&amp;HEIGHT=450&amp;WIDTH=","450&amp;START_MAXIMIZED=FALSE&amp;VAR:CALENDAR=US&amp;VAR:SYMBOL=WEN&amp;VAR:INDEX=0"}</definedName>
    <definedName name="_56prm.NumerOkresu_9_1">0</definedName>
    <definedName name="_57__FDSAUDITLINK__" localSheetId="2" hidden="1">{"fdsup://directions/FAT Viewer?action=UPDATE&amp;creator=factset&amp;DYN_ARGS=TRUE&amp;DOC_NAME=FAT:FQL_AUDITING_CLIENT_TEMPLATE.FAT&amp;display_string=Audit&amp;VAR:KEY=XYXONIBIDS&amp;VAR:QUERY=RkZfRU5UUlBSX1ZBTF9FQklUREFfT1BFUihBTk4sNDA1NDMp&amp;WINDOW=FIRST_POPUP&amp;HEIGHT=450&amp;WIDTH=","450&amp;START_MAXIMIZED=FALSE&amp;VAR:CALENDAR=US&amp;VAR:SYMBOL=DENN&amp;VAR:INDEX=0"}</definedName>
    <definedName name="_57__FDSAUDITLINK__" localSheetId="4" hidden="1">{"fdsup://directions/FAT Viewer?action=UPDATE&amp;creator=factset&amp;DYN_ARGS=TRUE&amp;DOC_NAME=FAT:FQL_AUDITING_CLIENT_TEMPLATE.FAT&amp;display_string=Audit&amp;VAR:KEY=XYXONIBIDS&amp;VAR:QUERY=RkZfRU5UUlBSX1ZBTF9FQklUREFfT1BFUihBTk4sNDA1NDMp&amp;WINDOW=FIRST_POPUP&amp;HEIGHT=450&amp;WIDTH=","450&amp;START_MAXIMIZED=FALSE&amp;VAR:CALENDAR=US&amp;VAR:SYMBOL=DENN&amp;VAR:INDEX=0"}</definedName>
    <definedName name="_57__FDSAUDITLINK__" localSheetId="3" hidden="1">{"fdsup://directions/FAT Viewer?action=UPDATE&amp;creator=factset&amp;DYN_ARGS=TRUE&amp;DOC_NAME=FAT:FQL_AUDITING_CLIENT_TEMPLATE.FAT&amp;display_string=Audit&amp;VAR:KEY=XYXONIBIDS&amp;VAR:QUERY=RkZfRU5UUlBSX1ZBTF9FQklUREFfT1BFUihBTk4sNDA1NDMp&amp;WINDOW=FIRST_POPUP&amp;HEIGHT=450&amp;WIDTH=","450&amp;START_MAXIMIZED=FALSE&amp;VAR:CALENDAR=US&amp;VAR:SYMBOL=DENN&amp;VAR:INDEX=0"}</definedName>
    <definedName name="_57__FDSAUDITLINK__" localSheetId="0" hidden="1">{"fdsup://directions/FAT Viewer?action=UPDATE&amp;creator=factset&amp;DYN_ARGS=TRUE&amp;DOC_NAME=FAT:FQL_AUDITING_CLIENT_TEMPLATE.FAT&amp;display_string=Audit&amp;VAR:KEY=XYXONIBIDS&amp;VAR:QUERY=RkZfRU5UUlBSX1ZBTF9FQklUREFfT1BFUihBTk4sNDA1NDMp&amp;WINDOW=FIRST_POPUP&amp;HEIGHT=450&amp;WIDTH=","450&amp;START_MAXIMIZED=FALSE&amp;VAR:CALENDAR=US&amp;VAR:SYMBOL=DENN&amp;VAR:INDEX=0"}</definedName>
    <definedName name="_57__FDSAUDITLINK__" localSheetId="1" hidden="1">{"fdsup://directions/FAT Viewer?action=UPDATE&amp;creator=factset&amp;DYN_ARGS=TRUE&amp;DOC_NAME=FAT:FQL_AUDITING_CLIENT_TEMPLATE.FAT&amp;display_string=Audit&amp;VAR:KEY=XYXONIBIDS&amp;VAR:QUERY=RkZfRU5UUlBSX1ZBTF9FQklUREFfT1BFUihBTk4sNDA1NDMp&amp;WINDOW=FIRST_POPUP&amp;HEIGHT=450&amp;WIDTH=","450&amp;START_MAXIMIZED=FALSE&amp;VAR:CALENDAR=US&amp;VAR:SYMBOL=DENN&amp;VAR:INDEX=0"}</definedName>
    <definedName name="_57__FDSAUDITLINK__" hidden="1">{"fdsup://directions/FAT Viewer?action=UPDATE&amp;creator=factset&amp;DYN_ARGS=TRUE&amp;DOC_NAME=FAT:FQL_AUDITING_CLIENT_TEMPLATE.FAT&amp;display_string=Audit&amp;VAR:KEY=XYXONIBIDS&amp;VAR:QUERY=RkZfRU5UUlBSX1ZBTF9FQklUREFfT1BFUihBTk4sNDA1NDMp&amp;WINDOW=FIRST_POPUP&amp;HEIGHT=450&amp;WIDTH=","450&amp;START_MAXIMIZED=FALSE&amp;VAR:CALENDAR=US&amp;VAR:SYMBOL=DENN&amp;VAR:INDEX=0"}</definedName>
    <definedName name="_57prm.NumerOkresuDo_10_1">4</definedName>
    <definedName name="_58__FDSAUDITLINK__" localSheetId="2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58__FDSAUDITLINK__" localSheetId="4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58__FDSAUDITLINK__" localSheetId="3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58__FDSAUDITLINK__" localSheetId="0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58__FDSAUDITLINK__" localSheetId="1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58__FDSAUDITLINK__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58prm.NumerOkresuDo_11_1">4</definedName>
    <definedName name="_59prm.NumerOkresuDo_12_1">4</definedName>
    <definedName name="_5ktp.KtTyp_13_1">1</definedName>
    <definedName name="_6__123Graph_ACHART_9" localSheetId="2" hidden="1">#REF!</definedName>
    <definedName name="_6__123Graph_ACHART_9" localSheetId="4" hidden="1">#REF!</definedName>
    <definedName name="_6__123Graph_ACHART_9" localSheetId="3" hidden="1">#REF!</definedName>
    <definedName name="_6__123Graph_ACHART_9" localSheetId="0" hidden="1">#REF!</definedName>
    <definedName name="_6__123Graph_ACHART_9" localSheetId="1" hidden="1">#REF!</definedName>
    <definedName name="_6__123Graph_ACHART_9" hidden="1">#REF!</definedName>
    <definedName name="_6__123Graph_BCHART_2" hidden="1">#REF!</definedName>
    <definedName name="_6__123Graph_BCHART_3" hidden="1">#REF!</definedName>
    <definedName name="_6__123Graph_LBL_ACHART_1" localSheetId="2" hidden="1">#REF!</definedName>
    <definedName name="_6__123Graph_LBL_ACHART_1" localSheetId="4" hidden="1">#REF!</definedName>
    <definedName name="_6__123Graph_LBL_ACHART_1" localSheetId="3" hidden="1">#REF!</definedName>
    <definedName name="_6__123Graph_LBL_ACHART_1" localSheetId="0" hidden="1">#REF!</definedName>
    <definedName name="_6__123Graph_LBL_ACHART_1" localSheetId="1" hidden="1">#REF!</definedName>
    <definedName name="_6__123Graph_LBL_ACHART_1" hidden="1">#REF!</definedName>
    <definedName name="_6__FDSAUDITLINK__" localSheetId="2" hidden="1">{"fdsup://directions/FAT Viewer?action=UPDATE&amp;creator=factset&amp;DYN_ARGS=TRUE&amp;DOC_NAME=FAT:FQL_AUDITING_CLIENT_TEMPLATE.FAT&amp;display_string=Audit&amp;VAR:KEY=UFOVOBKTGL&amp;VAR:QUERY=RkZfRU5UUlBSX1ZBTF9FQklUREFfT1BFUihDQUwsTk9XKQ==&amp;WINDOW=FIRST_POPUP&amp;HEIGHT=450&amp;WIDTH=","450&amp;START_MAXIMIZED=FALSE&amp;VAR:CALENDAR=US&amp;VAR:SYMBOL=BAGL&amp;VAR:INDEX=0"}</definedName>
    <definedName name="_6__FDSAUDITLINK__" localSheetId="4" hidden="1">{"fdsup://directions/FAT Viewer?action=UPDATE&amp;creator=factset&amp;DYN_ARGS=TRUE&amp;DOC_NAME=FAT:FQL_AUDITING_CLIENT_TEMPLATE.FAT&amp;display_string=Audit&amp;VAR:KEY=UFOVOBKTGL&amp;VAR:QUERY=RkZfRU5UUlBSX1ZBTF9FQklUREFfT1BFUihDQUwsTk9XKQ==&amp;WINDOW=FIRST_POPUP&amp;HEIGHT=450&amp;WIDTH=","450&amp;START_MAXIMIZED=FALSE&amp;VAR:CALENDAR=US&amp;VAR:SYMBOL=BAGL&amp;VAR:INDEX=0"}</definedName>
    <definedName name="_6__FDSAUDITLINK__" localSheetId="3" hidden="1">{"fdsup://directions/FAT Viewer?action=UPDATE&amp;creator=factset&amp;DYN_ARGS=TRUE&amp;DOC_NAME=FAT:FQL_AUDITING_CLIENT_TEMPLATE.FAT&amp;display_string=Audit&amp;VAR:KEY=UFOVOBKTGL&amp;VAR:QUERY=RkZfRU5UUlBSX1ZBTF9FQklUREFfT1BFUihDQUwsTk9XKQ==&amp;WINDOW=FIRST_POPUP&amp;HEIGHT=450&amp;WIDTH=","450&amp;START_MAXIMIZED=FALSE&amp;VAR:CALENDAR=US&amp;VAR:SYMBOL=BAGL&amp;VAR:INDEX=0"}</definedName>
    <definedName name="_6__FDSAUDITLINK__" localSheetId="0" hidden="1">{"fdsup://directions/FAT Viewer?action=UPDATE&amp;creator=factset&amp;DYN_ARGS=TRUE&amp;DOC_NAME=FAT:FQL_AUDITING_CLIENT_TEMPLATE.FAT&amp;display_string=Audit&amp;VAR:KEY=UFOVOBKTGL&amp;VAR:QUERY=RkZfRU5UUlBSX1ZBTF9FQklUREFfT1BFUihDQUwsTk9XKQ==&amp;WINDOW=FIRST_POPUP&amp;HEIGHT=450&amp;WIDTH=","450&amp;START_MAXIMIZED=FALSE&amp;VAR:CALENDAR=US&amp;VAR:SYMBOL=BAGL&amp;VAR:INDEX=0"}</definedName>
    <definedName name="_6__FDSAUDITLINK__" localSheetId="1" hidden="1">{"fdsup://directions/FAT Viewer?action=UPDATE&amp;creator=factset&amp;DYN_ARGS=TRUE&amp;DOC_NAME=FAT:FQL_AUDITING_CLIENT_TEMPLATE.FAT&amp;display_string=Audit&amp;VAR:KEY=UFOVOBKTGL&amp;VAR:QUERY=RkZfRU5UUlBSX1ZBTF9FQklUREFfT1BFUihDQUwsTk9XKQ==&amp;WINDOW=FIRST_POPUP&amp;HEIGHT=450&amp;WIDTH=","450&amp;START_MAXIMIZED=FALSE&amp;VAR:CALENDAR=US&amp;VAR:SYMBOL=BAGL&amp;VAR:INDEX=0"}</definedName>
    <definedName name="_6__FDSAUDITLINK__" hidden="1">{"fdsup://directions/FAT Viewer?action=UPDATE&amp;creator=factset&amp;DYN_ARGS=TRUE&amp;DOC_NAME=FAT:FQL_AUDITING_CLIENT_TEMPLATE.FAT&amp;display_string=Audit&amp;VAR:KEY=UFOVOBKTGL&amp;VAR:QUERY=RkZfRU5UUlBSX1ZBTF9FQklUREFfT1BFUihDQUwsTk9XKQ==&amp;WINDOW=FIRST_POPUP&amp;HEIGHT=450&amp;WIDTH=","450&amp;START_MAXIMIZED=FALSE&amp;VAR:CALENDAR=US&amp;VAR:SYMBOL=BAGL&amp;VAR:INDEX=0"}</definedName>
    <definedName name="_60__FDSAUDITLINK__" localSheetId="2" hidden="1">{"fdsup://directions/FAT Viewer?action=UPDATE&amp;creator=factset&amp;DYN_ARGS=TRUE&amp;DOC_NAME=FAT:FQL_AUDITING_CLIENT_TEMPLATE.FAT&amp;display_string=Audit&amp;VAR:KEY=CDKTEHYRWX&amp;VAR:QUERY=RkZfU0FMRVMoTFRNLDQwNjMzKQ==&amp;WINDOW=FIRST_POPUP&amp;HEIGHT=450&amp;WIDTH=450&amp;START_MAXIMIZED=","FALSE&amp;VAR:CALENDAR=US&amp;VAR:SYMBOL=SONC&amp;VAR:INDEX=0"}</definedName>
    <definedName name="_60__FDSAUDITLINK__" localSheetId="4" hidden="1">{"fdsup://directions/FAT Viewer?action=UPDATE&amp;creator=factset&amp;DYN_ARGS=TRUE&amp;DOC_NAME=FAT:FQL_AUDITING_CLIENT_TEMPLATE.FAT&amp;display_string=Audit&amp;VAR:KEY=CDKTEHYRWX&amp;VAR:QUERY=RkZfU0FMRVMoTFRNLDQwNjMzKQ==&amp;WINDOW=FIRST_POPUP&amp;HEIGHT=450&amp;WIDTH=450&amp;START_MAXIMIZED=","FALSE&amp;VAR:CALENDAR=US&amp;VAR:SYMBOL=SONC&amp;VAR:INDEX=0"}</definedName>
    <definedName name="_60__FDSAUDITLINK__" localSheetId="3" hidden="1">{"fdsup://directions/FAT Viewer?action=UPDATE&amp;creator=factset&amp;DYN_ARGS=TRUE&amp;DOC_NAME=FAT:FQL_AUDITING_CLIENT_TEMPLATE.FAT&amp;display_string=Audit&amp;VAR:KEY=CDKTEHYRWX&amp;VAR:QUERY=RkZfU0FMRVMoTFRNLDQwNjMzKQ==&amp;WINDOW=FIRST_POPUP&amp;HEIGHT=450&amp;WIDTH=450&amp;START_MAXIMIZED=","FALSE&amp;VAR:CALENDAR=US&amp;VAR:SYMBOL=SONC&amp;VAR:INDEX=0"}</definedName>
    <definedName name="_60__FDSAUDITLINK__" localSheetId="0" hidden="1">{"fdsup://directions/FAT Viewer?action=UPDATE&amp;creator=factset&amp;DYN_ARGS=TRUE&amp;DOC_NAME=FAT:FQL_AUDITING_CLIENT_TEMPLATE.FAT&amp;display_string=Audit&amp;VAR:KEY=CDKTEHYRWX&amp;VAR:QUERY=RkZfU0FMRVMoTFRNLDQwNjMzKQ==&amp;WINDOW=FIRST_POPUP&amp;HEIGHT=450&amp;WIDTH=450&amp;START_MAXIMIZED=","FALSE&amp;VAR:CALENDAR=US&amp;VAR:SYMBOL=SONC&amp;VAR:INDEX=0"}</definedName>
    <definedName name="_60__FDSAUDITLINK__" localSheetId="1" hidden="1">{"fdsup://directions/FAT Viewer?action=UPDATE&amp;creator=factset&amp;DYN_ARGS=TRUE&amp;DOC_NAME=FAT:FQL_AUDITING_CLIENT_TEMPLATE.FAT&amp;display_string=Audit&amp;VAR:KEY=CDKTEHYRWX&amp;VAR:QUERY=RkZfU0FMRVMoTFRNLDQwNjMzKQ==&amp;WINDOW=FIRST_POPUP&amp;HEIGHT=450&amp;WIDTH=450&amp;START_MAXIMIZED=","FALSE&amp;VAR:CALENDAR=US&amp;VAR:SYMBOL=SONC&amp;VAR:INDEX=0"}</definedName>
    <definedName name="_60__FDSAUDITLINK__" hidden="1">{"fdsup://directions/FAT Viewer?action=UPDATE&amp;creator=factset&amp;DYN_ARGS=TRUE&amp;DOC_NAME=FAT:FQL_AUDITING_CLIENT_TEMPLATE.FAT&amp;display_string=Audit&amp;VAR:KEY=CDKTEHYRWX&amp;VAR:QUERY=RkZfU0FMRVMoTFRNLDQwNjMzKQ==&amp;WINDOW=FIRST_POPUP&amp;HEIGHT=450&amp;WIDTH=450&amp;START_MAXIMIZED=","FALSE&amp;VAR:CALENDAR=US&amp;VAR:SYMBOL=SONC&amp;VAR:INDEX=0"}</definedName>
    <definedName name="_60prm.NumerOkresuDo_13_1">4</definedName>
    <definedName name="_61__FDSAUDITLINK__" localSheetId="2" hidden="1">{"fdsup://directions/FAT Viewer?action=UPDATE&amp;creator=factset&amp;DYN_ARGS=TRUE&amp;DOC_NAME=FAT:FQL_AUDITING_CLIENT_TEMPLATE.FAT&amp;display_string=Audit&amp;VAR:KEY=CTOLEBQLKH&amp;VAR:QUERY=RkZfU0FMRVMoTFRNLDQwOTk5KQ==&amp;WINDOW=FIRST_POPUP&amp;HEIGHT=450&amp;WIDTH=450&amp;START_MAXIMIZED=","FALSE&amp;VAR:CALENDAR=US&amp;VAR:SYMBOL=BOBE&amp;VAR:INDEX=0"}</definedName>
    <definedName name="_61__FDSAUDITLINK__" localSheetId="4" hidden="1">{"fdsup://directions/FAT Viewer?action=UPDATE&amp;creator=factset&amp;DYN_ARGS=TRUE&amp;DOC_NAME=FAT:FQL_AUDITING_CLIENT_TEMPLATE.FAT&amp;display_string=Audit&amp;VAR:KEY=CTOLEBQLKH&amp;VAR:QUERY=RkZfU0FMRVMoTFRNLDQwOTk5KQ==&amp;WINDOW=FIRST_POPUP&amp;HEIGHT=450&amp;WIDTH=450&amp;START_MAXIMIZED=","FALSE&amp;VAR:CALENDAR=US&amp;VAR:SYMBOL=BOBE&amp;VAR:INDEX=0"}</definedName>
    <definedName name="_61__FDSAUDITLINK__" localSheetId="3" hidden="1">{"fdsup://directions/FAT Viewer?action=UPDATE&amp;creator=factset&amp;DYN_ARGS=TRUE&amp;DOC_NAME=FAT:FQL_AUDITING_CLIENT_TEMPLATE.FAT&amp;display_string=Audit&amp;VAR:KEY=CTOLEBQLKH&amp;VAR:QUERY=RkZfU0FMRVMoTFRNLDQwOTk5KQ==&amp;WINDOW=FIRST_POPUP&amp;HEIGHT=450&amp;WIDTH=450&amp;START_MAXIMIZED=","FALSE&amp;VAR:CALENDAR=US&amp;VAR:SYMBOL=BOBE&amp;VAR:INDEX=0"}</definedName>
    <definedName name="_61__FDSAUDITLINK__" localSheetId="0" hidden="1">{"fdsup://directions/FAT Viewer?action=UPDATE&amp;creator=factset&amp;DYN_ARGS=TRUE&amp;DOC_NAME=FAT:FQL_AUDITING_CLIENT_TEMPLATE.FAT&amp;display_string=Audit&amp;VAR:KEY=CTOLEBQLKH&amp;VAR:QUERY=RkZfU0FMRVMoTFRNLDQwOTk5KQ==&amp;WINDOW=FIRST_POPUP&amp;HEIGHT=450&amp;WIDTH=450&amp;START_MAXIMIZED=","FALSE&amp;VAR:CALENDAR=US&amp;VAR:SYMBOL=BOBE&amp;VAR:INDEX=0"}</definedName>
    <definedName name="_61__FDSAUDITLINK__" localSheetId="1" hidden="1">{"fdsup://directions/FAT Viewer?action=UPDATE&amp;creator=factset&amp;DYN_ARGS=TRUE&amp;DOC_NAME=FAT:FQL_AUDITING_CLIENT_TEMPLATE.FAT&amp;display_string=Audit&amp;VAR:KEY=CTOLEBQLKH&amp;VAR:QUERY=RkZfU0FMRVMoTFRNLDQwOTk5KQ==&amp;WINDOW=FIRST_POPUP&amp;HEIGHT=450&amp;WIDTH=450&amp;START_MAXIMIZED=","FALSE&amp;VAR:CALENDAR=US&amp;VAR:SYMBOL=BOBE&amp;VAR:INDEX=0"}</definedName>
    <definedName name="_61__FDSAUDITLINK__" hidden="1">{"fdsup://directions/FAT Viewer?action=UPDATE&amp;creator=factset&amp;DYN_ARGS=TRUE&amp;DOC_NAME=FAT:FQL_AUDITING_CLIENT_TEMPLATE.FAT&amp;display_string=Audit&amp;VAR:KEY=CTOLEBQLKH&amp;VAR:QUERY=RkZfU0FMRVMoTFRNLDQwOTk5KQ==&amp;WINDOW=FIRST_POPUP&amp;HEIGHT=450&amp;WIDTH=450&amp;START_MAXIMIZED=","FALSE&amp;VAR:CALENDAR=US&amp;VAR:SYMBOL=BOBE&amp;VAR:INDEX=0"}</definedName>
    <definedName name="_61prm.NumerOkresuDo_2_1">4</definedName>
    <definedName name="_62__FDSAUDITLINK__" localSheetId="2" hidden="1">{"fdsup://Directions/FactSet Auditing Viewer?action=AUDIT_VALUE&amp;DB=129&amp;ID1=14574X10&amp;VALUEID=01001&amp;SDATE=2011&amp;PERIODTYPE=ANN_STD&amp;SCFT=3&amp;window=popup_no_bar&amp;width=385&amp;height=120&amp;START_MAXIMIZED=FALSE&amp;creator=factset&amp;display_string=Audit"}</definedName>
    <definedName name="_62__FDSAUDITLINK__" localSheetId="4" hidden="1">{"fdsup://Directions/FactSet Auditing Viewer?action=AUDIT_VALUE&amp;DB=129&amp;ID1=14574X10&amp;VALUEID=01001&amp;SDATE=2011&amp;PERIODTYPE=ANN_STD&amp;SCFT=3&amp;window=popup_no_bar&amp;width=385&amp;height=120&amp;START_MAXIMIZED=FALSE&amp;creator=factset&amp;display_string=Audit"}</definedName>
    <definedName name="_62__FDSAUDITLINK__" localSheetId="3" hidden="1">{"fdsup://Directions/FactSet Auditing Viewer?action=AUDIT_VALUE&amp;DB=129&amp;ID1=14574X10&amp;VALUEID=01001&amp;SDATE=2011&amp;PERIODTYPE=ANN_STD&amp;SCFT=3&amp;window=popup_no_bar&amp;width=385&amp;height=120&amp;START_MAXIMIZED=FALSE&amp;creator=factset&amp;display_string=Audit"}</definedName>
    <definedName name="_62__FDSAUDITLINK__" localSheetId="0" hidden="1">{"fdsup://Directions/FactSet Auditing Viewer?action=AUDIT_VALUE&amp;DB=129&amp;ID1=14574X10&amp;VALUEID=01001&amp;SDATE=2011&amp;PERIODTYPE=ANN_STD&amp;SCFT=3&amp;window=popup_no_bar&amp;width=385&amp;height=120&amp;START_MAXIMIZED=FALSE&amp;creator=factset&amp;display_string=Audit"}</definedName>
    <definedName name="_62__FDSAUDITLINK__" localSheetId="1" hidden="1">{"fdsup://Directions/FactSet Auditing Viewer?action=AUDIT_VALUE&amp;DB=129&amp;ID1=14574X10&amp;VALUEID=01001&amp;SDATE=2011&amp;PERIODTYPE=ANN_STD&amp;SCFT=3&amp;window=popup_no_bar&amp;width=385&amp;height=120&amp;START_MAXIMIZED=FALSE&amp;creator=factset&amp;display_string=Audit"}</definedName>
    <definedName name="_62__FDSAUDITLINK__" hidden="1">{"fdsup://Directions/FactSet Auditing Viewer?action=AUDIT_VALUE&amp;DB=129&amp;ID1=14574X10&amp;VALUEID=01001&amp;SDATE=2011&amp;PERIODTYPE=ANN_STD&amp;SCFT=3&amp;window=popup_no_bar&amp;width=385&amp;height=120&amp;START_MAXIMIZED=FALSE&amp;creator=factset&amp;display_string=Audit"}</definedName>
    <definedName name="_62prm.NumerOkresuDo_3_1">4</definedName>
    <definedName name="_63__FDSAUDITLINK__" localSheetId="2" hidden="1">{"fdsup://directions/FAT Viewer?action=UPDATE&amp;creator=factset&amp;DYN_ARGS=TRUE&amp;DOC_NAME=FAT:FQL_AUDITING_CLIENT_TEMPLATE.FAT&amp;display_string=Audit&amp;VAR:KEY=IJYPUFUHKR&amp;VAR:QUERY=RkZfRU5UUlBSX1ZBTF9FQklUREFfT1BFUihDQUwsTk9XKQ==&amp;WINDOW=FIRST_POPUP&amp;HEIGHT=450&amp;WIDTH=","450&amp;START_MAXIMIZED=FALSE&amp;VAR:CALENDAR=US&amp;VAR:SYMBOL=TAST&amp;VAR:INDEX=0"}</definedName>
    <definedName name="_63__FDSAUDITLINK__" localSheetId="4" hidden="1">{"fdsup://directions/FAT Viewer?action=UPDATE&amp;creator=factset&amp;DYN_ARGS=TRUE&amp;DOC_NAME=FAT:FQL_AUDITING_CLIENT_TEMPLATE.FAT&amp;display_string=Audit&amp;VAR:KEY=IJYPUFUHKR&amp;VAR:QUERY=RkZfRU5UUlBSX1ZBTF9FQklUREFfT1BFUihDQUwsTk9XKQ==&amp;WINDOW=FIRST_POPUP&amp;HEIGHT=450&amp;WIDTH=","450&amp;START_MAXIMIZED=FALSE&amp;VAR:CALENDAR=US&amp;VAR:SYMBOL=TAST&amp;VAR:INDEX=0"}</definedName>
    <definedName name="_63__FDSAUDITLINK__" localSheetId="3" hidden="1">{"fdsup://directions/FAT Viewer?action=UPDATE&amp;creator=factset&amp;DYN_ARGS=TRUE&amp;DOC_NAME=FAT:FQL_AUDITING_CLIENT_TEMPLATE.FAT&amp;display_string=Audit&amp;VAR:KEY=IJYPUFUHKR&amp;VAR:QUERY=RkZfRU5UUlBSX1ZBTF9FQklUREFfT1BFUihDQUwsTk9XKQ==&amp;WINDOW=FIRST_POPUP&amp;HEIGHT=450&amp;WIDTH=","450&amp;START_MAXIMIZED=FALSE&amp;VAR:CALENDAR=US&amp;VAR:SYMBOL=TAST&amp;VAR:INDEX=0"}</definedName>
    <definedName name="_63__FDSAUDITLINK__" localSheetId="0" hidden="1">{"fdsup://directions/FAT Viewer?action=UPDATE&amp;creator=factset&amp;DYN_ARGS=TRUE&amp;DOC_NAME=FAT:FQL_AUDITING_CLIENT_TEMPLATE.FAT&amp;display_string=Audit&amp;VAR:KEY=IJYPUFUHKR&amp;VAR:QUERY=RkZfRU5UUlBSX1ZBTF9FQklUREFfT1BFUihDQUwsTk9XKQ==&amp;WINDOW=FIRST_POPUP&amp;HEIGHT=450&amp;WIDTH=","450&amp;START_MAXIMIZED=FALSE&amp;VAR:CALENDAR=US&amp;VAR:SYMBOL=TAST&amp;VAR:INDEX=0"}</definedName>
    <definedName name="_63__FDSAUDITLINK__" localSheetId="1" hidden="1">{"fdsup://directions/FAT Viewer?action=UPDATE&amp;creator=factset&amp;DYN_ARGS=TRUE&amp;DOC_NAME=FAT:FQL_AUDITING_CLIENT_TEMPLATE.FAT&amp;display_string=Audit&amp;VAR:KEY=IJYPUFUHKR&amp;VAR:QUERY=RkZfRU5UUlBSX1ZBTF9FQklUREFfT1BFUihDQUwsTk9XKQ==&amp;WINDOW=FIRST_POPUP&amp;HEIGHT=450&amp;WIDTH=","450&amp;START_MAXIMIZED=FALSE&amp;VAR:CALENDAR=US&amp;VAR:SYMBOL=TAST&amp;VAR:INDEX=0"}</definedName>
    <definedName name="_63__FDSAUDITLINK__" hidden="1">{"fdsup://directions/FAT Viewer?action=UPDATE&amp;creator=factset&amp;DYN_ARGS=TRUE&amp;DOC_NAME=FAT:FQL_AUDITING_CLIENT_TEMPLATE.FAT&amp;display_string=Audit&amp;VAR:KEY=IJYPUFUHKR&amp;VAR:QUERY=RkZfRU5UUlBSX1ZBTF9FQklUREFfT1BFUihDQUwsTk9XKQ==&amp;WINDOW=FIRST_POPUP&amp;HEIGHT=450&amp;WIDTH=","450&amp;START_MAXIMIZED=FALSE&amp;VAR:CALENDAR=US&amp;VAR:SYMBOL=TAST&amp;VAR:INDEX=0"}</definedName>
    <definedName name="_63prm.NumerOkresuDo_5_1">4</definedName>
    <definedName name="_64__FDSAUDITLINK__" localSheetId="2" hidden="1">{"fdsup://directions/FAT Viewer?action=UPDATE&amp;creator=factset&amp;DYN_ARGS=TRUE&amp;DOC_NAME=FAT:FQL_AUDITING_CLIENT_TEMPLATE.FAT&amp;display_string=Audit&amp;VAR:KEY=QPGFYFETWD&amp;VAR:QUERY=RkZfRU5UUlBSX1ZBTF9FQklUREFfT1BFUihDQUwsTk9XKQ==&amp;WINDOW=FIRST_POPUP&amp;HEIGHT=450&amp;WIDTH=","450&amp;START_MAXIMIZED=FALSE&amp;VAR:CALENDAR=US&amp;VAR:SYMBOL=DNKN&amp;VAR:INDEX=0"}</definedName>
    <definedName name="_64__FDSAUDITLINK__" localSheetId="4" hidden="1">{"fdsup://directions/FAT Viewer?action=UPDATE&amp;creator=factset&amp;DYN_ARGS=TRUE&amp;DOC_NAME=FAT:FQL_AUDITING_CLIENT_TEMPLATE.FAT&amp;display_string=Audit&amp;VAR:KEY=QPGFYFETWD&amp;VAR:QUERY=RkZfRU5UUlBSX1ZBTF9FQklUREFfT1BFUihDQUwsTk9XKQ==&amp;WINDOW=FIRST_POPUP&amp;HEIGHT=450&amp;WIDTH=","450&amp;START_MAXIMIZED=FALSE&amp;VAR:CALENDAR=US&amp;VAR:SYMBOL=DNKN&amp;VAR:INDEX=0"}</definedName>
    <definedName name="_64__FDSAUDITLINK__" localSheetId="3" hidden="1">{"fdsup://directions/FAT Viewer?action=UPDATE&amp;creator=factset&amp;DYN_ARGS=TRUE&amp;DOC_NAME=FAT:FQL_AUDITING_CLIENT_TEMPLATE.FAT&amp;display_string=Audit&amp;VAR:KEY=QPGFYFETWD&amp;VAR:QUERY=RkZfRU5UUlBSX1ZBTF9FQklUREFfT1BFUihDQUwsTk9XKQ==&amp;WINDOW=FIRST_POPUP&amp;HEIGHT=450&amp;WIDTH=","450&amp;START_MAXIMIZED=FALSE&amp;VAR:CALENDAR=US&amp;VAR:SYMBOL=DNKN&amp;VAR:INDEX=0"}</definedName>
    <definedName name="_64__FDSAUDITLINK__" localSheetId="0" hidden="1">{"fdsup://directions/FAT Viewer?action=UPDATE&amp;creator=factset&amp;DYN_ARGS=TRUE&amp;DOC_NAME=FAT:FQL_AUDITING_CLIENT_TEMPLATE.FAT&amp;display_string=Audit&amp;VAR:KEY=QPGFYFETWD&amp;VAR:QUERY=RkZfRU5UUlBSX1ZBTF9FQklUREFfT1BFUihDQUwsTk9XKQ==&amp;WINDOW=FIRST_POPUP&amp;HEIGHT=450&amp;WIDTH=","450&amp;START_MAXIMIZED=FALSE&amp;VAR:CALENDAR=US&amp;VAR:SYMBOL=DNKN&amp;VAR:INDEX=0"}</definedName>
    <definedName name="_64__FDSAUDITLINK__" localSheetId="1" hidden="1">{"fdsup://directions/FAT Viewer?action=UPDATE&amp;creator=factset&amp;DYN_ARGS=TRUE&amp;DOC_NAME=FAT:FQL_AUDITING_CLIENT_TEMPLATE.FAT&amp;display_string=Audit&amp;VAR:KEY=QPGFYFETWD&amp;VAR:QUERY=RkZfRU5UUlBSX1ZBTF9FQklUREFfT1BFUihDQUwsTk9XKQ==&amp;WINDOW=FIRST_POPUP&amp;HEIGHT=450&amp;WIDTH=","450&amp;START_MAXIMIZED=FALSE&amp;VAR:CALENDAR=US&amp;VAR:SYMBOL=DNKN&amp;VAR:INDEX=0"}</definedName>
    <definedName name="_64__FDSAUDITLINK__" hidden="1">{"fdsup://directions/FAT Viewer?action=UPDATE&amp;creator=factset&amp;DYN_ARGS=TRUE&amp;DOC_NAME=FAT:FQL_AUDITING_CLIENT_TEMPLATE.FAT&amp;display_string=Audit&amp;VAR:KEY=QPGFYFETWD&amp;VAR:QUERY=RkZfRU5UUlBSX1ZBTF9FQklUREFfT1BFUihDQUwsTk9XKQ==&amp;WINDOW=FIRST_POPUP&amp;HEIGHT=450&amp;WIDTH=","450&amp;START_MAXIMIZED=FALSE&amp;VAR:CALENDAR=US&amp;VAR:SYMBOL=DNKN&amp;VAR:INDEX=0"}</definedName>
    <definedName name="_64prm.NumerOkresuDo_6_1">4</definedName>
    <definedName name="_65__FDSAUDITLINK__" localSheetId="2" hidden="1">{"fdsup://directions/FAT Viewer?action=UPDATE&amp;creator=factset&amp;DYN_ARGS=TRUE&amp;DOC_NAME=FAT:FQL_AUDITING_CLIENT_TEMPLATE.FAT&amp;display_string=Audit&amp;VAR:KEY=NKHOBMVOVE&amp;VAR:QUERY=RkZfRU5UUlBSX1ZBTF9FQklUREFfT1BFUihBTk4sNDA1NDMp&amp;WINDOW=FIRST_POPUP&amp;HEIGHT=450&amp;WIDTH=","450&amp;START_MAXIMIZED=FALSE&amp;VAR:CALENDAR=US&amp;VAR:SYMBOL=BJRI&amp;VAR:INDEX=0"}</definedName>
    <definedName name="_65__FDSAUDITLINK__" localSheetId="4" hidden="1">{"fdsup://directions/FAT Viewer?action=UPDATE&amp;creator=factset&amp;DYN_ARGS=TRUE&amp;DOC_NAME=FAT:FQL_AUDITING_CLIENT_TEMPLATE.FAT&amp;display_string=Audit&amp;VAR:KEY=NKHOBMVOVE&amp;VAR:QUERY=RkZfRU5UUlBSX1ZBTF9FQklUREFfT1BFUihBTk4sNDA1NDMp&amp;WINDOW=FIRST_POPUP&amp;HEIGHT=450&amp;WIDTH=","450&amp;START_MAXIMIZED=FALSE&amp;VAR:CALENDAR=US&amp;VAR:SYMBOL=BJRI&amp;VAR:INDEX=0"}</definedName>
    <definedName name="_65__FDSAUDITLINK__" localSheetId="3" hidden="1">{"fdsup://directions/FAT Viewer?action=UPDATE&amp;creator=factset&amp;DYN_ARGS=TRUE&amp;DOC_NAME=FAT:FQL_AUDITING_CLIENT_TEMPLATE.FAT&amp;display_string=Audit&amp;VAR:KEY=NKHOBMVOVE&amp;VAR:QUERY=RkZfRU5UUlBSX1ZBTF9FQklUREFfT1BFUihBTk4sNDA1NDMp&amp;WINDOW=FIRST_POPUP&amp;HEIGHT=450&amp;WIDTH=","450&amp;START_MAXIMIZED=FALSE&amp;VAR:CALENDAR=US&amp;VAR:SYMBOL=BJRI&amp;VAR:INDEX=0"}</definedName>
    <definedName name="_65__FDSAUDITLINK__" localSheetId="0" hidden="1">{"fdsup://directions/FAT Viewer?action=UPDATE&amp;creator=factset&amp;DYN_ARGS=TRUE&amp;DOC_NAME=FAT:FQL_AUDITING_CLIENT_TEMPLATE.FAT&amp;display_string=Audit&amp;VAR:KEY=NKHOBMVOVE&amp;VAR:QUERY=RkZfRU5UUlBSX1ZBTF9FQklUREFfT1BFUihBTk4sNDA1NDMp&amp;WINDOW=FIRST_POPUP&amp;HEIGHT=450&amp;WIDTH=","450&amp;START_MAXIMIZED=FALSE&amp;VAR:CALENDAR=US&amp;VAR:SYMBOL=BJRI&amp;VAR:INDEX=0"}</definedName>
    <definedName name="_65__FDSAUDITLINK__" localSheetId="1" hidden="1">{"fdsup://directions/FAT Viewer?action=UPDATE&amp;creator=factset&amp;DYN_ARGS=TRUE&amp;DOC_NAME=FAT:FQL_AUDITING_CLIENT_TEMPLATE.FAT&amp;display_string=Audit&amp;VAR:KEY=NKHOBMVOVE&amp;VAR:QUERY=RkZfRU5UUlBSX1ZBTF9FQklUREFfT1BFUihBTk4sNDA1NDMp&amp;WINDOW=FIRST_POPUP&amp;HEIGHT=450&amp;WIDTH=","450&amp;START_MAXIMIZED=FALSE&amp;VAR:CALENDAR=US&amp;VAR:SYMBOL=BJRI&amp;VAR:INDEX=0"}</definedName>
    <definedName name="_65__FDSAUDITLINK__" hidden="1">{"fdsup://directions/FAT Viewer?action=UPDATE&amp;creator=factset&amp;DYN_ARGS=TRUE&amp;DOC_NAME=FAT:FQL_AUDITING_CLIENT_TEMPLATE.FAT&amp;display_string=Audit&amp;VAR:KEY=NKHOBMVOVE&amp;VAR:QUERY=RkZfRU5UUlBSX1ZBTF9FQklUREFfT1BFUihBTk4sNDA1NDMp&amp;WINDOW=FIRST_POPUP&amp;HEIGHT=450&amp;WIDTH=","450&amp;START_MAXIMIZED=FALSE&amp;VAR:CALENDAR=US&amp;VAR:SYMBOL=BJRI&amp;VAR:INDEX=0"}</definedName>
    <definedName name="_65prm.NumerOkresuDo_7_1">4</definedName>
    <definedName name="_66__FDSAUDITLINK__" localSheetId="2" hidden="1">{"fdsup://directions/FAT Viewer?action=UPDATE&amp;creator=factset&amp;DYN_ARGS=TRUE&amp;DOC_NAME=FAT:FQL_AUDITING_CLIENT_TEMPLATE.FAT&amp;display_string=Audit&amp;VAR:KEY=GNOHEZWLAH&amp;VAR:QUERY=RkZfU0FMRVMoTFRNLDQwNjMzKQ==&amp;WINDOW=FIRST_POPUP&amp;HEIGHT=450&amp;WIDTH=450&amp;START_MAXIMIZED=","FALSE&amp;VAR:CALENDAR=US&amp;VAR:SYMBOL=BJRI&amp;VAR:INDEX=0"}</definedName>
    <definedName name="_66__FDSAUDITLINK__" localSheetId="4" hidden="1">{"fdsup://directions/FAT Viewer?action=UPDATE&amp;creator=factset&amp;DYN_ARGS=TRUE&amp;DOC_NAME=FAT:FQL_AUDITING_CLIENT_TEMPLATE.FAT&amp;display_string=Audit&amp;VAR:KEY=GNOHEZWLAH&amp;VAR:QUERY=RkZfU0FMRVMoTFRNLDQwNjMzKQ==&amp;WINDOW=FIRST_POPUP&amp;HEIGHT=450&amp;WIDTH=450&amp;START_MAXIMIZED=","FALSE&amp;VAR:CALENDAR=US&amp;VAR:SYMBOL=BJRI&amp;VAR:INDEX=0"}</definedName>
    <definedName name="_66__FDSAUDITLINK__" localSheetId="3" hidden="1">{"fdsup://directions/FAT Viewer?action=UPDATE&amp;creator=factset&amp;DYN_ARGS=TRUE&amp;DOC_NAME=FAT:FQL_AUDITING_CLIENT_TEMPLATE.FAT&amp;display_string=Audit&amp;VAR:KEY=GNOHEZWLAH&amp;VAR:QUERY=RkZfU0FMRVMoTFRNLDQwNjMzKQ==&amp;WINDOW=FIRST_POPUP&amp;HEIGHT=450&amp;WIDTH=450&amp;START_MAXIMIZED=","FALSE&amp;VAR:CALENDAR=US&amp;VAR:SYMBOL=BJRI&amp;VAR:INDEX=0"}</definedName>
    <definedName name="_66__FDSAUDITLINK__" localSheetId="0" hidden="1">{"fdsup://directions/FAT Viewer?action=UPDATE&amp;creator=factset&amp;DYN_ARGS=TRUE&amp;DOC_NAME=FAT:FQL_AUDITING_CLIENT_TEMPLATE.FAT&amp;display_string=Audit&amp;VAR:KEY=GNOHEZWLAH&amp;VAR:QUERY=RkZfU0FMRVMoTFRNLDQwNjMzKQ==&amp;WINDOW=FIRST_POPUP&amp;HEIGHT=450&amp;WIDTH=450&amp;START_MAXIMIZED=","FALSE&amp;VAR:CALENDAR=US&amp;VAR:SYMBOL=BJRI&amp;VAR:INDEX=0"}</definedName>
    <definedName name="_66__FDSAUDITLINK__" localSheetId="1" hidden="1">{"fdsup://directions/FAT Viewer?action=UPDATE&amp;creator=factset&amp;DYN_ARGS=TRUE&amp;DOC_NAME=FAT:FQL_AUDITING_CLIENT_TEMPLATE.FAT&amp;display_string=Audit&amp;VAR:KEY=GNOHEZWLAH&amp;VAR:QUERY=RkZfU0FMRVMoTFRNLDQwNjMzKQ==&amp;WINDOW=FIRST_POPUP&amp;HEIGHT=450&amp;WIDTH=450&amp;START_MAXIMIZED=","FALSE&amp;VAR:CALENDAR=US&amp;VAR:SYMBOL=BJRI&amp;VAR:INDEX=0"}</definedName>
    <definedName name="_66__FDSAUDITLINK__" hidden="1">{"fdsup://directions/FAT Viewer?action=UPDATE&amp;creator=factset&amp;DYN_ARGS=TRUE&amp;DOC_NAME=FAT:FQL_AUDITING_CLIENT_TEMPLATE.FAT&amp;display_string=Audit&amp;VAR:KEY=GNOHEZWLAH&amp;VAR:QUERY=RkZfU0FMRVMoTFRNLDQwNjMzKQ==&amp;WINDOW=FIRST_POPUP&amp;HEIGHT=450&amp;WIDTH=450&amp;START_MAXIMIZED=","FALSE&amp;VAR:CALENDAR=US&amp;VAR:SYMBOL=BJRI&amp;VAR:INDEX=0"}</definedName>
    <definedName name="_66prm.NumerOkresuDo_8_1">4</definedName>
    <definedName name="_67__FDSAUDITLINK__" localSheetId="2" hidden="1">{"fdsup://Directions/FactSet Auditing Viewer?action=AUDIT_VALUE&amp;DB=129&amp;ID1=00104Q10&amp;VALUEID=01001&amp;SDATE=2011&amp;PERIODTYPE=ANN_STD&amp;SCFT=3&amp;window=popup_no_bar&amp;width=385&amp;height=120&amp;START_MAXIMIZED=FALSE&amp;creator=factset&amp;display_string=Audit"}</definedName>
    <definedName name="_67__FDSAUDITLINK__" localSheetId="4" hidden="1">{"fdsup://Directions/FactSet Auditing Viewer?action=AUDIT_VALUE&amp;DB=129&amp;ID1=00104Q10&amp;VALUEID=01001&amp;SDATE=2011&amp;PERIODTYPE=ANN_STD&amp;SCFT=3&amp;window=popup_no_bar&amp;width=385&amp;height=120&amp;START_MAXIMIZED=FALSE&amp;creator=factset&amp;display_string=Audit"}</definedName>
    <definedName name="_67__FDSAUDITLINK__" localSheetId="3" hidden="1">{"fdsup://Directions/FactSet Auditing Viewer?action=AUDIT_VALUE&amp;DB=129&amp;ID1=00104Q10&amp;VALUEID=01001&amp;SDATE=2011&amp;PERIODTYPE=ANN_STD&amp;SCFT=3&amp;window=popup_no_bar&amp;width=385&amp;height=120&amp;START_MAXIMIZED=FALSE&amp;creator=factset&amp;display_string=Audit"}</definedName>
    <definedName name="_67__FDSAUDITLINK__" localSheetId="0" hidden="1">{"fdsup://Directions/FactSet Auditing Viewer?action=AUDIT_VALUE&amp;DB=129&amp;ID1=00104Q10&amp;VALUEID=01001&amp;SDATE=2011&amp;PERIODTYPE=ANN_STD&amp;SCFT=3&amp;window=popup_no_bar&amp;width=385&amp;height=120&amp;START_MAXIMIZED=FALSE&amp;creator=factset&amp;display_string=Audit"}</definedName>
    <definedName name="_67__FDSAUDITLINK__" localSheetId="1" hidden="1">{"fdsup://Directions/FactSet Auditing Viewer?action=AUDIT_VALUE&amp;DB=129&amp;ID1=00104Q10&amp;VALUEID=01001&amp;SDATE=2011&amp;PERIODTYPE=ANN_STD&amp;SCFT=3&amp;window=popup_no_bar&amp;width=385&amp;height=120&amp;START_MAXIMIZED=FALSE&amp;creator=factset&amp;display_string=Audit"}</definedName>
    <definedName name="_67__FDSAUDITLINK__" hidden="1">{"fdsup://Directions/FactSet Auditing Viewer?action=AUDIT_VALUE&amp;DB=129&amp;ID1=00104Q10&amp;VALUEID=01001&amp;SDATE=2011&amp;PERIODTYPE=ANN_STD&amp;SCFT=3&amp;window=popup_no_bar&amp;width=385&amp;height=120&amp;START_MAXIMIZED=FALSE&amp;creator=factset&amp;display_string=Audit"}</definedName>
    <definedName name="_67prm.NumerOkresuDo_9_1">4</definedName>
    <definedName name="_68__FDSAUDITLINK__" localSheetId="2" hidden="1">{"fdsup://directions/FAT Viewer?action=UPDATE&amp;creator=factset&amp;DYN_ARGS=TRUE&amp;DOC_NAME=FAT:FQL_AUDITING_CLIENT_TEMPLATE.FAT&amp;display_string=Audit&amp;VAR:KEY=SDONSJORMT&amp;VAR:QUERY=RkZfU0FMRVMoTFRNLDQwNjMzKQ==&amp;WINDOW=FIRST_POPUP&amp;HEIGHT=450&amp;WIDTH=450&amp;START_MAXIMIZED=","FALSE&amp;VAR:CALENDAR=US&amp;VAR:SYMBOL=DRI&amp;VAR:INDEX=0"}</definedName>
    <definedName name="_68__FDSAUDITLINK__" localSheetId="4" hidden="1">{"fdsup://directions/FAT Viewer?action=UPDATE&amp;creator=factset&amp;DYN_ARGS=TRUE&amp;DOC_NAME=FAT:FQL_AUDITING_CLIENT_TEMPLATE.FAT&amp;display_string=Audit&amp;VAR:KEY=SDONSJORMT&amp;VAR:QUERY=RkZfU0FMRVMoTFRNLDQwNjMzKQ==&amp;WINDOW=FIRST_POPUP&amp;HEIGHT=450&amp;WIDTH=450&amp;START_MAXIMIZED=","FALSE&amp;VAR:CALENDAR=US&amp;VAR:SYMBOL=DRI&amp;VAR:INDEX=0"}</definedName>
    <definedName name="_68__FDSAUDITLINK__" localSheetId="3" hidden="1">{"fdsup://directions/FAT Viewer?action=UPDATE&amp;creator=factset&amp;DYN_ARGS=TRUE&amp;DOC_NAME=FAT:FQL_AUDITING_CLIENT_TEMPLATE.FAT&amp;display_string=Audit&amp;VAR:KEY=SDONSJORMT&amp;VAR:QUERY=RkZfU0FMRVMoTFRNLDQwNjMzKQ==&amp;WINDOW=FIRST_POPUP&amp;HEIGHT=450&amp;WIDTH=450&amp;START_MAXIMIZED=","FALSE&amp;VAR:CALENDAR=US&amp;VAR:SYMBOL=DRI&amp;VAR:INDEX=0"}</definedName>
    <definedName name="_68__FDSAUDITLINK__" localSheetId="0" hidden="1">{"fdsup://directions/FAT Viewer?action=UPDATE&amp;creator=factset&amp;DYN_ARGS=TRUE&amp;DOC_NAME=FAT:FQL_AUDITING_CLIENT_TEMPLATE.FAT&amp;display_string=Audit&amp;VAR:KEY=SDONSJORMT&amp;VAR:QUERY=RkZfU0FMRVMoTFRNLDQwNjMzKQ==&amp;WINDOW=FIRST_POPUP&amp;HEIGHT=450&amp;WIDTH=450&amp;START_MAXIMIZED=","FALSE&amp;VAR:CALENDAR=US&amp;VAR:SYMBOL=DRI&amp;VAR:INDEX=0"}</definedName>
    <definedName name="_68__FDSAUDITLINK__" localSheetId="1" hidden="1">{"fdsup://directions/FAT Viewer?action=UPDATE&amp;creator=factset&amp;DYN_ARGS=TRUE&amp;DOC_NAME=FAT:FQL_AUDITING_CLIENT_TEMPLATE.FAT&amp;display_string=Audit&amp;VAR:KEY=SDONSJORMT&amp;VAR:QUERY=RkZfU0FMRVMoTFRNLDQwNjMzKQ==&amp;WINDOW=FIRST_POPUP&amp;HEIGHT=450&amp;WIDTH=450&amp;START_MAXIMIZED=","FALSE&amp;VAR:CALENDAR=US&amp;VAR:SYMBOL=DRI&amp;VAR:INDEX=0"}</definedName>
    <definedName name="_68__FDSAUDITLINK__" hidden="1">{"fdsup://directions/FAT Viewer?action=UPDATE&amp;creator=factset&amp;DYN_ARGS=TRUE&amp;DOC_NAME=FAT:FQL_AUDITING_CLIENT_TEMPLATE.FAT&amp;display_string=Audit&amp;VAR:KEY=SDONSJORMT&amp;VAR:QUERY=RkZfU0FMRVMoTFRNLDQwNjMzKQ==&amp;WINDOW=FIRST_POPUP&amp;HEIGHT=450&amp;WIDTH=450&amp;START_MAXIMIZED=","FALSE&amp;VAR:CALENDAR=US&amp;VAR:SYMBOL=DRI&amp;VAR:INDEX=0"}</definedName>
    <definedName name="_68prm.ObszarDrukowania_10_1">"NIE"</definedName>
    <definedName name="_69__FDSAUDITLINK__" localSheetId="2" hidden="1">{"fdsup://directions/FAT Viewer?action=UPDATE&amp;creator=factset&amp;DYN_ARGS=TRUE&amp;DOC_NAME=FAT:FQL_AUDITING_CLIENT_TEMPLATE.FAT&amp;display_string=Audit&amp;VAR:KEY=WNOXEPMXSZ&amp;VAR:QUERY=RkZfU0FMRVMoTFRNLDQwOTk5KQ==&amp;WINDOW=FIRST_POPUP&amp;HEIGHT=450&amp;WIDTH=450&amp;START_MAXIMIZED=","FALSE&amp;VAR:CALENDAR=US&amp;VAR:SYMBOL=CBRL&amp;VAR:INDEX=0"}</definedName>
    <definedName name="_69__FDSAUDITLINK__" localSheetId="4" hidden="1">{"fdsup://directions/FAT Viewer?action=UPDATE&amp;creator=factset&amp;DYN_ARGS=TRUE&amp;DOC_NAME=FAT:FQL_AUDITING_CLIENT_TEMPLATE.FAT&amp;display_string=Audit&amp;VAR:KEY=WNOXEPMXSZ&amp;VAR:QUERY=RkZfU0FMRVMoTFRNLDQwOTk5KQ==&amp;WINDOW=FIRST_POPUP&amp;HEIGHT=450&amp;WIDTH=450&amp;START_MAXIMIZED=","FALSE&amp;VAR:CALENDAR=US&amp;VAR:SYMBOL=CBRL&amp;VAR:INDEX=0"}</definedName>
    <definedName name="_69__FDSAUDITLINK__" localSheetId="3" hidden="1">{"fdsup://directions/FAT Viewer?action=UPDATE&amp;creator=factset&amp;DYN_ARGS=TRUE&amp;DOC_NAME=FAT:FQL_AUDITING_CLIENT_TEMPLATE.FAT&amp;display_string=Audit&amp;VAR:KEY=WNOXEPMXSZ&amp;VAR:QUERY=RkZfU0FMRVMoTFRNLDQwOTk5KQ==&amp;WINDOW=FIRST_POPUP&amp;HEIGHT=450&amp;WIDTH=450&amp;START_MAXIMIZED=","FALSE&amp;VAR:CALENDAR=US&amp;VAR:SYMBOL=CBRL&amp;VAR:INDEX=0"}</definedName>
    <definedName name="_69__FDSAUDITLINK__" localSheetId="0" hidden="1">{"fdsup://directions/FAT Viewer?action=UPDATE&amp;creator=factset&amp;DYN_ARGS=TRUE&amp;DOC_NAME=FAT:FQL_AUDITING_CLIENT_TEMPLATE.FAT&amp;display_string=Audit&amp;VAR:KEY=WNOXEPMXSZ&amp;VAR:QUERY=RkZfU0FMRVMoTFRNLDQwOTk5KQ==&amp;WINDOW=FIRST_POPUP&amp;HEIGHT=450&amp;WIDTH=450&amp;START_MAXIMIZED=","FALSE&amp;VAR:CALENDAR=US&amp;VAR:SYMBOL=CBRL&amp;VAR:INDEX=0"}</definedName>
    <definedName name="_69__FDSAUDITLINK__" localSheetId="1" hidden="1">{"fdsup://directions/FAT Viewer?action=UPDATE&amp;creator=factset&amp;DYN_ARGS=TRUE&amp;DOC_NAME=FAT:FQL_AUDITING_CLIENT_TEMPLATE.FAT&amp;display_string=Audit&amp;VAR:KEY=WNOXEPMXSZ&amp;VAR:QUERY=RkZfU0FMRVMoTFRNLDQwOTk5KQ==&amp;WINDOW=FIRST_POPUP&amp;HEIGHT=450&amp;WIDTH=450&amp;START_MAXIMIZED=","FALSE&amp;VAR:CALENDAR=US&amp;VAR:SYMBOL=CBRL&amp;VAR:INDEX=0"}</definedName>
    <definedName name="_69__FDSAUDITLINK__" hidden="1">{"fdsup://directions/FAT Viewer?action=UPDATE&amp;creator=factset&amp;DYN_ARGS=TRUE&amp;DOC_NAME=FAT:FQL_AUDITING_CLIENT_TEMPLATE.FAT&amp;display_string=Audit&amp;VAR:KEY=WNOXEPMXSZ&amp;VAR:QUERY=RkZfU0FMRVMoTFRNLDQwOTk5KQ==&amp;WINDOW=FIRST_POPUP&amp;HEIGHT=450&amp;WIDTH=450&amp;START_MAXIMIZED=","FALSE&amp;VAR:CALENDAR=US&amp;VAR:SYMBOL=CBRL&amp;VAR:INDEX=0"}</definedName>
    <definedName name="_69prm.ObszarDrukowania_11_1">"NIE"</definedName>
    <definedName name="_6ktp.KtTyp_2_1">1</definedName>
    <definedName name="_7__123Graph_BCHART_1" hidden="1">#REF!</definedName>
    <definedName name="_7__123Graph_BCHART_3" hidden="1">#REF!</definedName>
    <definedName name="_7__123Graph_CCHART_1" hidden="1">#REF!</definedName>
    <definedName name="_7__123Graph_LBL_ACHART_3" hidden="1">#REF!</definedName>
    <definedName name="_7__FDSAUDITLINK__" localSheetId="2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7__FDSAUDITLINK__" localSheetId="4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7__FDSAUDITLINK__" localSheetId="3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7__FDSAUDITLINK__" localSheetId="0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7__FDSAUDITLINK__" localSheetId="1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7__FDSAUDITLINK__" hidden="1">{"fdsup://directions/FAT Viewer?action=UPDATE&amp;creator=factset&amp;DYN_ARGS=TRUE&amp;DOC_NAME=FAT:FQL_AUDITING_CLIENT_TEMPLATE.FAT&amp;display_string=Audit&amp;VAR:KEY=EXGBYRKNCL&amp;VAR:QUERY=RkZfU0FMRVMoTFRNLDQwNjMzKQ==&amp;WINDOW=FIRST_POPUP&amp;HEIGHT=450&amp;WIDTH=450&amp;START_MAXIMIZED=","FALSE&amp;VAR:CALENDAR=US&amp;VAR:SYMBOL=CAKE&amp;VAR:INDEX=0"}</definedName>
    <definedName name="_70__FDSAUDITLINK__" localSheetId="2" hidden="1">{"fdsup://directions/FAT Viewer?action=UPDATE&amp;creator=factset&amp;DYN_ARGS=TRUE&amp;DOC_NAME=FAT:FQL_AUDITING_CLIENT_TEMPLATE.FAT&amp;display_string=Audit&amp;VAR:KEY=MFQDGLEPWJ&amp;VAR:QUERY=RkZfRU5UUlBSX1ZBTF9FQklUREFfT1BFUihDQUwsTk9XKQ==&amp;WINDOW=FIRST_POPUP&amp;HEIGHT=450&amp;WIDTH=","450&amp;START_MAXIMIZED=FALSE&amp;VAR:CALENDAR=US&amp;VAR:SYMBOL=RT&amp;VAR:INDEX=0"}</definedName>
    <definedName name="_70__FDSAUDITLINK__" localSheetId="4" hidden="1">{"fdsup://directions/FAT Viewer?action=UPDATE&amp;creator=factset&amp;DYN_ARGS=TRUE&amp;DOC_NAME=FAT:FQL_AUDITING_CLIENT_TEMPLATE.FAT&amp;display_string=Audit&amp;VAR:KEY=MFQDGLEPWJ&amp;VAR:QUERY=RkZfRU5UUlBSX1ZBTF9FQklUREFfT1BFUihDQUwsTk9XKQ==&amp;WINDOW=FIRST_POPUP&amp;HEIGHT=450&amp;WIDTH=","450&amp;START_MAXIMIZED=FALSE&amp;VAR:CALENDAR=US&amp;VAR:SYMBOL=RT&amp;VAR:INDEX=0"}</definedName>
    <definedName name="_70__FDSAUDITLINK__" localSheetId="3" hidden="1">{"fdsup://directions/FAT Viewer?action=UPDATE&amp;creator=factset&amp;DYN_ARGS=TRUE&amp;DOC_NAME=FAT:FQL_AUDITING_CLIENT_TEMPLATE.FAT&amp;display_string=Audit&amp;VAR:KEY=MFQDGLEPWJ&amp;VAR:QUERY=RkZfRU5UUlBSX1ZBTF9FQklUREFfT1BFUihDQUwsTk9XKQ==&amp;WINDOW=FIRST_POPUP&amp;HEIGHT=450&amp;WIDTH=","450&amp;START_MAXIMIZED=FALSE&amp;VAR:CALENDAR=US&amp;VAR:SYMBOL=RT&amp;VAR:INDEX=0"}</definedName>
    <definedName name="_70__FDSAUDITLINK__" localSheetId="0" hidden="1">{"fdsup://directions/FAT Viewer?action=UPDATE&amp;creator=factset&amp;DYN_ARGS=TRUE&amp;DOC_NAME=FAT:FQL_AUDITING_CLIENT_TEMPLATE.FAT&amp;display_string=Audit&amp;VAR:KEY=MFQDGLEPWJ&amp;VAR:QUERY=RkZfRU5UUlBSX1ZBTF9FQklUREFfT1BFUihDQUwsTk9XKQ==&amp;WINDOW=FIRST_POPUP&amp;HEIGHT=450&amp;WIDTH=","450&amp;START_MAXIMIZED=FALSE&amp;VAR:CALENDAR=US&amp;VAR:SYMBOL=RT&amp;VAR:INDEX=0"}</definedName>
    <definedName name="_70__FDSAUDITLINK__" localSheetId="1" hidden="1">{"fdsup://directions/FAT Viewer?action=UPDATE&amp;creator=factset&amp;DYN_ARGS=TRUE&amp;DOC_NAME=FAT:FQL_AUDITING_CLIENT_TEMPLATE.FAT&amp;display_string=Audit&amp;VAR:KEY=MFQDGLEPWJ&amp;VAR:QUERY=RkZfRU5UUlBSX1ZBTF9FQklUREFfT1BFUihDQUwsTk9XKQ==&amp;WINDOW=FIRST_POPUP&amp;HEIGHT=450&amp;WIDTH=","450&amp;START_MAXIMIZED=FALSE&amp;VAR:CALENDAR=US&amp;VAR:SYMBOL=RT&amp;VAR:INDEX=0"}</definedName>
    <definedName name="_70__FDSAUDITLINK__" hidden="1">{"fdsup://directions/FAT Viewer?action=UPDATE&amp;creator=factset&amp;DYN_ARGS=TRUE&amp;DOC_NAME=FAT:FQL_AUDITING_CLIENT_TEMPLATE.FAT&amp;display_string=Audit&amp;VAR:KEY=MFQDGLEPWJ&amp;VAR:QUERY=RkZfRU5UUlBSX1ZBTF9FQklUREFfT1BFUihDQUwsTk9XKQ==&amp;WINDOW=FIRST_POPUP&amp;HEIGHT=450&amp;WIDTH=","450&amp;START_MAXIMIZED=FALSE&amp;VAR:CALENDAR=US&amp;VAR:SYMBOL=RT&amp;VAR:INDEX=0"}</definedName>
    <definedName name="_70prm.ObszarDrukowania_12_1">"NIE"</definedName>
    <definedName name="_71__FDSAUDITLINK__" localSheetId="2" hidden="1">{"fdsup://directions/FAT Viewer?action=UPDATE&amp;creator=factset&amp;DYN_ARGS=TRUE&amp;DOC_NAME=FAT:FQL_AUDITING_CLIENT_TEMPLATE.FAT&amp;display_string=Audit&amp;VAR:KEY=ADARCREHQH&amp;VAR:QUERY=RkZfRU5UUlBSX1ZBTF9FQklUREFfT1BFUihDQUwsTk9XKQ==&amp;WINDOW=FIRST_POPUP&amp;HEIGHT=450&amp;WIDTH=","450&amp;START_MAXIMIZED=FALSE&amp;VAR:CALENDAR=US&amp;VAR:SYMBOL=DENN&amp;VAR:INDEX=0"}</definedName>
    <definedName name="_71__FDSAUDITLINK__" localSheetId="4" hidden="1">{"fdsup://directions/FAT Viewer?action=UPDATE&amp;creator=factset&amp;DYN_ARGS=TRUE&amp;DOC_NAME=FAT:FQL_AUDITING_CLIENT_TEMPLATE.FAT&amp;display_string=Audit&amp;VAR:KEY=ADARCREHQH&amp;VAR:QUERY=RkZfRU5UUlBSX1ZBTF9FQklUREFfT1BFUihDQUwsTk9XKQ==&amp;WINDOW=FIRST_POPUP&amp;HEIGHT=450&amp;WIDTH=","450&amp;START_MAXIMIZED=FALSE&amp;VAR:CALENDAR=US&amp;VAR:SYMBOL=DENN&amp;VAR:INDEX=0"}</definedName>
    <definedName name="_71__FDSAUDITLINK__" localSheetId="3" hidden="1">{"fdsup://directions/FAT Viewer?action=UPDATE&amp;creator=factset&amp;DYN_ARGS=TRUE&amp;DOC_NAME=FAT:FQL_AUDITING_CLIENT_TEMPLATE.FAT&amp;display_string=Audit&amp;VAR:KEY=ADARCREHQH&amp;VAR:QUERY=RkZfRU5UUlBSX1ZBTF9FQklUREFfT1BFUihDQUwsTk9XKQ==&amp;WINDOW=FIRST_POPUP&amp;HEIGHT=450&amp;WIDTH=","450&amp;START_MAXIMIZED=FALSE&amp;VAR:CALENDAR=US&amp;VAR:SYMBOL=DENN&amp;VAR:INDEX=0"}</definedName>
    <definedName name="_71__FDSAUDITLINK__" localSheetId="0" hidden="1">{"fdsup://directions/FAT Viewer?action=UPDATE&amp;creator=factset&amp;DYN_ARGS=TRUE&amp;DOC_NAME=FAT:FQL_AUDITING_CLIENT_TEMPLATE.FAT&amp;display_string=Audit&amp;VAR:KEY=ADARCREHQH&amp;VAR:QUERY=RkZfRU5UUlBSX1ZBTF9FQklUREFfT1BFUihDQUwsTk9XKQ==&amp;WINDOW=FIRST_POPUP&amp;HEIGHT=450&amp;WIDTH=","450&amp;START_MAXIMIZED=FALSE&amp;VAR:CALENDAR=US&amp;VAR:SYMBOL=DENN&amp;VAR:INDEX=0"}</definedName>
    <definedName name="_71__FDSAUDITLINK__" localSheetId="1" hidden="1">{"fdsup://directions/FAT Viewer?action=UPDATE&amp;creator=factset&amp;DYN_ARGS=TRUE&amp;DOC_NAME=FAT:FQL_AUDITING_CLIENT_TEMPLATE.FAT&amp;display_string=Audit&amp;VAR:KEY=ADARCREHQH&amp;VAR:QUERY=RkZfRU5UUlBSX1ZBTF9FQklUREFfT1BFUihDQUwsTk9XKQ==&amp;WINDOW=FIRST_POPUP&amp;HEIGHT=450&amp;WIDTH=","450&amp;START_MAXIMIZED=FALSE&amp;VAR:CALENDAR=US&amp;VAR:SYMBOL=DENN&amp;VAR:INDEX=0"}</definedName>
    <definedName name="_71__FDSAUDITLINK__" hidden="1">{"fdsup://directions/FAT Viewer?action=UPDATE&amp;creator=factset&amp;DYN_ARGS=TRUE&amp;DOC_NAME=FAT:FQL_AUDITING_CLIENT_TEMPLATE.FAT&amp;display_string=Audit&amp;VAR:KEY=ADARCREHQH&amp;VAR:QUERY=RkZfRU5UUlBSX1ZBTF9FQklUREFfT1BFUihDQUwsTk9XKQ==&amp;WINDOW=FIRST_POPUP&amp;HEIGHT=450&amp;WIDTH=","450&amp;START_MAXIMIZED=FALSE&amp;VAR:CALENDAR=US&amp;VAR:SYMBOL=DENN&amp;VAR:INDEX=0"}</definedName>
    <definedName name="_71prm.ObszarDrukowania_13_1">"NIE"</definedName>
    <definedName name="_72__FDSAUDITLINK__" localSheetId="2" hidden="1">{"fdsup://directions/FAT Viewer?action=UPDATE&amp;creator=factset&amp;DYN_ARGS=TRUE&amp;DOC_NAME=FAT:FQL_AUDITING_CLIENT_TEMPLATE.FAT&amp;display_string=Audit&amp;VAR:KEY=IZQFAJUZQD&amp;VAR:QUERY=RkZfU0FMRVMoTFRNLDQwNjMzKQ==&amp;WINDOW=FIRST_POPUP&amp;HEIGHT=450&amp;WIDTH=450&amp;START_MAXIMIZED=","FALSE&amp;VAR:CALENDAR=US&amp;VAR:SYMBOL=DPZ&amp;VAR:INDEX=0"}</definedName>
    <definedName name="_72__FDSAUDITLINK__" localSheetId="4" hidden="1">{"fdsup://directions/FAT Viewer?action=UPDATE&amp;creator=factset&amp;DYN_ARGS=TRUE&amp;DOC_NAME=FAT:FQL_AUDITING_CLIENT_TEMPLATE.FAT&amp;display_string=Audit&amp;VAR:KEY=IZQFAJUZQD&amp;VAR:QUERY=RkZfU0FMRVMoTFRNLDQwNjMzKQ==&amp;WINDOW=FIRST_POPUP&amp;HEIGHT=450&amp;WIDTH=450&amp;START_MAXIMIZED=","FALSE&amp;VAR:CALENDAR=US&amp;VAR:SYMBOL=DPZ&amp;VAR:INDEX=0"}</definedName>
    <definedName name="_72__FDSAUDITLINK__" localSheetId="3" hidden="1">{"fdsup://directions/FAT Viewer?action=UPDATE&amp;creator=factset&amp;DYN_ARGS=TRUE&amp;DOC_NAME=FAT:FQL_AUDITING_CLIENT_TEMPLATE.FAT&amp;display_string=Audit&amp;VAR:KEY=IZQFAJUZQD&amp;VAR:QUERY=RkZfU0FMRVMoTFRNLDQwNjMzKQ==&amp;WINDOW=FIRST_POPUP&amp;HEIGHT=450&amp;WIDTH=450&amp;START_MAXIMIZED=","FALSE&amp;VAR:CALENDAR=US&amp;VAR:SYMBOL=DPZ&amp;VAR:INDEX=0"}</definedName>
    <definedName name="_72__FDSAUDITLINK__" localSheetId="0" hidden="1">{"fdsup://directions/FAT Viewer?action=UPDATE&amp;creator=factset&amp;DYN_ARGS=TRUE&amp;DOC_NAME=FAT:FQL_AUDITING_CLIENT_TEMPLATE.FAT&amp;display_string=Audit&amp;VAR:KEY=IZQFAJUZQD&amp;VAR:QUERY=RkZfU0FMRVMoTFRNLDQwNjMzKQ==&amp;WINDOW=FIRST_POPUP&amp;HEIGHT=450&amp;WIDTH=450&amp;START_MAXIMIZED=","FALSE&amp;VAR:CALENDAR=US&amp;VAR:SYMBOL=DPZ&amp;VAR:INDEX=0"}</definedName>
    <definedName name="_72__FDSAUDITLINK__" localSheetId="1" hidden="1">{"fdsup://directions/FAT Viewer?action=UPDATE&amp;creator=factset&amp;DYN_ARGS=TRUE&amp;DOC_NAME=FAT:FQL_AUDITING_CLIENT_TEMPLATE.FAT&amp;display_string=Audit&amp;VAR:KEY=IZQFAJUZQD&amp;VAR:QUERY=RkZfU0FMRVMoTFRNLDQwNjMzKQ==&amp;WINDOW=FIRST_POPUP&amp;HEIGHT=450&amp;WIDTH=450&amp;START_MAXIMIZED=","FALSE&amp;VAR:CALENDAR=US&amp;VAR:SYMBOL=DPZ&amp;VAR:INDEX=0"}</definedName>
    <definedName name="_72__FDSAUDITLINK__" hidden="1">{"fdsup://directions/FAT Viewer?action=UPDATE&amp;creator=factset&amp;DYN_ARGS=TRUE&amp;DOC_NAME=FAT:FQL_AUDITING_CLIENT_TEMPLATE.FAT&amp;display_string=Audit&amp;VAR:KEY=IZQFAJUZQD&amp;VAR:QUERY=RkZfU0FMRVMoTFRNLDQwNjMzKQ==&amp;WINDOW=FIRST_POPUP&amp;HEIGHT=450&amp;WIDTH=450&amp;START_MAXIMIZED=","FALSE&amp;VAR:CALENDAR=US&amp;VAR:SYMBOL=DPZ&amp;VAR:INDEX=0"}</definedName>
    <definedName name="_72prm.ObszarDrukowania_2_1">"NIE"</definedName>
    <definedName name="_73__FDSAUDITLINK__" localSheetId="2" hidden="1">{"fdsup://directions/FAT Viewer?action=UPDATE&amp;creator=factset&amp;DYN_ARGS=TRUE&amp;DOC_NAME=FAT:FQL_AUDITING_CLIENT_TEMPLATE.FAT&amp;display_string=Audit&amp;VAR:KEY=VGPMRMHCJK&amp;VAR:QUERY=RkZfRU5UUlBSX1ZBTF9FQklUREFfT1BFUihBTk4sNDA1NDMp&amp;WINDOW=FIRST_POPUP&amp;HEIGHT=450&amp;WIDTH=","450&amp;START_MAXIMIZED=FALSE&amp;VAR:CALENDAR=US&amp;VAR:SYMBOL=PZZA&amp;VAR:INDEX=0"}</definedName>
    <definedName name="_73__FDSAUDITLINK__" localSheetId="4" hidden="1">{"fdsup://directions/FAT Viewer?action=UPDATE&amp;creator=factset&amp;DYN_ARGS=TRUE&amp;DOC_NAME=FAT:FQL_AUDITING_CLIENT_TEMPLATE.FAT&amp;display_string=Audit&amp;VAR:KEY=VGPMRMHCJK&amp;VAR:QUERY=RkZfRU5UUlBSX1ZBTF9FQklUREFfT1BFUihBTk4sNDA1NDMp&amp;WINDOW=FIRST_POPUP&amp;HEIGHT=450&amp;WIDTH=","450&amp;START_MAXIMIZED=FALSE&amp;VAR:CALENDAR=US&amp;VAR:SYMBOL=PZZA&amp;VAR:INDEX=0"}</definedName>
    <definedName name="_73__FDSAUDITLINK__" localSheetId="3" hidden="1">{"fdsup://directions/FAT Viewer?action=UPDATE&amp;creator=factset&amp;DYN_ARGS=TRUE&amp;DOC_NAME=FAT:FQL_AUDITING_CLIENT_TEMPLATE.FAT&amp;display_string=Audit&amp;VAR:KEY=VGPMRMHCJK&amp;VAR:QUERY=RkZfRU5UUlBSX1ZBTF9FQklUREFfT1BFUihBTk4sNDA1NDMp&amp;WINDOW=FIRST_POPUP&amp;HEIGHT=450&amp;WIDTH=","450&amp;START_MAXIMIZED=FALSE&amp;VAR:CALENDAR=US&amp;VAR:SYMBOL=PZZA&amp;VAR:INDEX=0"}</definedName>
    <definedName name="_73__FDSAUDITLINK__" localSheetId="0" hidden="1">{"fdsup://directions/FAT Viewer?action=UPDATE&amp;creator=factset&amp;DYN_ARGS=TRUE&amp;DOC_NAME=FAT:FQL_AUDITING_CLIENT_TEMPLATE.FAT&amp;display_string=Audit&amp;VAR:KEY=VGPMRMHCJK&amp;VAR:QUERY=RkZfRU5UUlBSX1ZBTF9FQklUREFfT1BFUihBTk4sNDA1NDMp&amp;WINDOW=FIRST_POPUP&amp;HEIGHT=450&amp;WIDTH=","450&amp;START_MAXIMIZED=FALSE&amp;VAR:CALENDAR=US&amp;VAR:SYMBOL=PZZA&amp;VAR:INDEX=0"}</definedName>
    <definedName name="_73__FDSAUDITLINK__" localSheetId="1" hidden="1">{"fdsup://directions/FAT Viewer?action=UPDATE&amp;creator=factset&amp;DYN_ARGS=TRUE&amp;DOC_NAME=FAT:FQL_AUDITING_CLIENT_TEMPLATE.FAT&amp;display_string=Audit&amp;VAR:KEY=VGPMRMHCJK&amp;VAR:QUERY=RkZfRU5UUlBSX1ZBTF9FQklUREFfT1BFUihBTk4sNDA1NDMp&amp;WINDOW=FIRST_POPUP&amp;HEIGHT=450&amp;WIDTH=","450&amp;START_MAXIMIZED=FALSE&amp;VAR:CALENDAR=US&amp;VAR:SYMBOL=PZZA&amp;VAR:INDEX=0"}</definedName>
    <definedName name="_73__FDSAUDITLINK__" hidden="1">{"fdsup://directions/FAT Viewer?action=UPDATE&amp;creator=factset&amp;DYN_ARGS=TRUE&amp;DOC_NAME=FAT:FQL_AUDITING_CLIENT_TEMPLATE.FAT&amp;display_string=Audit&amp;VAR:KEY=VGPMRMHCJK&amp;VAR:QUERY=RkZfRU5UUlBSX1ZBTF9FQklUREFfT1BFUihBTk4sNDA1NDMp&amp;WINDOW=FIRST_POPUP&amp;HEIGHT=450&amp;WIDTH=","450&amp;START_MAXIMIZED=FALSE&amp;VAR:CALENDAR=US&amp;VAR:SYMBOL=PZZA&amp;VAR:INDEX=0"}</definedName>
    <definedName name="_73prm.ObszarDrukowania_3_1">"NIE"</definedName>
    <definedName name="_74__FDSAUDITLINK__" localSheetId="2" hidden="1">{"fdsup://Directions/FactSet Auditing Viewer?action=AUDIT_VALUE&amp;DB=129&amp;ID1=69333Y10&amp;VALUEID=01001&amp;SDATE=2011&amp;PERIODTYPE=ANN_STD&amp;SCFT=3&amp;window=popup_no_bar&amp;width=385&amp;height=120&amp;START_MAXIMIZED=FALSE&amp;creator=factset&amp;display_string=Audit"}</definedName>
    <definedName name="_74__FDSAUDITLINK__" localSheetId="4" hidden="1">{"fdsup://Directions/FactSet Auditing Viewer?action=AUDIT_VALUE&amp;DB=129&amp;ID1=69333Y10&amp;VALUEID=01001&amp;SDATE=2011&amp;PERIODTYPE=ANN_STD&amp;SCFT=3&amp;window=popup_no_bar&amp;width=385&amp;height=120&amp;START_MAXIMIZED=FALSE&amp;creator=factset&amp;display_string=Audit"}</definedName>
    <definedName name="_74__FDSAUDITLINK__" localSheetId="3" hidden="1">{"fdsup://Directions/FactSet Auditing Viewer?action=AUDIT_VALUE&amp;DB=129&amp;ID1=69333Y10&amp;VALUEID=01001&amp;SDATE=2011&amp;PERIODTYPE=ANN_STD&amp;SCFT=3&amp;window=popup_no_bar&amp;width=385&amp;height=120&amp;START_MAXIMIZED=FALSE&amp;creator=factset&amp;display_string=Audit"}</definedName>
    <definedName name="_74__FDSAUDITLINK__" localSheetId="0" hidden="1">{"fdsup://Directions/FactSet Auditing Viewer?action=AUDIT_VALUE&amp;DB=129&amp;ID1=69333Y10&amp;VALUEID=01001&amp;SDATE=2011&amp;PERIODTYPE=ANN_STD&amp;SCFT=3&amp;window=popup_no_bar&amp;width=385&amp;height=120&amp;START_MAXIMIZED=FALSE&amp;creator=factset&amp;display_string=Audit"}</definedName>
    <definedName name="_74__FDSAUDITLINK__" localSheetId="1" hidden="1">{"fdsup://Directions/FactSet Auditing Viewer?action=AUDIT_VALUE&amp;DB=129&amp;ID1=69333Y10&amp;VALUEID=01001&amp;SDATE=2011&amp;PERIODTYPE=ANN_STD&amp;SCFT=3&amp;window=popup_no_bar&amp;width=385&amp;height=120&amp;START_MAXIMIZED=FALSE&amp;creator=factset&amp;display_string=Audit"}</definedName>
    <definedName name="_74__FDSAUDITLINK__" hidden="1">{"fdsup://Directions/FactSet Auditing Viewer?action=AUDIT_VALUE&amp;DB=129&amp;ID1=69333Y10&amp;VALUEID=01001&amp;SDATE=2011&amp;PERIODTYPE=ANN_STD&amp;SCFT=3&amp;window=popup_no_bar&amp;width=385&amp;height=120&amp;START_MAXIMIZED=FALSE&amp;creator=factset&amp;display_string=Audit"}</definedName>
    <definedName name="_74prm.ObszarDrukowania_5_1">"NIE"</definedName>
    <definedName name="_75__FDSAUDITLINK__" localSheetId="2" hidden="1">{"fdsup://directions/FAT Viewer?action=UPDATE&amp;creator=factset&amp;DYN_ARGS=TRUE&amp;DOC_NAME=FAT:FQL_AUDITING_CLIENT_TEMPLATE.FAT&amp;display_string=Audit&amp;VAR:KEY=MHKHYZEPCL&amp;VAR:QUERY=RkZfU0FMRVMoTFRNLDQwOTk5KQ==&amp;WINDOW=FIRST_POPUP&amp;HEIGHT=450&amp;WIDTH=450&amp;START_MAXIMIZED=","FALSE&amp;VAR:CALENDAR=US&amp;VAR:SYMBOL=PZZA&amp;VAR:INDEX=0"}</definedName>
    <definedName name="_75__FDSAUDITLINK__" localSheetId="4" hidden="1">{"fdsup://directions/FAT Viewer?action=UPDATE&amp;creator=factset&amp;DYN_ARGS=TRUE&amp;DOC_NAME=FAT:FQL_AUDITING_CLIENT_TEMPLATE.FAT&amp;display_string=Audit&amp;VAR:KEY=MHKHYZEPCL&amp;VAR:QUERY=RkZfU0FMRVMoTFRNLDQwOTk5KQ==&amp;WINDOW=FIRST_POPUP&amp;HEIGHT=450&amp;WIDTH=450&amp;START_MAXIMIZED=","FALSE&amp;VAR:CALENDAR=US&amp;VAR:SYMBOL=PZZA&amp;VAR:INDEX=0"}</definedName>
    <definedName name="_75__FDSAUDITLINK__" localSheetId="3" hidden="1">{"fdsup://directions/FAT Viewer?action=UPDATE&amp;creator=factset&amp;DYN_ARGS=TRUE&amp;DOC_NAME=FAT:FQL_AUDITING_CLIENT_TEMPLATE.FAT&amp;display_string=Audit&amp;VAR:KEY=MHKHYZEPCL&amp;VAR:QUERY=RkZfU0FMRVMoTFRNLDQwOTk5KQ==&amp;WINDOW=FIRST_POPUP&amp;HEIGHT=450&amp;WIDTH=450&amp;START_MAXIMIZED=","FALSE&amp;VAR:CALENDAR=US&amp;VAR:SYMBOL=PZZA&amp;VAR:INDEX=0"}</definedName>
    <definedName name="_75__FDSAUDITLINK__" localSheetId="0" hidden="1">{"fdsup://directions/FAT Viewer?action=UPDATE&amp;creator=factset&amp;DYN_ARGS=TRUE&amp;DOC_NAME=FAT:FQL_AUDITING_CLIENT_TEMPLATE.FAT&amp;display_string=Audit&amp;VAR:KEY=MHKHYZEPCL&amp;VAR:QUERY=RkZfU0FMRVMoTFRNLDQwOTk5KQ==&amp;WINDOW=FIRST_POPUP&amp;HEIGHT=450&amp;WIDTH=450&amp;START_MAXIMIZED=","FALSE&amp;VAR:CALENDAR=US&amp;VAR:SYMBOL=PZZA&amp;VAR:INDEX=0"}</definedName>
    <definedName name="_75__FDSAUDITLINK__" localSheetId="1" hidden="1">{"fdsup://directions/FAT Viewer?action=UPDATE&amp;creator=factset&amp;DYN_ARGS=TRUE&amp;DOC_NAME=FAT:FQL_AUDITING_CLIENT_TEMPLATE.FAT&amp;display_string=Audit&amp;VAR:KEY=MHKHYZEPCL&amp;VAR:QUERY=RkZfU0FMRVMoTFRNLDQwOTk5KQ==&amp;WINDOW=FIRST_POPUP&amp;HEIGHT=450&amp;WIDTH=450&amp;START_MAXIMIZED=","FALSE&amp;VAR:CALENDAR=US&amp;VAR:SYMBOL=PZZA&amp;VAR:INDEX=0"}</definedName>
    <definedName name="_75__FDSAUDITLINK__" hidden="1">{"fdsup://directions/FAT Viewer?action=UPDATE&amp;creator=factset&amp;DYN_ARGS=TRUE&amp;DOC_NAME=FAT:FQL_AUDITING_CLIENT_TEMPLATE.FAT&amp;display_string=Audit&amp;VAR:KEY=MHKHYZEPCL&amp;VAR:QUERY=RkZfU0FMRVMoTFRNLDQwOTk5KQ==&amp;WINDOW=FIRST_POPUP&amp;HEIGHT=450&amp;WIDTH=450&amp;START_MAXIMIZED=","FALSE&amp;VAR:CALENDAR=US&amp;VAR:SYMBOL=PZZA&amp;VAR:INDEX=0"}</definedName>
    <definedName name="_75prm.ObszarDrukowania_6_1">"NIE"</definedName>
    <definedName name="_76__FDSAUDITLINK__" localSheetId="2" hidden="1">{"fdsup://directions/FAT Viewer?action=UPDATE&amp;creator=factset&amp;DYN_ARGS=TRUE&amp;DOC_NAME=FAT:FQL_AUDITING_CLIENT_TEMPLATE.FAT&amp;display_string=Audit&amp;VAR:KEY=ZWZQJEBCTW&amp;VAR:QUERY=RkZfRU5UUlBSX1ZBTF9FQklUREFfT1BFUihBTk4sNDA1NDMp&amp;WINDOW=FIRST_POPUP&amp;HEIGHT=450&amp;WIDTH=","450&amp;START_MAXIMIZED=FALSE&amp;VAR:CALENDAR=US&amp;VAR:SYMBOL=EAT&amp;VAR:INDEX=0"}</definedName>
    <definedName name="_76__FDSAUDITLINK__" localSheetId="4" hidden="1">{"fdsup://directions/FAT Viewer?action=UPDATE&amp;creator=factset&amp;DYN_ARGS=TRUE&amp;DOC_NAME=FAT:FQL_AUDITING_CLIENT_TEMPLATE.FAT&amp;display_string=Audit&amp;VAR:KEY=ZWZQJEBCTW&amp;VAR:QUERY=RkZfRU5UUlBSX1ZBTF9FQklUREFfT1BFUihBTk4sNDA1NDMp&amp;WINDOW=FIRST_POPUP&amp;HEIGHT=450&amp;WIDTH=","450&amp;START_MAXIMIZED=FALSE&amp;VAR:CALENDAR=US&amp;VAR:SYMBOL=EAT&amp;VAR:INDEX=0"}</definedName>
    <definedName name="_76__FDSAUDITLINK__" localSheetId="3" hidden="1">{"fdsup://directions/FAT Viewer?action=UPDATE&amp;creator=factset&amp;DYN_ARGS=TRUE&amp;DOC_NAME=FAT:FQL_AUDITING_CLIENT_TEMPLATE.FAT&amp;display_string=Audit&amp;VAR:KEY=ZWZQJEBCTW&amp;VAR:QUERY=RkZfRU5UUlBSX1ZBTF9FQklUREFfT1BFUihBTk4sNDA1NDMp&amp;WINDOW=FIRST_POPUP&amp;HEIGHT=450&amp;WIDTH=","450&amp;START_MAXIMIZED=FALSE&amp;VAR:CALENDAR=US&amp;VAR:SYMBOL=EAT&amp;VAR:INDEX=0"}</definedName>
    <definedName name="_76__FDSAUDITLINK__" localSheetId="0" hidden="1">{"fdsup://directions/FAT Viewer?action=UPDATE&amp;creator=factset&amp;DYN_ARGS=TRUE&amp;DOC_NAME=FAT:FQL_AUDITING_CLIENT_TEMPLATE.FAT&amp;display_string=Audit&amp;VAR:KEY=ZWZQJEBCTW&amp;VAR:QUERY=RkZfRU5UUlBSX1ZBTF9FQklUREFfT1BFUihBTk4sNDA1NDMp&amp;WINDOW=FIRST_POPUP&amp;HEIGHT=450&amp;WIDTH=","450&amp;START_MAXIMIZED=FALSE&amp;VAR:CALENDAR=US&amp;VAR:SYMBOL=EAT&amp;VAR:INDEX=0"}</definedName>
    <definedName name="_76__FDSAUDITLINK__" localSheetId="1" hidden="1">{"fdsup://directions/FAT Viewer?action=UPDATE&amp;creator=factset&amp;DYN_ARGS=TRUE&amp;DOC_NAME=FAT:FQL_AUDITING_CLIENT_TEMPLATE.FAT&amp;display_string=Audit&amp;VAR:KEY=ZWZQJEBCTW&amp;VAR:QUERY=RkZfRU5UUlBSX1ZBTF9FQklUREFfT1BFUihBTk4sNDA1NDMp&amp;WINDOW=FIRST_POPUP&amp;HEIGHT=450&amp;WIDTH=","450&amp;START_MAXIMIZED=FALSE&amp;VAR:CALENDAR=US&amp;VAR:SYMBOL=EAT&amp;VAR:INDEX=0"}</definedName>
    <definedName name="_76__FDSAUDITLINK__" hidden="1">{"fdsup://directions/FAT Viewer?action=UPDATE&amp;creator=factset&amp;DYN_ARGS=TRUE&amp;DOC_NAME=FAT:FQL_AUDITING_CLIENT_TEMPLATE.FAT&amp;display_string=Audit&amp;VAR:KEY=ZWZQJEBCTW&amp;VAR:QUERY=RkZfRU5UUlBSX1ZBTF9FQklUREFfT1BFUihBTk4sNDA1NDMp&amp;WINDOW=FIRST_POPUP&amp;HEIGHT=450&amp;WIDTH=","450&amp;START_MAXIMIZED=FALSE&amp;VAR:CALENDAR=US&amp;VAR:SYMBOL=EAT&amp;VAR:INDEX=0"}</definedName>
    <definedName name="_76prm.ObszarDrukowania_7_1">"NIE"</definedName>
    <definedName name="_77__FDSAUDITLINK__" localSheetId="2" hidden="1">{"fdsup://directions/FAT Viewer?action=UPDATE&amp;creator=factset&amp;DYN_ARGS=TRUE&amp;DOC_NAME=FAT:FQL_AUDITING_CLIENT_TEMPLATE.FAT&amp;display_string=Audit&amp;VAR:KEY=EZKPIPAHQP&amp;VAR:QUERY=RkZfU0FMRVMoTFRNLDQwOTk5KQ==&amp;WINDOW=FIRST_POPUP&amp;HEIGHT=450&amp;WIDTH=450&amp;START_MAXIMIZED=","FALSE&amp;VAR:CALENDAR=US&amp;VAR:SYMBOL=CMG&amp;VAR:INDEX=0"}</definedName>
    <definedName name="_77__FDSAUDITLINK__" localSheetId="4" hidden="1">{"fdsup://directions/FAT Viewer?action=UPDATE&amp;creator=factset&amp;DYN_ARGS=TRUE&amp;DOC_NAME=FAT:FQL_AUDITING_CLIENT_TEMPLATE.FAT&amp;display_string=Audit&amp;VAR:KEY=EZKPIPAHQP&amp;VAR:QUERY=RkZfU0FMRVMoTFRNLDQwOTk5KQ==&amp;WINDOW=FIRST_POPUP&amp;HEIGHT=450&amp;WIDTH=450&amp;START_MAXIMIZED=","FALSE&amp;VAR:CALENDAR=US&amp;VAR:SYMBOL=CMG&amp;VAR:INDEX=0"}</definedName>
    <definedName name="_77__FDSAUDITLINK__" localSheetId="3" hidden="1">{"fdsup://directions/FAT Viewer?action=UPDATE&amp;creator=factset&amp;DYN_ARGS=TRUE&amp;DOC_NAME=FAT:FQL_AUDITING_CLIENT_TEMPLATE.FAT&amp;display_string=Audit&amp;VAR:KEY=EZKPIPAHQP&amp;VAR:QUERY=RkZfU0FMRVMoTFRNLDQwOTk5KQ==&amp;WINDOW=FIRST_POPUP&amp;HEIGHT=450&amp;WIDTH=450&amp;START_MAXIMIZED=","FALSE&amp;VAR:CALENDAR=US&amp;VAR:SYMBOL=CMG&amp;VAR:INDEX=0"}</definedName>
    <definedName name="_77__FDSAUDITLINK__" localSheetId="0" hidden="1">{"fdsup://directions/FAT Viewer?action=UPDATE&amp;creator=factset&amp;DYN_ARGS=TRUE&amp;DOC_NAME=FAT:FQL_AUDITING_CLIENT_TEMPLATE.FAT&amp;display_string=Audit&amp;VAR:KEY=EZKPIPAHQP&amp;VAR:QUERY=RkZfU0FMRVMoTFRNLDQwOTk5KQ==&amp;WINDOW=FIRST_POPUP&amp;HEIGHT=450&amp;WIDTH=450&amp;START_MAXIMIZED=","FALSE&amp;VAR:CALENDAR=US&amp;VAR:SYMBOL=CMG&amp;VAR:INDEX=0"}</definedName>
    <definedName name="_77__FDSAUDITLINK__" localSheetId="1" hidden="1">{"fdsup://directions/FAT Viewer?action=UPDATE&amp;creator=factset&amp;DYN_ARGS=TRUE&amp;DOC_NAME=FAT:FQL_AUDITING_CLIENT_TEMPLATE.FAT&amp;display_string=Audit&amp;VAR:KEY=EZKPIPAHQP&amp;VAR:QUERY=RkZfU0FMRVMoTFRNLDQwOTk5KQ==&amp;WINDOW=FIRST_POPUP&amp;HEIGHT=450&amp;WIDTH=450&amp;START_MAXIMIZED=","FALSE&amp;VAR:CALENDAR=US&amp;VAR:SYMBOL=CMG&amp;VAR:INDEX=0"}</definedName>
    <definedName name="_77__FDSAUDITLINK__" hidden="1">{"fdsup://directions/FAT Viewer?action=UPDATE&amp;creator=factset&amp;DYN_ARGS=TRUE&amp;DOC_NAME=FAT:FQL_AUDITING_CLIENT_TEMPLATE.FAT&amp;display_string=Audit&amp;VAR:KEY=EZKPIPAHQP&amp;VAR:QUERY=RkZfU0FMRVMoTFRNLDQwOTk5KQ==&amp;WINDOW=FIRST_POPUP&amp;HEIGHT=450&amp;WIDTH=450&amp;START_MAXIMIZED=","FALSE&amp;VAR:CALENDAR=US&amp;VAR:SYMBOL=CMG&amp;VAR:INDEX=0"}</definedName>
    <definedName name="_77prm.ObszarDrukowania_8_1">"NIE"</definedName>
    <definedName name="_78__FDSAUDITLINK__" localSheetId="2" hidden="1">{"fdsup://directions/FAT Viewer?action=UPDATE&amp;creator=factset&amp;DYN_ARGS=TRUE&amp;DOC_NAME=FAT:FQL_AUDITING_CLIENT_TEMPLATE.FAT&amp;display_string=Audit&amp;VAR:KEY=YLWBIJMBOB&amp;VAR:QUERY=RkZfRU5UUlBSX1ZBTF9FQklUREFfT1BFUihDQUwsTk9XKQ==&amp;WINDOW=FIRST_POPUP&amp;HEIGHT=450&amp;WIDTH=","450&amp;START_MAXIMIZED=FALSE&amp;VAR:CALENDAR=US&amp;VAR:SYMBOL=BJRI&amp;VAR:INDEX=0"}</definedName>
    <definedName name="_78__FDSAUDITLINK__" localSheetId="4" hidden="1">{"fdsup://directions/FAT Viewer?action=UPDATE&amp;creator=factset&amp;DYN_ARGS=TRUE&amp;DOC_NAME=FAT:FQL_AUDITING_CLIENT_TEMPLATE.FAT&amp;display_string=Audit&amp;VAR:KEY=YLWBIJMBOB&amp;VAR:QUERY=RkZfRU5UUlBSX1ZBTF9FQklUREFfT1BFUihDQUwsTk9XKQ==&amp;WINDOW=FIRST_POPUP&amp;HEIGHT=450&amp;WIDTH=","450&amp;START_MAXIMIZED=FALSE&amp;VAR:CALENDAR=US&amp;VAR:SYMBOL=BJRI&amp;VAR:INDEX=0"}</definedName>
    <definedName name="_78__FDSAUDITLINK__" localSheetId="3" hidden="1">{"fdsup://directions/FAT Viewer?action=UPDATE&amp;creator=factset&amp;DYN_ARGS=TRUE&amp;DOC_NAME=FAT:FQL_AUDITING_CLIENT_TEMPLATE.FAT&amp;display_string=Audit&amp;VAR:KEY=YLWBIJMBOB&amp;VAR:QUERY=RkZfRU5UUlBSX1ZBTF9FQklUREFfT1BFUihDQUwsTk9XKQ==&amp;WINDOW=FIRST_POPUP&amp;HEIGHT=450&amp;WIDTH=","450&amp;START_MAXIMIZED=FALSE&amp;VAR:CALENDAR=US&amp;VAR:SYMBOL=BJRI&amp;VAR:INDEX=0"}</definedName>
    <definedName name="_78__FDSAUDITLINK__" localSheetId="0" hidden="1">{"fdsup://directions/FAT Viewer?action=UPDATE&amp;creator=factset&amp;DYN_ARGS=TRUE&amp;DOC_NAME=FAT:FQL_AUDITING_CLIENT_TEMPLATE.FAT&amp;display_string=Audit&amp;VAR:KEY=YLWBIJMBOB&amp;VAR:QUERY=RkZfRU5UUlBSX1ZBTF9FQklUREFfT1BFUihDQUwsTk9XKQ==&amp;WINDOW=FIRST_POPUP&amp;HEIGHT=450&amp;WIDTH=","450&amp;START_MAXIMIZED=FALSE&amp;VAR:CALENDAR=US&amp;VAR:SYMBOL=BJRI&amp;VAR:INDEX=0"}</definedName>
    <definedName name="_78__FDSAUDITLINK__" localSheetId="1" hidden="1">{"fdsup://directions/FAT Viewer?action=UPDATE&amp;creator=factset&amp;DYN_ARGS=TRUE&amp;DOC_NAME=FAT:FQL_AUDITING_CLIENT_TEMPLATE.FAT&amp;display_string=Audit&amp;VAR:KEY=YLWBIJMBOB&amp;VAR:QUERY=RkZfRU5UUlBSX1ZBTF9FQklUREFfT1BFUihDQUwsTk9XKQ==&amp;WINDOW=FIRST_POPUP&amp;HEIGHT=450&amp;WIDTH=","450&amp;START_MAXIMIZED=FALSE&amp;VAR:CALENDAR=US&amp;VAR:SYMBOL=BJRI&amp;VAR:INDEX=0"}</definedName>
    <definedName name="_78__FDSAUDITLINK__" hidden="1">{"fdsup://directions/FAT Viewer?action=UPDATE&amp;creator=factset&amp;DYN_ARGS=TRUE&amp;DOC_NAME=FAT:FQL_AUDITING_CLIENT_TEMPLATE.FAT&amp;display_string=Audit&amp;VAR:KEY=YLWBIJMBOB&amp;VAR:QUERY=RkZfRU5UUlBSX1ZBTF9FQklUREFfT1BFUihDQUwsTk9XKQ==&amp;WINDOW=FIRST_POPUP&amp;HEIGHT=450&amp;WIDTH=","450&amp;START_MAXIMIZED=FALSE&amp;VAR:CALENDAR=US&amp;VAR:SYMBOL=BJRI&amp;VAR:INDEX=0"}</definedName>
    <definedName name="_78prm.ObszarDrukowania_9_1">"NIE"</definedName>
    <definedName name="_79__FDSAUDITLINK__" localSheetId="2" hidden="1">{"fdsup://directions/FAT Viewer?action=UPDATE&amp;creator=factset&amp;DYN_ARGS=TRUE&amp;DOC_NAME=FAT:FQL_AUDITING_CLIENT_TEMPLATE.FAT&amp;display_string=Audit&amp;VAR:KEY=OXYBSVKVWB&amp;VAR:QUERY=RkZfRU5UUlBSX1ZBTF9FQklUREFfT1BFUihDQUwsTk9XKQ==&amp;WINDOW=FIRST_POPUP&amp;HEIGHT=450&amp;WIDTH=","450&amp;START_MAXIMIZED=FALSE&amp;VAR:CALENDAR=US&amp;VAR:SYMBOL=EAT&amp;VAR:INDEX=0"}</definedName>
    <definedName name="_79__FDSAUDITLINK__" localSheetId="4" hidden="1">{"fdsup://directions/FAT Viewer?action=UPDATE&amp;creator=factset&amp;DYN_ARGS=TRUE&amp;DOC_NAME=FAT:FQL_AUDITING_CLIENT_TEMPLATE.FAT&amp;display_string=Audit&amp;VAR:KEY=OXYBSVKVWB&amp;VAR:QUERY=RkZfRU5UUlBSX1ZBTF9FQklUREFfT1BFUihDQUwsTk9XKQ==&amp;WINDOW=FIRST_POPUP&amp;HEIGHT=450&amp;WIDTH=","450&amp;START_MAXIMIZED=FALSE&amp;VAR:CALENDAR=US&amp;VAR:SYMBOL=EAT&amp;VAR:INDEX=0"}</definedName>
    <definedName name="_79__FDSAUDITLINK__" localSheetId="3" hidden="1">{"fdsup://directions/FAT Viewer?action=UPDATE&amp;creator=factset&amp;DYN_ARGS=TRUE&amp;DOC_NAME=FAT:FQL_AUDITING_CLIENT_TEMPLATE.FAT&amp;display_string=Audit&amp;VAR:KEY=OXYBSVKVWB&amp;VAR:QUERY=RkZfRU5UUlBSX1ZBTF9FQklUREFfT1BFUihDQUwsTk9XKQ==&amp;WINDOW=FIRST_POPUP&amp;HEIGHT=450&amp;WIDTH=","450&amp;START_MAXIMIZED=FALSE&amp;VAR:CALENDAR=US&amp;VAR:SYMBOL=EAT&amp;VAR:INDEX=0"}</definedName>
    <definedName name="_79__FDSAUDITLINK__" localSheetId="0" hidden="1">{"fdsup://directions/FAT Viewer?action=UPDATE&amp;creator=factset&amp;DYN_ARGS=TRUE&amp;DOC_NAME=FAT:FQL_AUDITING_CLIENT_TEMPLATE.FAT&amp;display_string=Audit&amp;VAR:KEY=OXYBSVKVWB&amp;VAR:QUERY=RkZfRU5UUlBSX1ZBTF9FQklUREFfT1BFUihDQUwsTk9XKQ==&amp;WINDOW=FIRST_POPUP&amp;HEIGHT=450&amp;WIDTH=","450&amp;START_MAXIMIZED=FALSE&amp;VAR:CALENDAR=US&amp;VAR:SYMBOL=EAT&amp;VAR:INDEX=0"}</definedName>
    <definedName name="_79__FDSAUDITLINK__" localSheetId="1" hidden="1">{"fdsup://directions/FAT Viewer?action=UPDATE&amp;creator=factset&amp;DYN_ARGS=TRUE&amp;DOC_NAME=FAT:FQL_AUDITING_CLIENT_TEMPLATE.FAT&amp;display_string=Audit&amp;VAR:KEY=OXYBSVKVWB&amp;VAR:QUERY=RkZfRU5UUlBSX1ZBTF9FQklUREFfT1BFUihDQUwsTk9XKQ==&amp;WINDOW=FIRST_POPUP&amp;HEIGHT=450&amp;WIDTH=","450&amp;START_MAXIMIZED=FALSE&amp;VAR:CALENDAR=US&amp;VAR:SYMBOL=EAT&amp;VAR:INDEX=0"}</definedName>
    <definedName name="_79__FDSAUDITLINK__" hidden="1">{"fdsup://directions/FAT Viewer?action=UPDATE&amp;creator=factset&amp;DYN_ARGS=TRUE&amp;DOC_NAME=FAT:FQL_AUDITING_CLIENT_TEMPLATE.FAT&amp;display_string=Audit&amp;VAR:KEY=OXYBSVKVWB&amp;VAR:QUERY=RkZfRU5UUlBSX1ZBTF9FQklUREFfT1BFUihDQUwsTk9XKQ==&amp;WINDOW=FIRST_POPUP&amp;HEIGHT=450&amp;WIDTH=","450&amp;START_MAXIMIZED=FALSE&amp;VAR:CALENDAR=US&amp;VAR:SYMBOL=EAT&amp;VAR:INDEX=0"}</definedName>
    <definedName name="_79prm.Okres_10_1">"Bilans Otw/Pocz. roku"</definedName>
    <definedName name="_7ktp.KtTyp_3_1">1</definedName>
    <definedName name="_8__123Graph_BCHART_2" hidden="1">#REF!</definedName>
    <definedName name="_8__123Graph_BCHART_9" localSheetId="2" hidden="1">#REF!</definedName>
    <definedName name="_8__123Graph_BCHART_9" localSheetId="4" hidden="1">#REF!</definedName>
    <definedName name="_8__123Graph_BCHART_9" localSheetId="3" hidden="1">#REF!</definedName>
    <definedName name="_8__123Graph_BCHART_9" localSheetId="0" hidden="1">#REF!</definedName>
    <definedName name="_8__123Graph_BCHART_9" localSheetId="1" hidden="1">#REF!</definedName>
    <definedName name="_8__123Graph_BCHART_9" hidden="1">#REF!</definedName>
    <definedName name="_8__123Graph_CCHART_2" hidden="1">#REF!</definedName>
    <definedName name="_8__123Graph_LBL_DCHART_1" localSheetId="2" hidden="1">#REF!</definedName>
    <definedName name="_8__123Graph_LBL_DCHART_1" localSheetId="4" hidden="1">#REF!</definedName>
    <definedName name="_8__123Graph_LBL_DCHART_1" localSheetId="3" hidden="1">#REF!</definedName>
    <definedName name="_8__123Graph_LBL_DCHART_1" localSheetId="0" hidden="1">#REF!</definedName>
    <definedName name="_8__123Graph_LBL_DCHART_1" localSheetId="1" hidden="1">#REF!</definedName>
    <definedName name="_8__123Graph_LBL_DCHART_1" hidden="1">#REF!</definedName>
    <definedName name="_8__FDSAUDITLINK__" localSheetId="2" hidden="1">{"fdsup://Directions/FactSet Auditing Viewer?action=AUDIT_VALUE&amp;DB=129&amp;ID1=95058W10&amp;VALUEID=01001&amp;SDATE=2011&amp;PERIODTYPE=ANN_STD&amp;SCFT=3&amp;window=popup_no_bar&amp;width=385&amp;height=120&amp;START_MAXIMIZED=FALSE&amp;creator=factset&amp;display_string=Audit"}</definedName>
    <definedName name="_8__FDSAUDITLINK__" localSheetId="4" hidden="1">{"fdsup://Directions/FactSet Auditing Viewer?action=AUDIT_VALUE&amp;DB=129&amp;ID1=95058W10&amp;VALUEID=01001&amp;SDATE=2011&amp;PERIODTYPE=ANN_STD&amp;SCFT=3&amp;window=popup_no_bar&amp;width=385&amp;height=120&amp;START_MAXIMIZED=FALSE&amp;creator=factset&amp;display_string=Audit"}</definedName>
    <definedName name="_8__FDSAUDITLINK__" localSheetId="3" hidden="1">{"fdsup://Directions/FactSet Auditing Viewer?action=AUDIT_VALUE&amp;DB=129&amp;ID1=95058W10&amp;VALUEID=01001&amp;SDATE=2011&amp;PERIODTYPE=ANN_STD&amp;SCFT=3&amp;window=popup_no_bar&amp;width=385&amp;height=120&amp;START_MAXIMIZED=FALSE&amp;creator=factset&amp;display_string=Audit"}</definedName>
    <definedName name="_8__FDSAUDITLINK__" localSheetId="0" hidden="1">{"fdsup://Directions/FactSet Auditing Viewer?action=AUDIT_VALUE&amp;DB=129&amp;ID1=95058W10&amp;VALUEID=01001&amp;SDATE=2011&amp;PERIODTYPE=ANN_STD&amp;SCFT=3&amp;window=popup_no_bar&amp;width=385&amp;height=120&amp;START_MAXIMIZED=FALSE&amp;creator=factset&amp;display_string=Audit"}</definedName>
    <definedName name="_8__FDSAUDITLINK__" localSheetId="1" hidden="1">{"fdsup://Directions/FactSet Auditing Viewer?action=AUDIT_VALUE&amp;DB=129&amp;ID1=95058W10&amp;VALUEID=01001&amp;SDATE=2011&amp;PERIODTYPE=ANN_STD&amp;SCFT=3&amp;window=popup_no_bar&amp;width=385&amp;height=120&amp;START_MAXIMIZED=FALSE&amp;creator=factset&amp;display_string=Audit"}</definedName>
    <definedName name="_8__FDSAUDITLINK__" hidden="1">{"fdsup://Directions/FactSet Auditing Viewer?action=AUDIT_VALUE&amp;DB=129&amp;ID1=95058W10&amp;VALUEID=01001&amp;SDATE=2011&amp;PERIODTYPE=ANN_STD&amp;SCFT=3&amp;window=popup_no_bar&amp;width=385&amp;height=120&amp;START_MAXIMIZED=FALSE&amp;creator=factset&amp;display_string=Audit"}</definedName>
    <definedName name="_80__FDSAUDITLINK__" localSheetId="2" hidden="1">{"fdsup://directions/FAT Viewer?action=UPDATE&amp;creator=factset&amp;DYN_ARGS=TRUE&amp;DOC_NAME=FAT:FQL_AUDITING_CLIENT_TEMPLATE.FAT&amp;display_string=Audit&amp;VAR:KEY=GNWNOBGXIR&amp;VAR:QUERY=RkZfRU5UUlBSX1ZBTF9FQklUREFfT1BFUihDQUwsTk9XKQ==&amp;WINDOW=FIRST_POPUP&amp;HEIGHT=450&amp;WIDTH=","450&amp;START_MAXIMIZED=FALSE&amp;VAR:CALENDAR=US&amp;VAR:SYMBOL=DIN&amp;VAR:INDEX=0"}</definedName>
    <definedName name="_80__FDSAUDITLINK__" localSheetId="4" hidden="1">{"fdsup://directions/FAT Viewer?action=UPDATE&amp;creator=factset&amp;DYN_ARGS=TRUE&amp;DOC_NAME=FAT:FQL_AUDITING_CLIENT_TEMPLATE.FAT&amp;display_string=Audit&amp;VAR:KEY=GNWNOBGXIR&amp;VAR:QUERY=RkZfRU5UUlBSX1ZBTF9FQklUREFfT1BFUihDQUwsTk9XKQ==&amp;WINDOW=FIRST_POPUP&amp;HEIGHT=450&amp;WIDTH=","450&amp;START_MAXIMIZED=FALSE&amp;VAR:CALENDAR=US&amp;VAR:SYMBOL=DIN&amp;VAR:INDEX=0"}</definedName>
    <definedName name="_80__FDSAUDITLINK__" localSheetId="3" hidden="1">{"fdsup://directions/FAT Viewer?action=UPDATE&amp;creator=factset&amp;DYN_ARGS=TRUE&amp;DOC_NAME=FAT:FQL_AUDITING_CLIENT_TEMPLATE.FAT&amp;display_string=Audit&amp;VAR:KEY=GNWNOBGXIR&amp;VAR:QUERY=RkZfRU5UUlBSX1ZBTF9FQklUREFfT1BFUihDQUwsTk9XKQ==&amp;WINDOW=FIRST_POPUP&amp;HEIGHT=450&amp;WIDTH=","450&amp;START_MAXIMIZED=FALSE&amp;VAR:CALENDAR=US&amp;VAR:SYMBOL=DIN&amp;VAR:INDEX=0"}</definedName>
    <definedName name="_80__FDSAUDITLINK__" localSheetId="0" hidden="1">{"fdsup://directions/FAT Viewer?action=UPDATE&amp;creator=factset&amp;DYN_ARGS=TRUE&amp;DOC_NAME=FAT:FQL_AUDITING_CLIENT_TEMPLATE.FAT&amp;display_string=Audit&amp;VAR:KEY=GNWNOBGXIR&amp;VAR:QUERY=RkZfRU5UUlBSX1ZBTF9FQklUREFfT1BFUihDQUwsTk9XKQ==&amp;WINDOW=FIRST_POPUP&amp;HEIGHT=450&amp;WIDTH=","450&amp;START_MAXIMIZED=FALSE&amp;VAR:CALENDAR=US&amp;VAR:SYMBOL=DIN&amp;VAR:INDEX=0"}</definedName>
    <definedName name="_80__FDSAUDITLINK__" localSheetId="1" hidden="1">{"fdsup://directions/FAT Viewer?action=UPDATE&amp;creator=factset&amp;DYN_ARGS=TRUE&amp;DOC_NAME=FAT:FQL_AUDITING_CLIENT_TEMPLATE.FAT&amp;display_string=Audit&amp;VAR:KEY=GNWNOBGXIR&amp;VAR:QUERY=RkZfRU5UUlBSX1ZBTF9FQklUREFfT1BFUihDQUwsTk9XKQ==&amp;WINDOW=FIRST_POPUP&amp;HEIGHT=450&amp;WIDTH=","450&amp;START_MAXIMIZED=FALSE&amp;VAR:CALENDAR=US&amp;VAR:SYMBOL=DIN&amp;VAR:INDEX=0"}</definedName>
    <definedName name="_80__FDSAUDITLINK__" hidden="1">{"fdsup://directions/FAT Viewer?action=UPDATE&amp;creator=factset&amp;DYN_ARGS=TRUE&amp;DOC_NAME=FAT:FQL_AUDITING_CLIENT_TEMPLATE.FAT&amp;display_string=Audit&amp;VAR:KEY=GNWNOBGXIR&amp;VAR:QUERY=RkZfRU5UUlBSX1ZBTF9FQklUREFfT1BFUihDQUwsTk9XKQ==&amp;WINDOW=FIRST_POPUP&amp;HEIGHT=450&amp;WIDTH=","450&amp;START_MAXIMIZED=FALSE&amp;VAR:CALENDAR=US&amp;VAR:SYMBOL=DIN&amp;VAR:INDEX=0"}</definedName>
    <definedName name="_80prm.Okres_11_1">"Bilans Otw/Pocz. roku"</definedName>
    <definedName name="_81__FDSAUDITLINK__" localSheetId="2" hidden="1">{"fdsup://directions/FAT Viewer?action=UPDATE&amp;creator=factset&amp;DYN_ARGS=TRUE&amp;DOC_NAME=FAT:FQL_AUDITING_CLIENT_TEMPLATE.FAT&amp;display_string=Audit&amp;VAR:KEY=CDGHKVULSN&amp;VAR:QUERY=RkZfU0FMRVMoTFRNLDQwNjMzKQ==&amp;WINDOW=FIRST_POPUP&amp;HEIGHT=450&amp;WIDTH=450&amp;START_MAXIMIZED=","FALSE&amp;VAR:CALENDAR=US&amp;VAR:SYMBOL=SBUX&amp;VAR:INDEX=0"}</definedName>
    <definedName name="_81__FDSAUDITLINK__" localSheetId="4" hidden="1">{"fdsup://directions/FAT Viewer?action=UPDATE&amp;creator=factset&amp;DYN_ARGS=TRUE&amp;DOC_NAME=FAT:FQL_AUDITING_CLIENT_TEMPLATE.FAT&amp;display_string=Audit&amp;VAR:KEY=CDGHKVULSN&amp;VAR:QUERY=RkZfU0FMRVMoTFRNLDQwNjMzKQ==&amp;WINDOW=FIRST_POPUP&amp;HEIGHT=450&amp;WIDTH=450&amp;START_MAXIMIZED=","FALSE&amp;VAR:CALENDAR=US&amp;VAR:SYMBOL=SBUX&amp;VAR:INDEX=0"}</definedName>
    <definedName name="_81__FDSAUDITLINK__" localSheetId="3" hidden="1">{"fdsup://directions/FAT Viewer?action=UPDATE&amp;creator=factset&amp;DYN_ARGS=TRUE&amp;DOC_NAME=FAT:FQL_AUDITING_CLIENT_TEMPLATE.FAT&amp;display_string=Audit&amp;VAR:KEY=CDGHKVULSN&amp;VAR:QUERY=RkZfU0FMRVMoTFRNLDQwNjMzKQ==&amp;WINDOW=FIRST_POPUP&amp;HEIGHT=450&amp;WIDTH=450&amp;START_MAXIMIZED=","FALSE&amp;VAR:CALENDAR=US&amp;VAR:SYMBOL=SBUX&amp;VAR:INDEX=0"}</definedName>
    <definedName name="_81__FDSAUDITLINK__" localSheetId="0" hidden="1">{"fdsup://directions/FAT Viewer?action=UPDATE&amp;creator=factset&amp;DYN_ARGS=TRUE&amp;DOC_NAME=FAT:FQL_AUDITING_CLIENT_TEMPLATE.FAT&amp;display_string=Audit&amp;VAR:KEY=CDGHKVULSN&amp;VAR:QUERY=RkZfU0FMRVMoTFRNLDQwNjMzKQ==&amp;WINDOW=FIRST_POPUP&amp;HEIGHT=450&amp;WIDTH=450&amp;START_MAXIMIZED=","FALSE&amp;VAR:CALENDAR=US&amp;VAR:SYMBOL=SBUX&amp;VAR:INDEX=0"}</definedName>
    <definedName name="_81__FDSAUDITLINK__" localSheetId="1" hidden="1">{"fdsup://directions/FAT Viewer?action=UPDATE&amp;creator=factset&amp;DYN_ARGS=TRUE&amp;DOC_NAME=FAT:FQL_AUDITING_CLIENT_TEMPLATE.FAT&amp;display_string=Audit&amp;VAR:KEY=CDGHKVULSN&amp;VAR:QUERY=RkZfU0FMRVMoTFRNLDQwNjMzKQ==&amp;WINDOW=FIRST_POPUP&amp;HEIGHT=450&amp;WIDTH=450&amp;START_MAXIMIZED=","FALSE&amp;VAR:CALENDAR=US&amp;VAR:SYMBOL=SBUX&amp;VAR:INDEX=0"}</definedName>
    <definedName name="_81__FDSAUDITLINK__" hidden="1">{"fdsup://directions/FAT Viewer?action=UPDATE&amp;creator=factset&amp;DYN_ARGS=TRUE&amp;DOC_NAME=FAT:FQL_AUDITING_CLIENT_TEMPLATE.FAT&amp;display_string=Audit&amp;VAR:KEY=CDGHKVULSN&amp;VAR:QUERY=RkZfU0FMRVMoTFRNLDQwNjMzKQ==&amp;WINDOW=FIRST_POPUP&amp;HEIGHT=450&amp;WIDTH=450&amp;START_MAXIMIZED=","FALSE&amp;VAR:CALENDAR=US&amp;VAR:SYMBOL=SBUX&amp;VAR:INDEX=0"}</definedName>
    <definedName name="_81prm.Okres_12_1">"Bilans Otw/Pocz. roku"</definedName>
    <definedName name="_82__FDSAUDITLINK__" localSheetId="2" hidden="1">{"fdsup://Directions/FactSet Auditing Viewer?action=AUDIT_VALUE&amp;DB=129&amp;ID1=98849810&amp;VALUEID=01001&amp;SDATE=2011&amp;PERIODTYPE=ANN_STD&amp;SCFT=3&amp;window=popup_no_bar&amp;width=385&amp;height=120&amp;START_MAXIMIZED=FALSE&amp;creator=factset&amp;display_string=Audit"}</definedName>
    <definedName name="_82__FDSAUDITLINK__" localSheetId="4" hidden="1">{"fdsup://Directions/FactSet Auditing Viewer?action=AUDIT_VALUE&amp;DB=129&amp;ID1=98849810&amp;VALUEID=01001&amp;SDATE=2011&amp;PERIODTYPE=ANN_STD&amp;SCFT=3&amp;window=popup_no_bar&amp;width=385&amp;height=120&amp;START_MAXIMIZED=FALSE&amp;creator=factset&amp;display_string=Audit"}</definedName>
    <definedName name="_82__FDSAUDITLINK__" localSheetId="3" hidden="1">{"fdsup://Directions/FactSet Auditing Viewer?action=AUDIT_VALUE&amp;DB=129&amp;ID1=98849810&amp;VALUEID=01001&amp;SDATE=2011&amp;PERIODTYPE=ANN_STD&amp;SCFT=3&amp;window=popup_no_bar&amp;width=385&amp;height=120&amp;START_MAXIMIZED=FALSE&amp;creator=factset&amp;display_string=Audit"}</definedName>
    <definedName name="_82__FDSAUDITLINK__" localSheetId="0" hidden="1">{"fdsup://Directions/FactSet Auditing Viewer?action=AUDIT_VALUE&amp;DB=129&amp;ID1=98849810&amp;VALUEID=01001&amp;SDATE=2011&amp;PERIODTYPE=ANN_STD&amp;SCFT=3&amp;window=popup_no_bar&amp;width=385&amp;height=120&amp;START_MAXIMIZED=FALSE&amp;creator=factset&amp;display_string=Audit"}</definedName>
    <definedName name="_82__FDSAUDITLINK__" localSheetId="1" hidden="1">{"fdsup://Directions/FactSet Auditing Viewer?action=AUDIT_VALUE&amp;DB=129&amp;ID1=98849810&amp;VALUEID=01001&amp;SDATE=2011&amp;PERIODTYPE=ANN_STD&amp;SCFT=3&amp;window=popup_no_bar&amp;width=385&amp;height=120&amp;START_MAXIMIZED=FALSE&amp;creator=factset&amp;display_string=Audit"}</definedName>
    <definedName name="_82__FDSAUDITLINK__" hidden="1">{"fdsup://Directions/FactSet Auditing Viewer?action=AUDIT_VALUE&amp;DB=129&amp;ID1=98849810&amp;VALUEID=01001&amp;SDATE=2011&amp;PERIODTYPE=ANN_STD&amp;SCFT=3&amp;window=popup_no_bar&amp;width=385&amp;height=120&amp;START_MAXIMIZED=FALSE&amp;creator=factset&amp;display_string=Audit"}</definedName>
    <definedName name="_82prm.Okres_13_1">"Bilans Otw/Pocz. roku"</definedName>
    <definedName name="_83__FDSAUDITLINK__" localSheetId="2" hidden="1">{"fdsup://directions/FAT Viewer?action=UPDATE&amp;creator=factset&amp;DYN_ARGS=TRUE&amp;DOC_NAME=FAT:FQL_AUDITING_CLIENT_TEMPLATE.FAT&amp;display_string=Audit&amp;VAR:KEY=XYXONIBIDS&amp;VAR:QUERY=RkZfRU5UUlBSX1ZBTF9FQklUREFfT1BFUihBTk4sNDA1NDMp&amp;WINDOW=FIRST_POPUP&amp;HEIGHT=450&amp;WIDTH=","450&amp;START_MAXIMIZED=FALSE&amp;VAR:CALENDAR=US&amp;VAR:SYMBOL=DENN&amp;VAR:INDEX=0"}</definedName>
    <definedName name="_83__FDSAUDITLINK__" localSheetId="4" hidden="1">{"fdsup://directions/FAT Viewer?action=UPDATE&amp;creator=factset&amp;DYN_ARGS=TRUE&amp;DOC_NAME=FAT:FQL_AUDITING_CLIENT_TEMPLATE.FAT&amp;display_string=Audit&amp;VAR:KEY=XYXONIBIDS&amp;VAR:QUERY=RkZfRU5UUlBSX1ZBTF9FQklUREFfT1BFUihBTk4sNDA1NDMp&amp;WINDOW=FIRST_POPUP&amp;HEIGHT=450&amp;WIDTH=","450&amp;START_MAXIMIZED=FALSE&amp;VAR:CALENDAR=US&amp;VAR:SYMBOL=DENN&amp;VAR:INDEX=0"}</definedName>
    <definedName name="_83__FDSAUDITLINK__" localSheetId="3" hidden="1">{"fdsup://directions/FAT Viewer?action=UPDATE&amp;creator=factset&amp;DYN_ARGS=TRUE&amp;DOC_NAME=FAT:FQL_AUDITING_CLIENT_TEMPLATE.FAT&amp;display_string=Audit&amp;VAR:KEY=XYXONIBIDS&amp;VAR:QUERY=RkZfRU5UUlBSX1ZBTF9FQklUREFfT1BFUihBTk4sNDA1NDMp&amp;WINDOW=FIRST_POPUP&amp;HEIGHT=450&amp;WIDTH=","450&amp;START_MAXIMIZED=FALSE&amp;VAR:CALENDAR=US&amp;VAR:SYMBOL=DENN&amp;VAR:INDEX=0"}</definedName>
    <definedName name="_83__FDSAUDITLINK__" localSheetId="0" hidden="1">{"fdsup://directions/FAT Viewer?action=UPDATE&amp;creator=factset&amp;DYN_ARGS=TRUE&amp;DOC_NAME=FAT:FQL_AUDITING_CLIENT_TEMPLATE.FAT&amp;display_string=Audit&amp;VAR:KEY=XYXONIBIDS&amp;VAR:QUERY=RkZfRU5UUlBSX1ZBTF9FQklUREFfT1BFUihBTk4sNDA1NDMp&amp;WINDOW=FIRST_POPUP&amp;HEIGHT=450&amp;WIDTH=","450&amp;START_MAXIMIZED=FALSE&amp;VAR:CALENDAR=US&amp;VAR:SYMBOL=DENN&amp;VAR:INDEX=0"}</definedName>
    <definedName name="_83__FDSAUDITLINK__" localSheetId="1" hidden="1">{"fdsup://directions/FAT Viewer?action=UPDATE&amp;creator=factset&amp;DYN_ARGS=TRUE&amp;DOC_NAME=FAT:FQL_AUDITING_CLIENT_TEMPLATE.FAT&amp;display_string=Audit&amp;VAR:KEY=XYXONIBIDS&amp;VAR:QUERY=RkZfRU5UUlBSX1ZBTF9FQklUREFfT1BFUihBTk4sNDA1NDMp&amp;WINDOW=FIRST_POPUP&amp;HEIGHT=450&amp;WIDTH=","450&amp;START_MAXIMIZED=FALSE&amp;VAR:CALENDAR=US&amp;VAR:SYMBOL=DENN&amp;VAR:INDEX=0"}</definedName>
    <definedName name="_83__FDSAUDITLINK__" hidden="1">{"fdsup://directions/FAT Viewer?action=UPDATE&amp;creator=factset&amp;DYN_ARGS=TRUE&amp;DOC_NAME=FAT:FQL_AUDITING_CLIENT_TEMPLATE.FAT&amp;display_string=Audit&amp;VAR:KEY=XYXONIBIDS&amp;VAR:QUERY=RkZfRU5UUlBSX1ZBTF9FQklUREFfT1BFUihBTk4sNDA1NDMp&amp;WINDOW=FIRST_POPUP&amp;HEIGHT=450&amp;WIDTH=","450&amp;START_MAXIMIZED=FALSE&amp;VAR:CALENDAR=US&amp;VAR:SYMBOL=DENN&amp;VAR:INDEX=0"}</definedName>
    <definedName name="_83prm.Okres_2_1">"Bilans Otw/Pocz. roku"</definedName>
    <definedName name="_84__FDSAUDITLINK__" localSheetId="2" hidden="1">{"fdsup://directions/FAT Viewer?action=UPDATE&amp;creator=factset&amp;DYN_ARGS=TRUE&amp;DOC_NAME=FAT:FQL_AUDITING_CLIENT_TEMPLATE.FAT&amp;display_string=Audit&amp;VAR:KEY=HARGVGTEPQ&amp;VAR:QUERY=RkZfRU5UUlBSX1ZBTF9FQklUREFfT1BFUihBTk4sNDA1NDMp&amp;WINDOW=FIRST_POPUP&amp;HEIGHT=450&amp;WIDTH=","450&amp;START_MAXIMIZED=FALSE&amp;VAR:CALENDAR=US&amp;VAR:SYMBOL=BOBE&amp;VAR:INDEX=0"}</definedName>
    <definedName name="_84__FDSAUDITLINK__" localSheetId="4" hidden="1">{"fdsup://directions/FAT Viewer?action=UPDATE&amp;creator=factset&amp;DYN_ARGS=TRUE&amp;DOC_NAME=FAT:FQL_AUDITING_CLIENT_TEMPLATE.FAT&amp;display_string=Audit&amp;VAR:KEY=HARGVGTEPQ&amp;VAR:QUERY=RkZfRU5UUlBSX1ZBTF9FQklUREFfT1BFUihBTk4sNDA1NDMp&amp;WINDOW=FIRST_POPUP&amp;HEIGHT=450&amp;WIDTH=","450&amp;START_MAXIMIZED=FALSE&amp;VAR:CALENDAR=US&amp;VAR:SYMBOL=BOBE&amp;VAR:INDEX=0"}</definedName>
    <definedName name="_84__FDSAUDITLINK__" localSheetId="3" hidden="1">{"fdsup://directions/FAT Viewer?action=UPDATE&amp;creator=factset&amp;DYN_ARGS=TRUE&amp;DOC_NAME=FAT:FQL_AUDITING_CLIENT_TEMPLATE.FAT&amp;display_string=Audit&amp;VAR:KEY=HARGVGTEPQ&amp;VAR:QUERY=RkZfRU5UUlBSX1ZBTF9FQklUREFfT1BFUihBTk4sNDA1NDMp&amp;WINDOW=FIRST_POPUP&amp;HEIGHT=450&amp;WIDTH=","450&amp;START_MAXIMIZED=FALSE&amp;VAR:CALENDAR=US&amp;VAR:SYMBOL=BOBE&amp;VAR:INDEX=0"}</definedName>
    <definedName name="_84__FDSAUDITLINK__" localSheetId="0" hidden="1">{"fdsup://directions/FAT Viewer?action=UPDATE&amp;creator=factset&amp;DYN_ARGS=TRUE&amp;DOC_NAME=FAT:FQL_AUDITING_CLIENT_TEMPLATE.FAT&amp;display_string=Audit&amp;VAR:KEY=HARGVGTEPQ&amp;VAR:QUERY=RkZfRU5UUlBSX1ZBTF9FQklUREFfT1BFUihBTk4sNDA1NDMp&amp;WINDOW=FIRST_POPUP&amp;HEIGHT=450&amp;WIDTH=","450&amp;START_MAXIMIZED=FALSE&amp;VAR:CALENDAR=US&amp;VAR:SYMBOL=BOBE&amp;VAR:INDEX=0"}</definedName>
    <definedName name="_84__FDSAUDITLINK__" localSheetId="1" hidden="1">{"fdsup://directions/FAT Viewer?action=UPDATE&amp;creator=factset&amp;DYN_ARGS=TRUE&amp;DOC_NAME=FAT:FQL_AUDITING_CLIENT_TEMPLATE.FAT&amp;display_string=Audit&amp;VAR:KEY=HARGVGTEPQ&amp;VAR:QUERY=RkZfRU5UUlBSX1ZBTF9FQklUREFfT1BFUihBTk4sNDA1NDMp&amp;WINDOW=FIRST_POPUP&amp;HEIGHT=450&amp;WIDTH=","450&amp;START_MAXIMIZED=FALSE&amp;VAR:CALENDAR=US&amp;VAR:SYMBOL=BOBE&amp;VAR:INDEX=0"}</definedName>
    <definedName name="_84__FDSAUDITLINK__" hidden="1">{"fdsup://directions/FAT Viewer?action=UPDATE&amp;creator=factset&amp;DYN_ARGS=TRUE&amp;DOC_NAME=FAT:FQL_AUDITING_CLIENT_TEMPLATE.FAT&amp;display_string=Audit&amp;VAR:KEY=HARGVGTEPQ&amp;VAR:QUERY=RkZfRU5UUlBSX1ZBTF9FQklUREFfT1BFUihBTk4sNDA1NDMp&amp;WINDOW=FIRST_POPUP&amp;HEIGHT=450&amp;WIDTH=","450&amp;START_MAXIMIZED=FALSE&amp;VAR:CALENDAR=US&amp;VAR:SYMBOL=BOBE&amp;VAR:INDEX=0"}</definedName>
    <definedName name="_84prm.Okres_3_1">"Bilans Otw/Pocz. roku"</definedName>
    <definedName name="_85__FDSAUDITLINK__" localSheetId="2" hidden="1">{"fdsup://Directions/FactSet Auditing Viewer?action=AUDIT_VALUE&amp;DB=129&amp;ID1=75689M10&amp;VALUEID=01001&amp;SDATE=2011&amp;PERIODTYPE=ANN_STD&amp;SCFT=3&amp;window=popup_no_bar&amp;width=385&amp;height=120&amp;START_MAXIMIZED=FALSE&amp;creator=factset&amp;display_string=Audit"}</definedName>
    <definedName name="_85__FDSAUDITLINK__" localSheetId="4" hidden="1">{"fdsup://Directions/FactSet Auditing Viewer?action=AUDIT_VALUE&amp;DB=129&amp;ID1=75689M10&amp;VALUEID=01001&amp;SDATE=2011&amp;PERIODTYPE=ANN_STD&amp;SCFT=3&amp;window=popup_no_bar&amp;width=385&amp;height=120&amp;START_MAXIMIZED=FALSE&amp;creator=factset&amp;display_string=Audit"}</definedName>
    <definedName name="_85__FDSAUDITLINK__" localSheetId="3" hidden="1">{"fdsup://Directions/FactSet Auditing Viewer?action=AUDIT_VALUE&amp;DB=129&amp;ID1=75689M10&amp;VALUEID=01001&amp;SDATE=2011&amp;PERIODTYPE=ANN_STD&amp;SCFT=3&amp;window=popup_no_bar&amp;width=385&amp;height=120&amp;START_MAXIMIZED=FALSE&amp;creator=factset&amp;display_string=Audit"}</definedName>
    <definedName name="_85__FDSAUDITLINK__" localSheetId="0" hidden="1">{"fdsup://Directions/FactSet Auditing Viewer?action=AUDIT_VALUE&amp;DB=129&amp;ID1=75689M10&amp;VALUEID=01001&amp;SDATE=2011&amp;PERIODTYPE=ANN_STD&amp;SCFT=3&amp;window=popup_no_bar&amp;width=385&amp;height=120&amp;START_MAXIMIZED=FALSE&amp;creator=factset&amp;display_string=Audit"}</definedName>
    <definedName name="_85__FDSAUDITLINK__" localSheetId="1" hidden="1">{"fdsup://Directions/FactSet Auditing Viewer?action=AUDIT_VALUE&amp;DB=129&amp;ID1=75689M10&amp;VALUEID=01001&amp;SDATE=2011&amp;PERIODTYPE=ANN_STD&amp;SCFT=3&amp;window=popup_no_bar&amp;width=385&amp;height=120&amp;START_MAXIMIZED=FALSE&amp;creator=factset&amp;display_string=Audit"}</definedName>
    <definedName name="_85__FDSAUDITLINK__" hidden="1">{"fdsup://Directions/FactSet Auditing Viewer?action=AUDIT_VALUE&amp;DB=129&amp;ID1=75689M10&amp;VALUEID=01001&amp;SDATE=2011&amp;PERIODTYPE=ANN_STD&amp;SCFT=3&amp;window=popup_no_bar&amp;width=385&amp;height=120&amp;START_MAXIMIZED=FALSE&amp;creator=factset&amp;display_string=Audit"}</definedName>
    <definedName name="_85prm.Okres_5_1">"Bilans Otw/Pocz. roku"</definedName>
    <definedName name="_86__FDSAUDITLINK__" localSheetId="2" hidden="1">{"fdsup://directions/FAT Viewer?action=UPDATE&amp;creator=factset&amp;DYN_ARGS=TRUE&amp;DOC_NAME=FAT:FQL_AUDITING_CLIENT_TEMPLATE.FAT&amp;display_string=Audit&amp;VAR:KEY=AJUVSTQXSX&amp;VAR:QUERY=RkZfU0FMRVMoTFRNLDQwOTA4KQ==&amp;WINDOW=FIRST_POPUP&amp;HEIGHT=450&amp;WIDTH=450&amp;START_MAXIMIZED=","FALSE&amp;VAR:CALENDAR=US&amp;VAR:SYMBOL=SBUX&amp;VAR:INDEX=0"}</definedName>
    <definedName name="_86__FDSAUDITLINK__" localSheetId="4" hidden="1">{"fdsup://directions/FAT Viewer?action=UPDATE&amp;creator=factset&amp;DYN_ARGS=TRUE&amp;DOC_NAME=FAT:FQL_AUDITING_CLIENT_TEMPLATE.FAT&amp;display_string=Audit&amp;VAR:KEY=AJUVSTQXSX&amp;VAR:QUERY=RkZfU0FMRVMoTFRNLDQwOTA4KQ==&amp;WINDOW=FIRST_POPUP&amp;HEIGHT=450&amp;WIDTH=450&amp;START_MAXIMIZED=","FALSE&amp;VAR:CALENDAR=US&amp;VAR:SYMBOL=SBUX&amp;VAR:INDEX=0"}</definedName>
    <definedName name="_86__FDSAUDITLINK__" localSheetId="3" hidden="1">{"fdsup://directions/FAT Viewer?action=UPDATE&amp;creator=factset&amp;DYN_ARGS=TRUE&amp;DOC_NAME=FAT:FQL_AUDITING_CLIENT_TEMPLATE.FAT&amp;display_string=Audit&amp;VAR:KEY=AJUVSTQXSX&amp;VAR:QUERY=RkZfU0FMRVMoTFRNLDQwOTA4KQ==&amp;WINDOW=FIRST_POPUP&amp;HEIGHT=450&amp;WIDTH=450&amp;START_MAXIMIZED=","FALSE&amp;VAR:CALENDAR=US&amp;VAR:SYMBOL=SBUX&amp;VAR:INDEX=0"}</definedName>
    <definedName name="_86__FDSAUDITLINK__" localSheetId="0" hidden="1">{"fdsup://directions/FAT Viewer?action=UPDATE&amp;creator=factset&amp;DYN_ARGS=TRUE&amp;DOC_NAME=FAT:FQL_AUDITING_CLIENT_TEMPLATE.FAT&amp;display_string=Audit&amp;VAR:KEY=AJUVSTQXSX&amp;VAR:QUERY=RkZfU0FMRVMoTFRNLDQwOTA4KQ==&amp;WINDOW=FIRST_POPUP&amp;HEIGHT=450&amp;WIDTH=450&amp;START_MAXIMIZED=","FALSE&amp;VAR:CALENDAR=US&amp;VAR:SYMBOL=SBUX&amp;VAR:INDEX=0"}</definedName>
    <definedName name="_86__FDSAUDITLINK__" localSheetId="1" hidden="1">{"fdsup://directions/FAT Viewer?action=UPDATE&amp;creator=factset&amp;DYN_ARGS=TRUE&amp;DOC_NAME=FAT:FQL_AUDITING_CLIENT_TEMPLATE.FAT&amp;display_string=Audit&amp;VAR:KEY=AJUVSTQXSX&amp;VAR:QUERY=RkZfU0FMRVMoTFRNLDQwOTA4KQ==&amp;WINDOW=FIRST_POPUP&amp;HEIGHT=450&amp;WIDTH=450&amp;START_MAXIMIZED=","FALSE&amp;VAR:CALENDAR=US&amp;VAR:SYMBOL=SBUX&amp;VAR:INDEX=0"}</definedName>
    <definedName name="_86__FDSAUDITLINK__" hidden="1">{"fdsup://directions/FAT Viewer?action=UPDATE&amp;creator=factset&amp;DYN_ARGS=TRUE&amp;DOC_NAME=FAT:FQL_AUDITING_CLIENT_TEMPLATE.FAT&amp;display_string=Audit&amp;VAR:KEY=AJUVSTQXSX&amp;VAR:QUERY=RkZfU0FMRVMoTFRNLDQwOTA4KQ==&amp;WINDOW=FIRST_POPUP&amp;HEIGHT=450&amp;WIDTH=450&amp;START_MAXIMIZED=","FALSE&amp;VAR:CALENDAR=US&amp;VAR:SYMBOL=SBUX&amp;VAR:INDEX=0"}</definedName>
    <definedName name="_86prm.Okres_6_1">"Bilans Otw/Pocz. roku"</definedName>
    <definedName name="_87__FDSAUDITLINK__" localSheetId="2" hidden="1">{"fdsup://directions/FAT Viewer?action=UPDATE&amp;creator=factset&amp;DYN_ARGS=TRUE&amp;DOC_NAME=FAT:FQL_AUDITING_CLIENT_TEMPLATE.FAT&amp;display_string=Audit&amp;VAR:KEY=ARILABAVCB&amp;VAR:QUERY=RkZfU0FMRVMoTFRNLDQwNjMzKQ==&amp;WINDOW=FIRST_POPUP&amp;HEIGHT=450&amp;WIDTH=450&amp;START_MAXIMIZED=","FALSE&amp;VAR:CALENDAR=US&amp;VAR:SYMBOL=TXRH&amp;VAR:INDEX=0"}</definedName>
    <definedName name="_87__FDSAUDITLINK__" localSheetId="4" hidden="1">{"fdsup://directions/FAT Viewer?action=UPDATE&amp;creator=factset&amp;DYN_ARGS=TRUE&amp;DOC_NAME=FAT:FQL_AUDITING_CLIENT_TEMPLATE.FAT&amp;display_string=Audit&amp;VAR:KEY=ARILABAVCB&amp;VAR:QUERY=RkZfU0FMRVMoTFRNLDQwNjMzKQ==&amp;WINDOW=FIRST_POPUP&amp;HEIGHT=450&amp;WIDTH=450&amp;START_MAXIMIZED=","FALSE&amp;VAR:CALENDAR=US&amp;VAR:SYMBOL=TXRH&amp;VAR:INDEX=0"}</definedName>
    <definedName name="_87__FDSAUDITLINK__" localSheetId="3" hidden="1">{"fdsup://directions/FAT Viewer?action=UPDATE&amp;creator=factset&amp;DYN_ARGS=TRUE&amp;DOC_NAME=FAT:FQL_AUDITING_CLIENT_TEMPLATE.FAT&amp;display_string=Audit&amp;VAR:KEY=ARILABAVCB&amp;VAR:QUERY=RkZfU0FMRVMoTFRNLDQwNjMzKQ==&amp;WINDOW=FIRST_POPUP&amp;HEIGHT=450&amp;WIDTH=450&amp;START_MAXIMIZED=","FALSE&amp;VAR:CALENDAR=US&amp;VAR:SYMBOL=TXRH&amp;VAR:INDEX=0"}</definedName>
    <definedName name="_87__FDSAUDITLINK__" localSheetId="0" hidden="1">{"fdsup://directions/FAT Viewer?action=UPDATE&amp;creator=factset&amp;DYN_ARGS=TRUE&amp;DOC_NAME=FAT:FQL_AUDITING_CLIENT_TEMPLATE.FAT&amp;display_string=Audit&amp;VAR:KEY=ARILABAVCB&amp;VAR:QUERY=RkZfU0FMRVMoTFRNLDQwNjMzKQ==&amp;WINDOW=FIRST_POPUP&amp;HEIGHT=450&amp;WIDTH=450&amp;START_MAXIMIZED=","FALSE&amp;VAR:CALENDAR=US&amp;VAR:SYMBOL=TXRH&amp;VAR:INDEX=0"}</definedName>
    <definedName name="_87__FDSAUDITLINK__" localSheetId="1" hidden="1">{"fdsup://directions/FAT Viewer?action=UPDATE&amp;creator=factset&amp;DYN_ARGS=TRUE&amp;DOC_NAME=FAT:FQL_AUDITING_CLIENT_TEMPLATE.FAT&amp;display_string=Audit&amp;VAR:KEY=ARILABAVCB&amp;VAR:QUERY=RkZfU0FMRVMoTFRNLDQwNjMzKQ==&amp;WINDOW=FIRST_POPUP&amp;HEIGHT=450&amp;WIDTH=450&amp;START_MAXIMIZED=","FALSE&amp;VAR:CALENDAR=US&amp;VAR:SYMBOL=TXRH&amp;VAR:INDEX=0"}</definedName>
    <definedName name="_87__FDSAUDITLINK__" hidden="1">{"fdsup://directions/FAT Viewer?action=UPDATE&amp;creator=factset&amp;DYN_ARGS=TRUE&amp;DOC_NAME=FAT:FQL_AUDITING_CLIENT_TEMPLATE.FAT&amp;display_string=Audit&amp;VAR:KEY=ARILABAVCB&amp;VAR:QUERY=RkZfU0FMRVMoTFRNLDQwNjMzKQ==&amp;WINDOW=FIRST_POPUP&amp;HEIGHT=450&amp;WIDTH=450&amp;START_MAXIMIZED=","FALSE&amp;VAR:CALENDAR=US&amp;VAR:SYMBOL=TXRH&amp;VAR:INDEX=0"}</definedName>
    <definedName name="_87prm.Okres_7_1">"Bilans Otw/Pocz. roku"</definedName>
    <definedName name="_88__FDSAUDITLINK__" localSheetId="2" hidden="1">{"fdsup://directions/FAT Viewer?action=UPDATE&amp;creator=factset&amp;DYN_ARGS=TRUE&amp;DOC_NAME=FAT:FQL_AUDITING_CLIENT_TEMPLATE.FAT&amp;display_string=Audit&amp;VAR:KEY=FGZAPKFUVE&amp;VAR:QUERY=RkZfRU5UUlBSX1ZBTF9FQklUREFfT1BFUihBTk4sNDA1NDMp&amp;WINDOW=FIRST_POPUP&amp;HEIGHT=450&amp;WIDTH=","450&amp;START_MAXIMIZED=FALSE&amp;VAR:CALENDAR=US&amp;VAR:SYMBOL=CAKE&amp;VAR:INDEX=0"}</definedName>
    <definedName name="_88__FDSAUDITLINK__" localSheetId="4" hidden="1">{"fdsup://directions/FAT Viewer?action=UPDATE&amp;creator=factset&amp;DYN_ARGS=TRUE&amp;DOC_NAME=FAT:FQL_AUDITING_CLIENT_TEMPLATE.FAT&amp;display_string=Audit&amp;VAR:KEY=FGZAPKFUVE&amp;VAR:QUERY=RkZfRU5UUlBSX1ZBTF9FQklUREFfT1BFUihBTk4sNDA1NDMp&amp;WINDOW=FIRST_POPUP&amp;HEIGHT=450&amp;WIDTH=","450&amp;START_MAXIMIZED=FALSE&amp;VAR:CALENDAR=US&amp;VAR:SYMBOL=CAKE&amp;VAR:INDEX=0"}</definedName>
    <definedName name="_88__FDSAUDITLINK__" localSheetId="3" hidden="1">{"fdsup://directions/FAT Viewer?action=UPDATE&amp;creator=factset&amp;DYN_ARGS=TRUE&amp;DOC_NAME=FAT:FQL_AUDITING_CLIENT_TEMPLATE.FAT&amp;display_string=Audit&amp;VAR:KEY=FGZAPKFUVE&amp;VAR:QUERY=RkZfRU5UUlBSX1ZBTF9FQklUREFfT1BFUihBTk4sNDA1NDMp&amp;WINDOW=FIRST_POPUP&amp;HEIGHT=450&amp;WIDTH=","450&amp;START_MAXIMIZED=FALSE&amp;VAR:CALENDAR=US&amp;VAR:SYMBOL=CAKE&amp;VAR:INDEX=0"}</definedName>
    <definedName name="_88__FDSAUDITLINK__" localSheetId="0" hidden="1">{"fdsup://directions/FAT Viewer?action=UPDATE&amp;creator=factset&amp;DYN_ARGS=TRUE&amp;DOC_NAME=FAT:FQL_AUDITING_CLIENT_TEMPLATE.FAT&amp;display_string=Audit&amp;VAR:KEY=FGZAPKFUVE&amp;VAR:QUERY=RkZfRU5UUlBSX1ZBTF9FQklUREFfT1BFUihBTk4sNDA1NDMp&amp;WINDOW=FIRST_POPUP&amp;HEIGHT=450&amp;WIDTH=","450&amp;START_MAXIMIZED=FALSE&amp;VAR:CALENDAR=US&amp;VAR:SYMBOL=CAKE&amp;VAR:INDEX=0"}</definedName>
    <definedName name="_88__FDSAUDITLINK__" localSheetId="1" hidden="1">{"fdsup://directions/FAT Viewer?action=UPDATE&amp;creator=factset&amp;DYN_ARGS=TRUE&amp;DOC_NAME=FAT:FQL_AUDITING_CLIENT_TEMPLATE.FAT&amp;display_string=Audit&amp;VAR:KEY=FGZAPKFUVE&amp;VAR:QUERY=RkZfRU5UUlBSX1ZBTF9FQklUREFfT1BFUihBTk4sNDA1NDMp&amp;WINDOW=FIRST_POPUP&amp;HEIGHT=450&amp;WIDTH=","450&amp;START_MAXIMIZED=FALSE&amp;VAR:CALENDAR=US&amp;VAR:SYMBOL=CAKE&amp;VAR:INDEX=0"}</definedName>
    <definedName name="_88__FDSAUDITLINK__" hidden="1">{"fdsup://directions/FAT Viewer?action=UPDATE&amp;creator=factset&amp;DYN_ARGS=TRUE&amp;DOC_NAME=FAT:FQL_AUDITING_CLIENT_TEMPLATE.FAT&amp;display_string=Audit&amp;VAR:KEY=FGZAPKFUVE&amp;VAR:QUERY=RkZfRU5UUlBSX1ZBTF9FQklUREFfT1BFUihBTk4sNDA1NDMp&amp;WINDOW=FIRST_POPUP&amp;HEIGHT=450&amp;WIDTH=","450&amp;START_MAXIMIZED=FALSE&amp;VAR:CALENDAR=US&amp;VAR:SYMBOL=CAKE&amp;VAR:INDEX=0"}</definedName>
    <definedName name="_88prm.Okres_8_1">"Bilans Otw/Pocz. roku"</definedName>
    <definedName name="_89__FDSAUDITLINK__" localSheetId="2" hidden="1">{"fdsup://directions/FAT Viewer?action=UPDATE&amp;creator=factset&amp;DYN_ARGS=TRUE&amp;DOC_NAME=FAT:FQL_AUDITING_CLIENT_TEMPLATE.FAT&amp;display_string=Audit&amp;VAR:KEY=HYVIXUZWXS&amp;VAR:QUERY=RkZfRU5UUlBSX1ZBTF9FQklUREFfT1BFUihBTk4sNDA1NDMp&amp;WINDOW=FIRST_POPUP&amp;HEIGHT=450&amp;WIDTH=","450&amp;START_MAXIMIZED=FALSE&amp;VAR:CALENDAR=US&amp;VAR:SYMBOL=PFCB&amp;VAR:INDEX=0"}</definedName>
    <definedName name="_89__FDSAUDITLINK__" localSheetId="4" hidden="1">{"fdsup://directions/FAT Viewer?action=UPDATE&amp;creator=factset&amp;DYN_ARGS=TRUE&amp;DOC_NAME=FAT:FQL_AUDITING_CLIENT_TEMPLATE.FAT&amp;display_string=Audit&amp;VAR:KEY=HYVIXUZWXS&amp;VAR:QUERY=RkZfRU5UUlBSX1ZBTF9FQklUREFfT1BFUihBTk4sNDA1NDMp&amp;WINDOW=FIRST_POPUP&amp;HEIGHT=450&amp;WIDTH=","450&amp;START_MAXIMIZED=FALSE&amp;VAR:CALENDAR=US&amp;VAR:SYMBOL=PFCB&amp;VAR:INDEX=0"}</definedName>
    <definedName name="_89__FDSAUDITLINK__" localSheetId="3" hidden="1">{"fdsup://directions/FAT Viewer?action=UPDATE&amp;creator=factset&amp;DYN_ARGS=TRUE&amp;DOC_NAME=FAT:FQL_AUDITING_CLIENT_TEMPLATE.FAT&amp;display_string=Audit&amp;VAR:KEY=HYVIXUZWXS&amp;VAR:QUERY=RkZfRU5UUlBSX1ZBTF9FQklUREFfT1BFUihBTk4sNDA1NDMp&amp;WINDOW=FIRST_POPUP&amp;HEIGHT=450&amp;WIDTH=","450&amp;START_MAXIMIZED=FALSE&amp;VAR:CALENDAR=US&amp;VAR:SYMBOL=PFCB&amp;VAR:INDEX=0"}</definedName>
    <definedName name="_89__FDSAUDITLINK__" localSheetId="0" hidden="1">{"fdsup://directions/FAT Viewer?action=UPDATE&amp;creator=factset&amp;DYN_ARGS=TRUE&amp;DOC_NAME=FAT:FQL_AUDITING_CLIENT_TEMPLATE.FAT&amp;display_string=Audit&amp;VAR:KEY=HYVIXUZWXS&amp;VAR:QUERY=RkZfRU5UUlBSX1ZBTF9FQklUREFfT1BFUihBTk4sNDA1NDMp&amp;WINDOW=FIRST_POPUP&amp;HEIGHT=450&amp;WIDTH=","450&amp;START_MAXIMIZED=FALSE&amp;VAR:CALENDAR=US&amp;VAR:SYMBOL=PFCB&amp;VAR:INDEX=0"}</definedName>
    <definedName name="_89__FDSAUDITLINK__" localSheetId="1" hidden="1">{"fdsup://directions/FAT Viewer?action=UPDATE&amp;creator=factset&amp;DYN_ARGS=TRUE&amp;DOC_NAME=FAT:FQL_AUDITING_CLIENT_TEMPLATE.FAT&amp;display_string=Audit&amp;VAR:KEY=HYVIXUZWXS&amp;VAR:QUERY=RkZfRU5UUlBSX1ZBTF9FQklUREFfT1BFUihBTk4sNDA1NDMp&amp;WINDOW=FIRST_POPUP&amp;HEIGHT=450&amp;WIDTH=","450&amp;START_MAXIMIZED=FALSE&amp;VAR:CALENDAR=US&amp;VAR:SYMBOL=PFCB&amp;VAR:INDEX=0"}</definedName>
    <definedName name="_89__FDSAUDITLINK__" hidden="1">{"fdsup://directions/FAT Viewer?action=UPDATE&amp;creator=factset&amp;DYN_ARGS=TRUE&amp;DOC_NAME=FAT:FQL_AUDITING_CLIENT_TEMPLATE.FAT&amp;display_string=Audit&amp;VAR:KEY=HYVIXUZWXS&amp;VAR:QUERY=RkZfRU5UUlBSX1ZBTF9FQklUREFfT1BFUihBTk4sNDA1NDMp&amp;WINDOW=FIRST_POPUP&amp;HEIGHT=450&amp;WIDTH=","450&amp;START_MAXIMIZED=FALSE&amp;VAR:CALENDAR=US&amp;VAR:SYMBOL=PFCB&amp;VAR:INDEX=0"}</definedName>
    <definedName name="_89prm.Okres_9_1">"Bilans Otw/Pocz. roku"</definedName>
    <definedName name="_8ktp.KtTyp_5_1">1</definedName>
    <definedName name="_9__123Graph_BCHART_3" hidden="1">#REF!</definedName>
    <definedName name="_9__123Graph_CCHART_1" hidden="1">#REF!</definedName>
    <definedName name="_9__123Graph_CCHART_3" hidden="1">#REF!</definedName>
    <definedName name="_9__FDSAUDITLINK__" localSheetId="2" hidden="1">{"fdsup://directions/FAT Viewer?action=UPDATE&amp;creator=factset&amp;DYN_ARGS=TRUE&amp;DOC_NAME=FAT:FQL_AUDITING_CLIENT_TEMPLATE.FAT&amp;display_string=Audit&amp;VAR:KEY=NWBCVOVOVY&amp;VAR:QUERY=RkZfRU5UUlBSX1ZBTF9FQklUREFfT1BFUihBTk4sNDA5MDgp&amp;WINDOW=FIRST_POPUP&amp;HEIGHT=450&amp;WIDTH=","450&amp;START_MAXIMIZED=FALSE&amp;VAR:CALENDAR=US&amp;VAR:SYMBOL=DNKN&amp;VAR:INDEX=0"}</definedName>
    <definedName name="_9__FDSAUDITLINK__" localSheetId="4" hidden="1">{"fdsup://directions/FAT Viewer?action=UPDATE&amp;creator=factset&amp;DYN_ARGS=TRUE&amp;DOC_NAME=FAT:FQL_AUDITING_CLIENT_TEMPLATE.FAT&amp;display_string=Audit&amp;VAR:KEY=NWBCVOVOVY&amp;VAR:QUERY=RkZfRU5UUlBSX1ZBTF9FQklUREFfT1BFUihBTk4sNDA5MDgp&amp;WINDOW=FIRST_POPUP&amp;HEIGHT=450&amp;WIDTH=","450&amp;START_MAXIMIZED=FALSE&amp;VAR:CALENDAR=US&amp;VAR:SYMBOL=DNKN&amp;VAR:INDEX=0"}</definedName>
    <definedName name="_9__FDSAUDITLINK__" localSheetId="3" hidden="1">{"fdsup://directions/FAT Viewer?action=UPDATE&amp;creator=factset&amp;DYN_ARGS=TRUE&amp;DOC_NAME=FAT:FQL_AUDITING_CLIENT_TEMPLATE.FAT&amp;display_string=Audit&amp;VAR:KEY=NWBCVOVOVY&amp;VAR:QUERY=RkZfRU5UUlBSX1ZBTF9FQklUREFfT1BFUihBTk4sNDA5MDgp&amp;WINDOW=FIRST_POPUP&amp;HEIGHT=450&amp;WIDTH=","450&amp;START_MAXIMIZED=FALSE&amp;VAR:CALENDAR=US&amp;VAR:SYMBOL=DNKN&amp;VAR:INDEX=0"}</definedName>
    <definedName name="_9__FDSAUDITLINK__" localSheetId="0" hidden="1">{"fdsup://directions/FAT Viewer?action=UPDATE&amp;creator=factset&amp;DYN_ARGS=TRUE&amp;DOC_NAME=FAT:FQL_AUDITING_CLIENT_TEMPLATE.FAT&amp;display_string=Audit&amp;VAR:KEY=NWBCVOVOVY&amp;VAR:QUERY=RkZfRU5UUlBSX1ZBTF9FQklUREFfT1BFUihBTk4sNDA5MDgp&amp;WINDOW=FIRST_POPUP&amp;HEIGHT=450&amp;WIDTH=","450&amp;START_MAXIMIZED=FALSE&amp;VAR:CALENDAR=US&amp;VAR:SYMBOL=DNKN&amp;VAR:INDEX=0"}</definedName>
    <definedName name="_9__FDSAUDITLINK__" localSheetId="1" hidden="1">{"fdsup://directions/FAT Viewer?action=UPDATE&amp;creator=factset&amp;DYN_ARGS=TRUE&amp;DOC_NAME=FAT:FQL_AUDITING_CLIENT_TEMPLATE.FAT&amp;display_string=Audit&amp;VAR:KEY=NWBCVOVOVY&amp;VAR:QUERY=RkZfRU5UUlBSX1ZBTF9FQklUREFfT1BFUihBTk4sNDA5MDgp&amp;WINDOW=FIRST_POPUP&amp;HEIGHT=450&amp;WIDTH=","450&amp;START_MAXIMIZED=FALSE&amp;VAR:CALENDAR=US&amp;VAR:SYMBOL=DNKN&amp;VAR:INDEX=0"}</definedName>
    <definedName name="_9__FDSAUDITLINK__" hidden="1">{"fdsup://directions/FAT Viewer?action=UPDATE&amp;creator=factset&amp;DYN_ARGS=TRUE&amp;DOC_NAME=FAT:FQL_AUDITING_CLIENT_TEMPLATE.FAT&amp;display_string=Audit&amp;VAR:KEY=NWBCVOVOVY&amp;VAR:QUERY=RkZfRU5UUlBSX1ZBTF9FQklUREFfT1BFUihBTk4sNDA5MDgp&amp;WINDOW=FIRST_POPUP&amp;HEIGHT=450&amp;WIDTH=","450&amp;START_MAXIMIZED=FALSE&amp;VAR:CALENDAR=US&amp;VAR:SYMBOL=DNKN&amp;VAR:INDEX=0"}</definedName>
    <definedName name="_9_0_0Cwvu.GREY_A" localSheetId="2" hidden="1">#REF!</definedName>
    <definedName name="_9_0_0Cwvu.GREY_A" localSheetId="4" hidden="1">#REF!</definedName>
    <definedName name="_9_0_0Cwvu.GREY_A" localSheetId="3" hidden="1">#REF!</definedName>
    <definedName name="_9_0_0Cwvu.GREY_A" localSheetId="0" hidden="1">#REF!</definedName>
    <definedName name="_9_0_0Cwvu.GREY_A" localSheetId="1" hidden="1">#REF!</definedName>
    <definedName name="_9_0_0Cwvu.GREY_A" hidden="1">#REF!</definedName>
    <definedName name="_90__FDSAUDITLINK__" localSheetId="2" hidden="1">{"fdsup://directions/FAT Viewer?action=UPDATE&amp;creator=factset&amp;DYN_ARGS=TRUE&amp;DOC_NAME=FAT:FQL_AUDITING_CLIENT_TEMPLATE.FAT&amp;display_string=Audit&amp;VAR:KEY=VEPSFCXEDS&amp;VAR:QUERY=RkZfU0FMRVMoTFRNLDQwNjMzKQ==&amp;WINDOW=FIRST_POPUP&amp;HEIGHT=450&amp;WIDTH=450&amp;START_MAXIMIZED=","FALSE&amp;VAR:CALENDAR=US&amp;VAR:SYMBOL=DENN&amp;VAR:INDEX=0"}</definedName>
    <definedName name="_90__FDSAUDITLINK__" localSheetId="4" hidden="1">{"fdsup://directions/FAT Viewer?action=UPDATE&amp;creator=factset&amp;DYN_ARGS=TRUE&amp;DOC_NAME=FAT:FQL_AUDITING_CLIENT_TEMPLATE.FAT&amp;display_string=Audit&amp;VAR:KEY=VEPSFCXEDS&amp;VAR:QUERY=RkZfU0FMRVMoTFRNLDQwNjMzKQ==&amp;WINDOW=FIRST_POPUP&amp;HEIGHT=450&amp;WIDTH=450&amp;START_MAXIMIZED=","FALSE&amp;VAR:CALENDAR=US&amp;VAR:SYMBOL=DENN&amp;VAR:INDEX=0"}</definedName>
    <definedName name="_90__FDSAUDITLINK__" localSheetId="3" hidden="1">{"fdsup://directions/FAT Viewer?action=UPDATE&amp;creator=factset&amp;DYN_ARGS=TRUE&amp;DOC_NAME=FAT:FQL_AUDITING_CLIENT_TEMPLATE.FAT&amp;display_string=Audit&amp;VAR:KEY=VEPSFCXEDS&amp;VAR:QUERY=RkZfU0FMRVMoTFRNLDQwNjMzKQ==&amp;WINDOW=FIRST_POPUP&amp;HEIGHT=450&amp;WIDTH=450&amp;START_MAXIMIZED=","FALSE&amp;VAR:CALENDAR=US&amp;VAR:SYMBOL=DENN&amp;VAR:INDEX=0"}</definedName>
    <definedName name="_90__FDSAUDITLINK__" localSheetId="0" hidden="1">{"fdsup://directions/FAT Viewer?action=UPDATE&amp;creator=factset&amp;DYN_ARGS=TRUE&amp;DOC_NAME=FAT:FQL_AUDITING_CLIENT_TEMPLATE.FAT&amp;display_string=Audit&amp;VAR:KEY=VEPSFCXEDS&amp;VAR:QUERY=RkZfU0FMRVMoTFRNLDQwNjMzKQ==&amp;WINDOW=FIRST_POPUP&amp;HEIGHT=450&amp;WIDTH=450&amp;START_MAXIMIZED=","FALSE&amp;VAR:CALENDAR=US&amp;VAR:SYMBOL=DENN&amp;VAR:INDEX=0"}</definedName>
    <definedName name="_90__FDSAUDITLINK__" localSheetId="1" hidden="1">{"fdsup://directions/FAT Viewer?action=UPDATE&amp;creator=factset&amp;DYN_ARGS=TRUE&amp;DOC_NAME=FAT:FQL_AUDITING_CLIENT_TEMPLATE.FAT&amp;display_string=Audit&amp;VAR:KEY=VEPSFCXEDS&amp;VAR:QUERY=RkZfU0FMRVMoTFRNLDQwNjMzKQ==&amp;WINDOW=FIRST_POPUP&amp;HEIGHT=450&amp;WIDTH=450&amp;START_MAXIMIZED=","FALSE&amp;VAR:CALENDAR=US&amp;VAR:SYMBOL=DENN&amp;VAR:INDEX=0"}</definedName>
    <definedName name="_90__FDSAUDITLINK__" hidden="1">{"fdsup://directions/FAT Viewer?action=UPDATE&amp;creator=factset&amp;DYN_ARGS=TRUE&amp;DOC_NAME=FAT:FQL_AUDITING_CLIENT_TEMPLATE.FAT&amp;display_string=Audit&amp;VAR:KEY=VEPSFCXEDS&amp;VAR:QUERY=RkZfU0FMRVMoTFRNLDQwNjMzKQ==&amp;WINDOW=FIRST_POPUP&amp;HEIGHT=450&amp;WIDTH=450&amp;START_MAXIMIZED=","FALSE&amp;VAR:CALENDAR=US&amp;VAR:SYMBOL=DENN&amp;VAR:INDEX=0"}</definedName>
    <definedName name="_90prm.OkresDo_10_1">"IV-2008"</definedName>
    <definedName name="_91__FDSAUDITLINK__" localSheetId="2" hidden="1">{"fdsup://directions/FAT Viewer?action=UPDATE&amp;creator=factset&amp;DYN_ARGS=TRUE&amp;DOC_NAME=FAT:FQL_AUDITING_CLIENT_TEMPLATE.FAT&amp;display_string=Audit&amp;VAR:KEY=AJKPSXQZOR&amp;VAR:QUERY=RkZfRU5UUlBSX1ZBTF9FQklUREFfT1BFUihDQUwsTk9XKQ==&amp;WINDOW=FIRST_POPUP&amp;HEIGHT=450&amp;WIDTH=","450&amp;START_MAXIMIZED=FALSE&amp;VAR:CALENDAR=US&amp;VAR:SYMBOL=PNRA&amp;VAR:INDEX=0"}</definedName>
    <definedName name="_91__FDSAUDITLINK__" localSheetId="4" hidden="1">{"fdsup://directions/FAT Viewer?action=UPDATE&amp;creator=factset&amp;DYN_ARGS=TRUE&amp;DOC_NAME=FAT:FQL_AUDITING_CLIENT_TEMPLATE.FAT&amp;display_string=Audit&amp;VAR:KEY=AJKPSXQZOR&amp;VAR:QUERY=RkZfRU5UUlBSX1ZBTF9FQklUREFfT1BFUihDQUwsTk9XKQ==&amp;WINDOW=FIRST_POPUP&amp;HEIGHT=450&amp;WIDTH=","450&amp;START_MAXIMIZED=FALSE&amp;VAR:CALENDAR=US&amp;VAR:SYMBOL=PNRA&amp;VAR:INDEX=0"}</definedName>
    <definedName name="_91__FDSAUDITLINK__" localSheetId="3" hidden="1">{"fdsup://directions/FAT Viewer?action=UPDATE&amp;creator=factset&amp;DYN_ARGS=TRUE&amp;DOC_NAME=FAT:FQL_AUDITING_CLIENT_TEMPLATE.FAT&amp;display_string=Audit&amp;VAR:KEY=AJKPSXQZOR&amp;VAR:QUERY=RkZfRU5UUlBSX1ZBTF9FQklUREFfT1BFUihDQUwsTk9XKQ==&amp;WINDOW=FIRST_POPUP&amp;HEIGHT=450&amp;WIDTH=","450&amp;START_MAXIMIZED=FALSE&amp;VAR:CALENDAR=US&amp;VAR:SYMBOL=PNRA&amp;VAR:INDEX=0"}</definedName>
    <definedName name="_91__FDSAUDITLINK__" localSheetId="0" hidden="1">{"fdsup://directions/FAT Viewer?action=UPDATE&amp;creator=factset&amp;DYN_ARGS=TRUE&amp;DOC_NAME=FAT:FQL_AUDITING_CLIENT_TEMPLATE.FAT&amp;display_string=Audit&amp;VAR:KEY=AJKPSXQZOR&amp;VAR:QUERY=RkZfRU5UUlBSX1ZBTF9FQklUREFfT1BFUihDQUwsTk9XKQ==&amp;WINDOW=FIRST_POPUP&amp;HEIGHT=450&amp;WIDTH=","450&amp;START_MAXIMIZED=FALSE&amp;VAR:CALENDAR=US&amp;VAR:SYMBOL=PNRA&amp;VAR:INDEX=0"}</definedName>
    <definedName name="_91__FDSAUDITLINK__" localSheetId="1" hidden="1">{"fdsup://directions/FAT Viewer?action=UPDATE&amp;creator=factset&amp;DYN_ARGS=TRUE&amp;DOC_NAME=FAT:FQL_AUDITING_CLIENT_TEMPLATE.FAT&amp;display_string=Audit&amp;VAR:KEY=AJKPSXQZOR&amp;VAR:QUERY=RkZfRU5UUlBSX1ZBTF9FQklUREFfT1BFUihDQUwsTk9XKQ==&amp;WINDOW=FIRST_POPUP&amp;HEIGHT=450&amp;WIDTH=","450&amp;START_MAXIMIZED=FALSE&amp;VAR:CALENDAR=US&amp;VAR:SYMBOL=PNRA&amp;VAR:INDEX=0"}</definedName>
    <definedName name="_91__FDSAUDITLINK__" hidden="1">{"fdsup://directions/FAT Viewer?action=UPDATE&amp;creator=factset&amp;DYN_ARGS=TRUE&amp;DOC_NAME=FAT:FQL_AUDITING_CLIENT_TEMPLATE.FAT&amp;display_string=Audit&amp;VAR:KEY=AJKPSXQZOR&amp;VAR:QUERY=RkZfRU5UUlBSX1ZBTF9FQklUREFfT1BFUihDQUwsTk9XKQ==&amp;WINDOW=FIRST_POPUP&amp;HEIGHT=450&amp;WIDTH=","450&amp;START_MAXIMIZED=FALSE&amp;VAR:CALENDAR=US&amp;VAR:SYMBOL=PNRA&amp;VAR:INDEX=0"}</definedName>
    <definedName name="_91prm.OkresDo_11_1">"IV-2008"</definedName>
    <definedName name="_92__FDSAUDITLINK__" localSheetId="2" hidden="1">{"fdsup://directions/FAT Viewer?action=UPDATE&amp;creator=factset&amp;DYN_ARGS=TRUE&amp;DOC_NAME=FAT:FQL_AUDITING_CLIENT_TEMPLATE.FAT&amp;display_string=Audit&amp;VAR:KEY=EXSTYJYFUR&amp;VAR:QUERY=RkZfRU5UUlBSX1ZBTF9FQklUREFfT1BFUihDQUwsTk9XKQ==&amp;WINDOW=FIRST_POPUP&amp;HEIGHT=450&amp;WIDTH=","450&amp;START_MAXIMIZED=FALSE&amp;VAR:CALENDAR=US&amp;VAR:SYMBOL=SONC&amp;VAR:INDEX=0"}</definedName>
    <definedName name="_92__FDSAUDITLINK__" localSheetId="4" hidden="1">{"fdsup://directions/FAT Viewer?action=UPDATE&amp;creator=factset&amp;DYN_ARGS=TRUE&amp;DOC_NAME=FAT:FQL_AUDITING_CLIENT_TEMPLATE.FAT&amp;display_string=Audit&amp;VAR:KEY=EXSTYJYFUR&amp;VAR:QUERY=RkZfRU5UUlBSX1ZBTF9FQklUREFfT1BFUihDQUwsTk9XKQ==&amp;WINDOW=FIRST_POPUP&amp;HEIGHT=450&amp;WIDTH=","450&amp;START_MAXIMIZED=FALSE&amp;VAR:CALENDAR=US&amp;VAR:SYMBOL=SONC&amp;VAR:INDEX=0"}</definedName>
    <definedName name="_92__FDSAUDITLINK__" localSheetId="3" hidden="1">{"fdsup://directions/FAT Viewer?action=UPDATE&amp;creator=factset&amp;DYN_ARGS=TRUE&amp;DOC_NAME=FAT:FQL_AUDITING_CLIENT_TEMPLATE.FAT&amp;display_string=Audit&amp;VAR:KEY=EXSTYJYFUR&amp;VAR:QUERY=RkZfRU5UUlBSX1ZBTF9FQklUREFfT1BFUihDQUwsTk9XKQ==&amp;WINDOW=FIRST_POPUP&amp;HEIGHT=450&amp;WIDTH=","450&amp;START_MAXIMIZED=FALSE&amp;VAR:CALENDAR=US&amp;VAR:SYMBOL=SONC&amp;VAR:INDEX=0"}</definedName>
    <definedName name="_92__FDSAUDITLINK__" localSheetId="0" hidden="1">{"fdsup://directions/FAT Viewer?action=UPDATE&amp;creator=factset&amp;DYN_ARGS=TRUE&amp;DOC_NAME=FAT:FQL_AUDITING_CLIENT_TEMPLATE.FAT&amp;display_string=Audit&amp;VAR:KEY=EXSTYJYFUR&amp;VAR:QUERY=RkZfRU5UUlBSX1ZBTF9FQklUREFfT1BFUihDQUwsTk9XKQ==&amp;WINDOW=FIRST_POPUP&amp;HEIGHT=450&amp;WIDTH=","450&amp;START_MAXIMIZED=FALSE&amp;VAR:CALENDAR=US&amp;VAR:SYMBOL=SONC&amp;VAR:INDEX=0"}</definedName>
    <definedName name="_92__FDSAUDITLINK__" localSheetId="1" hidden="1">{"fdsup://directions/FAT Viewer?action=UPDATE&amp;creator=factset&amp;DYN_ARGS=TRUE&amp;DOC_NAME=FAT:FQL_AUDITING_CLIENT_TEMPLATE.FAT&amp;display_string=Audit&amp;VAR:KEY=EXSTYJYFUR&amp;VAR:QUERY=RkZfRU5UUlBSX1ZBTF9FQklUREFfT1BFUihDQUwsTk9XKQ==&amp;WINDOW=FIRST_POPUP&amp;HEIGHT=450&amp;WIDTH=","450&amp;START_MAXIMIZED=FALSE&amp;VAR:CALENDAR=US&amp;VAR:SYMBOL=SONC&amp;VAR:INDEX=0"}</definedName>
    <definedName name="_92__FDSAUDITLINK__" hidden="1">{"fdsup://directions/FAT Viewer?action=UPDATE&amp;creator=factset&amp;DYN_ARGS=TRUE&amp;DOC_NAME=FAT:FQL_AUDITING_CLIENT_TEMPLATE.FAT&amp;display_string=Audit&amp;VAR:KEY=EXSTYJYFUR&amp;VAR:QUERY=RkZfRU5UUlBSX1ZBTF9FQklUREFfT1BFUihDQUwsTk9XKQ==&amp;WINDOW=FIRST_POPUP&amp;HEIGHT=450&amp;WIDTH=","450&amp;START_MAXIMIZED=FALSE&amp;VAR:CALENDAR=US&amp;VAR:SYMBOL=SONC&amp;VAR:INDEX=0"}</definedName>
    <definedName name="_92prm.OkresDo_12_1">"IV-2008"</definedName>
    <definedName name="_93__FDSAUDITLINK__" localSheetId="2" hidden="1">{"fdsup://directions/FAT Viewer?action=UPDATE&amp;creator=factset&amp;DYN_ARGS=TRUE&amp;DOC_NAME=FAT:FQL_AUDITING_CLIENT_TEMPLATE.FAT&amp;display_string=Audit&amp;VAR:KEY=DWHYRCFOHW&amp;VAR:QUERY=RkZfRU5UUlBSX1ZBTF9FQklUREFfT1BFUihBTk4sNDA1NDMp&amp;WINDOW=FIRST_POPUP&amp;HEIGHT=450&amp;WIDTH=","450&amp;START_MAXIMIZED=FALSE&amp;VAR:CALENDAR=US&amp;VAR:SYMBOL=BBRG&amp;VAR:INDEX=0"}</definedName>
    <definedName name="_93__FDSAUDITLINK__" localSheetId="4" hidden="1">{"fdsup://directions/FAT Viewer?action=UPDATE&amp;creator=factset&amp;DYN_ARGS=TRUE&amp;DOC_NAME=FAT:FQL_AUDITING_CLIENT_TEMPLATE.FAT&amp;display_string=Audit&amp;VAR:KEY=DWHYRCFOHW&amp;VAR:QUERY=RkZfRU5UUlBSX1ZBTF9FQklUREFfT1BFUihBTk4sNDA1NDMp&amp;WINDOW=FIRST_POPUP&amp;HEIGHT=450&amp;WIDTH=","450&amp;START_MAXIMIZED=FALSE&amp;VAR:CALENDAR=US&amp;VAR:SYMBOL=BBRG&amp;VAR:INDEX=0"}</definedName>
    <definedName name="_93__FDSAUDITLINK__" localSheetId="3" hidden="1">{"fdsup://directions/FAT Viewer?action=UPDATE&amp;creator=factset&amp;DYN_ARGS=TRUE&amp;DOC_NAME=FAT:FQL_AUDITING_CLIENT_TEMPLATE.FAT&amp;display_string=Audit&amp;VAR:KEY=DWHYRCFOHW&amp;VAR:QUERY=RkZfRU5UUlBSX1ZBTF9FQklUREFfT1BFUihBTk4sNDA1NDMp&amp;WINDOW=FIRST_POPUP&amp;HEIGHT=450&amp;WIDTH=","450&amp;START_MAXIMIZED=FALSE&amp;VAR:CALENDAR=US&amp;VAR:SYMBOL=BBRG&amp;VAR:INDEX=0"}</definedName>
    <definedName name="_93__FDSAUDITLINK__" localSheetId="0" hidden="1">{"fdsup://directions/FAT Viewer?action=UPDATE&amp;creator=factset&amp;DYN_ARGS=TRUE&amp;DOC_NAME=FAT:FQL_AUDITING_CLIENT_TEMPLATE.FAT&amp;display_string=Audit&amp;VAR:KEY=DWHYRCFOHW&amp;VAR:QUERY=RkZfRU5UUlBSX1ZBTF9FQklUREFfT1BFUihBTk4sNDA1NDMp&amp;WINDOW=FIRST_POPUP&amp;HEIGHT=450&amp;WIDTH=","450&amp;START_MAXIMIZED=FALSE&amp;VAR:CALENDAR=US&amp;VAR:SYMBOL=BBRG&amp;VAR:INDEX=0"}</definedName>
    <definedName name="_93__FDSAUDITLINK__" localSheetId="1" hidden="1">{"fdsup://directions/FAT Viewer?action=UPDATE&amp;creator=factset&amp;DYN_ARGS=TRUE&amp;DOC_NAME=FAT:FQL_AUDITING_CLIENT_TEMPLATE.FAT&amp;display_string=Audit&amp;VAR:KEY=DWHYRCFOHW&amp;VAR:QUERY=RkZfRU5UUlBSX1ZBTF9FQklUREFfT1BFUihBTk4sNDA1NDMp&amp;WINDOW=FIRST_POPUP&amp;HEIGHT=450&amp;WIDTH=","450&amp;START_MAXIMIZED=FALSE&amp;VAR:CALENDAR=US&amp;VAR:SYMBOL=BBRG&amp;VAR:INDEX=0"}</definedName>
    <definedName name="_93__FDSAUDITLINK__" hidden="1">{"fdsup://directions/FAT Viewer?action=UPDATE&amp;creator=factset&amp;DYN_ARGS=TRUE&amp;DOC_NAME=FAT:FQL_AUDITING_CLIENT_TEMPLATE.FAT&amp;display_string=Audit&amp;VAR:KEY=DWHYRCFOHW&amp;VAR:QUERY=RkZfRU5UUlBSX1ZBTF9FQklUREFfT1BFUihBTk4sNDA1NDMp&amp;WINDOW=FIRST_POPUP&amp;HEIGHT=450&amp;WIDTH=","450&amp;START_MAXIMIZED=FALSE&amp;VAR:CALENDAR=US&amp;VAR:SYMBOL=BBRG&amp;VAR:INDEX=0"}</definedName>
    <definedName name="_93prm.OkresDo_13_1">"IV-2008"</definedName>
    <definedName name="_94prm.OkresDo_2_1">"IV-2008"</definedName>
    <definedName name="_95__FDSAUDITLINK__" localSheetId="2" hidden="1">{"fdsup://directions/FAT Viewer?action=UPDATE&amp;creator=factset&amp;DYN_ARGS=TRUE&amp;DOC_NAME=FAT:FQL_AUDITING_CLIENT_TEMPLATE.FAT&amp;display_string=Audit&amp;VAR:KEY=AJUVSTQXSX&amp;VAR:QUERY=RkZfU0FMRVMoTFRNLDQwOTA4KQ==&amp;WINDOW=FIRST_POPUP&amp;HEIGHT=450&amp;WIDTH=450&amp;START_MAXIMIZED=","FALSE&amp;VAR:CALENDAR=US&amp;VAR:SYMBOL=SBUX&amp;VAR:INDEX=0"}</definedName>
    <definedName name="_95__FDSAUDITLINK__" localSheetId="4" hidden="1">{"fdsup://directions/FAT Viewer?action=UPDATE&amp;creator=factset&amp;DYN_ARGS=TRUE&amp;DOC_NAME=FAT:FQL_AUDITING_CLIENT_TEMPLATE.FAT&amp;display_string=Audit&amp;VAR:KEY=AJUVSTQXSX&amp;VAR:QUERY=RkZfU0FMRVMoTFRNLDQwOTA4KQ==&amp;WINDOW=FIRST_POPUP&amp;HEIGHT=450&amp;WIDTH=450&amp;START_MAXIMIZED=","FALSE&amp;VAR:CALENDAR=US&amp;VAR:SYMBOL=SBUX&amp;VAR:INDEX=0"}</definedName>
    <definedName name="_95__FDSAUDITLINK__" localSheetId="3" hidden="1">{"fdsup://directions/FAT Viewer?action=UPDATE&amp;creator=factset&amp;DYN_ARGS=TRUE&amp;DOC_NAME=FAT:FQL_AUDITING_CLIENT_TEMPLATE.FAT&amp;display_string=Audit&amp;VAR:KEY=AJUVSTQXSX&amp;VAR:QUERY=RkZfU0FMRVMoTFRNLDQwOTA4KQ==&amp;WINDOW=FIRST_POPUP&amp;HEIGHT=450&amp;WIDTH=450&amp;START_MAXIMIZED=","FALSE&amp;VAR:CALENDAR=US&amp;VAR:SYMBOL=SBUX&amp;VAR:INDEX=0"}</definedName>
    <definedName name="_95__FDSAUDITLINK__" localSheetId="0" hidden="1">{"fdsup://directions/FAT Viewer?action=UPDATE&amp;creator=factset&amp;DYN_ARGS=TRUE&amp;DOC_NAME=FAT:FQL_AUDITING_CLIENT_TEMPLATE.FAT&amp;display_string=Audit&amp;VAR:KEY=AJUVSTQXSX&amp;VAR:QUERY=RkZfU0FMRVMoTFRNLDQwOTA4KQ==&amp;WINDOW=FIRST_POPUP&amp;HEIGHT=450&amp;WIDTH=450&amp;START_MAXIMIZED=","FALSE&amp;VAR:CALENDAR=US&amp;VAR:SYMBOL=SBUX&amp;VAR:INDEX=0"}</definedName>
    <definedName name="_95__FDSAUDITLINK__" localSheetId="1" hidden="1">{"fdsup://directions/FAT Viewer?action=UPDATE&amp;creator=factset&amp;DYN_ARGS=TRUE&amp;DOC_NAME=FAT:FQL_AUDITING_CLIENT_TEMPLATE.FAT&amp;display_string=Audit&amp;VAR:KEY=AJUVSTQXSX&amp;VAR:QUERY=RkZfU0FMRVMoTFRNLDQwOTA4KQ==&amp;WINDOW=FIRST_POPUP&amp;HEIGHT=450&amp;WIDTH=450&amp;START_MAXIMIZED=","FALSE&amp;VAR:CALENDAR=US&amp;VAR:SYMBOL=SBUX&amp;VAR:INDEX=0"}</definedName>
    <definedName name="_95__FDSAUDITLINK__" hidden="1">{"fdsup://directions/FAT Viewer?action=UPDATE&amp;creator=factset&amp;DYN_ARGS=TRUE&amp;DOC_NAME=FAT:FQL_AUDITING_CLIENT_TEMPLATE.FAT&amp;display_string=Audit&amp;VAR:KEY=AJUVSTQXSX&amp;VAR:QUERY=RkZfU0FMRVMoTFRNLDQwOTA4KQ==&amp;WINDOW=FIRST_POPUP&amp;HEIGHT=450&amp;WIDTH=450&amp;START_MAXIMIZED=","FALSE&amp;VAR:CALENDAR=US&amp;VAR:SYMBOL=SBUX&amp;VAR:INDEX=0"}</definedName>
    <definedName name="_95prm.OkresDo_3_1">"IV-2008"</definedName>
    <definedName name="_96__FDSAUDITLINK__" localSheetId="2" hidden="1">{"fdsup://directions/FAT Viewer?action=UPDATE&amp;creator=factset&amp;DYN_ARGS=TRUE&amp;DOC_NAME=FAT:FQL_AUDITING_CLIENT_TEMPLATE.FAT&amp;display_string=Audit&amp;VAR:KEY=OHYDEZYTIN&amp;VAR:QUERY=RkZfRU5UUlBSX1ZBTF9FQklUREFfT1BFUihDQUwsTk9XKQ==&amp;WINDOW=FIRST_POPUP&amp;HEIGHT=450&amp;WIDTH=","450&amp;START_MAXIMIZED=FALSE&amp;VAR:CALENDAR=US&amp;VAR:SYMBOL=SBUX&amp;VAR:INDEX=0"}</definedName>
    <definedName name="_96__FDSAUDITLINK__" localSheetId="4" hidden="1">{"fdsup://directions/FAT Viewer?action=UPDATE&amp;creator=factset&amp;DYN_ARGS=TRUE&amp;DOC_NAME=FAT:FQL_AUDITING_CLIENT_TEMPLATE.FAT&amp;display_string=Audit&amp;VAR:KEY=OHYDEZYTIN&amp;VAR:QUERY=RkZfRU5UUlBSX1ZBTF9FQklUREFfT1BFUihDQUwsTk9XKQ==&amp;WINDOW=FIRST_POPUP&amp;HEIGHT=450&amp;WIDTH=","450&amp;START_MAXIMIZED=FALSE&amp;VAR:CALENDAR=US&amp;VAR:SYMBOL=SBUX&amp;VAR:INDEX=0"}</definedName>
    <definedName name="_96__FDSAUDITLINK__" localSheetId="3" hidden="1">{"fdsup://directions/FAT Viewer?action=UPDATE&amp;creator=factset&amp;DYN_ARGS=TRUE&amp;DOC_NAME=FAT:FQL_AUDITING_CLIENT_TEMPLATE.FAT&amp;display_string=Audit&amp;VAR:KEY=OHYDEZYTIN&amp;VAR:QUERY=RkZfRU5UUlBSX1ZBTF9FQklUREFfT1BFUihDQUwsTk9XKQ==&amp;WINDOW=FIRST_POPUP&amp;HEIGHT=450&amp;WIDTH=","450&amp;START_MAXIMIZED=FALSE&amp;VAR:CALENDAR=US&amp;VAR:SYMBOL=SBUX&amp;VAR:INDEX=0"}</definedName>
    <definedName name="_96__FDSAUDITLINK__" localSheetId="0" hidden="1">{"fdsup://directions/FAT Viewer?action=UPDATE&amp;creator=factset&amp;DYN_ARGS=TRUE&amp;DOC_NAME=FAT:FQL_AUDITING_CLIENT_TEMPLATE.FAT&amp;display_string=Audit&amp;VAR:KEY=OHYDEZYTIN&amp;VAR:QUERY=RkZfRU5UUlBSX1ZBTF9FQklUREFfT1BFUihDQUwsTk9XKQ==&amp;WINDOW=FIRST_POPUP&amp;HEIGHT=450&amp;WIDTH=","450&amp;START_MAXIMIZED=FALSE&amp;VAR:CALENDAR=US&amp;VAR:SYMBOL=SBUX&amp;VAR:INDEX=0"}</definedName>
    <definedName name="_96__FDSAUDITLINK__" localSheetId="1" hidden="1">{"fdsup://directions/FAT Viewer?action=UPDATE&amp;creator=factset&amp;DYN_ARGS=TRUE&amp;DOC_NAME=FAT:FQL_AUDITING_CLIENT_TEMPLATE.FAT&amp;display_string=Audit&amp;VAR:KEY=OHYDEZYTIN&amp;VAR:QUERY=RkZfRU5UUlBSX1ZBTF9FQklUREFfT1BFUihDQUwsTk9XKQ==&amp;WINDOW=FIRST_POPUP&amp;HEIGHT=450&amp;WIDTH=","450&amp;START_MAXIMIZED=FALSE&amp;VAR:CALENDAR=US&amp;VAR:SYMBOL=SBUX&amp;VAR:INDEX=0"}</definedName>
    <definedName name="_96__FDSAUDITLINK__" hidden="1">{"fdsup://directions/FAT Viewer?action=UPDATE&amp;creator=factset&amp;DYN_ARGS=TRUE&amp;DOC_NAME=FAT:FQL_AUDITING_CLIENT_TEMPLATE.FAT&amp;display_string=Audit&amp;VAR:KEY=OHYDEZYTIN&amp;VAR:QUERY=RkZfRU5UUlBSX1ZBTF9FQklUREFfT1BFUihDQUwsTk9XKQ==&amp;WINDOW=FIRST_POPUP&amp;HEIGHT=450&amp;WIDTH=","450&amp;START_MAXIMIZED=FALSE&amp;VAR:CALENDAR=US&amp;VAR:SYMBOL=SBUX&amp;VAR:INDEX=0"}</definedName>
    <definedName name="_96prm.OkresDo_5_1">"IV-2008"</definedName>
    <definedName name="_97__FDSAUDITLINK__" localSheetId="2" hidden="1">{"fdsup://Directions/FactSet Auditing Viewer?action=AUDIT_VALUE&amp;DB=129&amp;ID1=09180C10&amp;VALUEID=01001&amp;SDATE=2011&amp;PERIODTYPE=ANN_STD&amp;SCFT=3&amp;window=popup_no_bar&amp;width=385&amp;height=120&amp;START_MAXIMIZED=FALSE&amp;creator=factset&amp;display_string=Audit"}</definedName>
    <definedName name="_97__FDSAUDITLINK__" localSheetId="4" hidden="1">{"fdsup://Directions/FactSet Auditing Viewer?action=AUDIT_VALUE&amp;DB=129&amp;ID1=09180C10&amp;VALUEID=01001&amp;SDATE=2011&amp;PERIODTYPE=ANN_STD&amp;SCFT=3&amp;window=popup_no_bar&amp;width=385&amp;height=120&amp;START_MAXIMIZED=FALSE&amp;creator=factset&amp;display_string=Audit"}</definedName>
    <definedName name="_97__FDSAUDITLINK__" localSheetId="3" hidden="1">{"fdsup://Directions/FactSet Auditing Viewer?action=AUDIT_VALUE&amp;DB=129&amp;ID1=09180C10&amp;VALUEID=01001&amp;SDATE=2011&amp;PERIODTYPE=ANN_STD&amp;SCFT=3&amp;window=popup_no_bar&amp;width=385&amp;height=120&amp;START_MAXIMIZED=FALSE&amp;creator=factset&amp;display_string=Audit"}</definedName>
    <definedName name="_97__FDSAUDITLINK__" localSheetId="0" hidden="1">{"fdsup://Directions/FactSet Auditing Viewer?action=AUDIT_VALUE&amp;DB=129&amp;ID1=09180C10&amp;VALUEID=01001&amp;SDATE=2011&amp;PERIODTYPE=ANN_STD&amp;SCFT=3&amp;window=popup_no_bar&amp;width=385&amp;height=120&amp;START_MAXIMIZED=FALSE&amp;creator=factset&amp;display_string=Audit"}</definedName>
    <definedName name="_97__FDSAUDITLINK__" localSheetId="1" hidden="1">{"fdsup://Directions/FactSet Auditing Viewer?action=AUDIT_VALUE&amp;DB=129&amp;ID1=09180C10&amp;VALUEID=01001&amp;SDATE=2011&amp;PERIODTYPE=ANN_STD&amp;SCFT=3&amp;window=popup_no_bar&amp;width=385&amp;height=120&amp;START_MAXIMIZED=FALSE&amp;creator=factset&amp;display_string=Audit"}</definedName>
    <definedName name="_97__FDSAUDITLINK__" hidden="1">{"fdsup://Directions/FactSet Auditing Viewer?action=AUDIT_VALUE&amp;DB=129&amp;ID1=09180C10&amp;VALUEID=01001&amp;SDATE=2011&amp;PERIODTYPE=ANN_STD&amp;SCFT=3&amp;window=popup_no_bar&amp;width=385&amp;height=120&amp;START_MAXIMIZED=FALSE&amp;creator=factset&amp;display_string=Audit"}</definedName>
    <definedName name="_97prm.OkresDo_6_1">"IV-2008"</definedName>
    <definedName name="_98__FDSAUDITLINK__" localSheetId="2" hidden="1">{"fdsup://directions/FAT Viewer?action=UPDATE&amp;creator=factset&amp;DYN_ARGS=TRUE&amp;DOC_NAME=FAT:FQL_AUDITING_CLIENT_TEMPLATE.FAT&amp;display_string=Audit&amp;VAR:KEY=YLWBIJMBOB&amp;VAR:QUERY=RkZfRU5UUlBSX1ZBTF9FQklUREFfT1BFUihDQUwsTk9XKQ==&amp;WINDOW=FIRST_POPUP&amp;HEIGHT=450&amp;WIDTH=","450&amp;START_MAXIMIZED=FALSE&amp;VAR:CALENDAR=US&amp;VAR:SYMBOL=BJRI&amp;VAR:INDEX=0"}</definedName>
    <definedName name="_98__FDSAUDITLINK__" localSheetId="4" hidden="1">{"fdsup://directions/FAT Viewer?action=UPDATE&amp;creator=factset&amp;DYN_ARGS=TRUE&amp;DOC_NAME=FAT:FQL_AUDITING_CLIENT_TEMPLATE.FAT&amp;display_string=Audit&amp;VAR:KEY=YLWBIJMBOB&amp;VAR:QUERY=RkZfRU5UUlBSX1ZBTF9FQklUREFfT1BFUihDQUwsTk9XKQ==&amp;WINDOW=FIRST_POPUP&amp;HEIGHT=450&amp;WIDTH=","450&amp;START_MAXIMIZED=FALSE&amp;VAR:CALENDAR=US&amp;VAR:SYMBOL=BJRI&amp;VAR:INDEX=0"}</definedName>
    <definedName name="_98__FDSAUDITLINK__" localSheetId="3" hidden="1">{"fdsup://directions/FAT Viewer?action=UPDATE&amp;creator=factset&amp;DYN_ARGS=TRUE&amp;DOC_NAME=FAT:FQL_AUDITING_CLIENT_TEMPLATE.FAT&amp;display_string=Audit&amp;VAR:KEY=YLWBIJMBOB&amp;VAR:QUERY=RkZfRU5UUlBSX1ZBTF9FQklUREFfT1BFUihDQUwsTk9XKQ==&amp;WINDOW=FIRST_POPUP&amp;HEIGHT=450&amp;WIDTH=","450&amp;START_MAXIMIZED=FALSE&amp;VAR:CALENDAR=US&amp;VAR:SYMBOL=BJRI&amp;VAR:INDEX=0"}</definedName>
    <definedName name="_98__FDSAUDITLINK__" localSheetId="0" hidden="1">{"fdsup://directions/FAT Viewer?action=UPDATE&amp;creator=factset&amp;DYN_ARGS=TRUE&amp;DOC_NAME=FAT:FQL_AUDITING_CLIENT_TEMPLATE.FAT&amp;display_string=Audit&amp;VAR:KEY=YLWBIJMBOB&amp;VAR:QUERY=RkZfRU5UUlBSX1ZBTF9FQklUREFfT1BFUihDQUwsTk9XKQ==&amp;WINDOW=FIRST_POPUP&amp;HEIGHT=450&amp;WIDTH=","450&amp;START_MAXIMIZED=FALSE&amp;VAR:CALENDAR=US&amp;VAR:SYMBOL=BJRI&amp;VAR:INDEX=0"}</definedName>
    <definedName name="_98__FDSAUDITLINK__" localSheetId="1" hidden="1">{"fdsup://directions/FAT Viewer?action=UPDATE&amp;creator=factset&amp;DYN_ARGS=TRUE&amp;DOC_NAME=FAT:FQL_AUDITING_CLIENT_TEMPLATE.FAT&amp;display_string=Audit&amp;VAR:KEY=YLWBIJMBOB&amp;VAR:QUERY=RkZfRU5UUlBSX1ZBTF9FQklUREFfT1BFUihDQUwsTk9XKQ==&amp;WINDOW=FIRST_POPUP&amp;HEIGHT=450&amp;WIDTH=","450&amp;START_MAXIMIZED=FALSE&amp;VAR:CALENDAR=US&amp;VAR:SYMBOL=BJRI&amp;VAR:INDEX=0"}</definedName>
    <definedName name="_98__FDSAUDITLINK__" hidden="1">{"fdsup://directions/FAT Viewer?action=UPDATE&amp;creator=factset&amp;DYN_ARGS=TRUE&amp;DOC_NAME=FAT:FQL_AUDITING_CLIENT_TEMPLATE.FAT&amp;display_string=Audit&amp;VAR:KEY=YLWBIJMBOB&amp;VAR:QUERY=RkZfRU5UUlBSX1ZBTF9FQklUREFfT1BFUihDQUwsTk9XKQ==&amp;WINDOW=FIRST_POPUP&amp;HEIGHT=450&amp;WIDTH=","450&amp;START_MAXIMIZED=FALSE&amp;VAR:CALENDAR=US&amp;VAR:SYMBOL=BJRI&amp;VAR:INDEX=0"}</definedName>
    <definedName name="_98prm.OkresDo_7_1">"IV-2008"</definedName>
    <definedName name="_99__FDSAUDITLINK__" localSheetId="2" hidden="1">{"fdsup://directions/FAT Viewer?action=UPDATE&amp;creator=factset&amp;DYN_ARGS=TRUE&amp;DOC_NAME=FAT:FQL_AUDITING_CLIENT_TEMPLATE.FAT&amp;display_string=Audit&amp;VAR:KEY=VAVOPOFQLW&amp;VAR:QUERY=RkZfRU5UUlBSX1ZBTF9FQklUREFfT1BFUihBTk4sNDA1NDMp&amp;WINDOW=FIRST_POPUP&amp;HEIGHT=450&amp;WIDTH=","450&amp;START_MAXIMIZED=FALSE&amp;VAR:CALENDAR=US&amp;VAR:SYMBOL=BWLD&amp;VAR:INDEX=0"}</definedName>
    <definedName name="_99__FDSAUDITLINK__" localSheetId="4" hidden="1">{"fdsup://directions/FAT Viewer?action=UPDATE&amp;creator=factset&amp;DYN_ARGS=TRUE&amp;DOC_NAME=FAT:FQL_AUDITING_CLIENT_TEMPLATE.FAT&amp;display_string=Audit&amp;VAR:KEY=VAVOPOFQLW&amp;VAR:QUERY=RkZfRU5UUlBSX1ZBTF9FQklUREFfT1BFUihBTk4sNDA1NDMp&amp;WINDOW=FIRST_POPUP&amp;HEIGHT=450&amp;WIDTH=","450&amp;START_MAXIMIZED=FALSE&amp;VAR:CALENDAR=US&amp;VAR:SYMBOL=BWLD&amp;VAR:INDEX=0"}</definedName>
    <definedName name="_99__FDSAUDITLINK__" localSheetId="3" hidden="1">{"fdsup://directions/FAT Viewer?action=UPDATE&amp;creator=factset&amp;DYN_ARGS=TRUE&amp;DOC_NAME=FAT:FQL_AUDITING_CLIENT_TEMPLATE.FAT&amp;display_string=Audit&amp;VAR:KEY=VAVOPOFQLW&amp;VAR:QUERY=RkZfRU5UUlBSX1ZBTF9FQklUREFfT1BFUihBTk4sNDA1NDMp&amp;WINDOW=FIRST_POPUP&amp;HEIGHT=450&amp;WIDTH=","450&amp;START_MAXIMIZED=FALSE&amp;VAR:CALENDAR=US&amp;VAR:SYMBOL=BWLD&amp;VAR:INDEX=0"}</definedName>
    <definedName name="_99__FDSAUDITLINK__" localSheetId="0" hidden="1">{"fdsup://directions/FAT Viewer?action=UPDATE&amp;creator=factset&amp;DYN_ARGS=TRUE&amp;DOC_NAME=FAT:FQL_AUDITING_CLIENT_TEMPLATE.FAT&amp;display_string=Audit&amp;VAR:KEY=VAVOPOFQLW&amp;VAR:QUERY=RkZfRU5UUlBSX1ZBTF9FQklUREFfT1BFUihBTk4sNDA1NDMp&amp;WINDOW=FIRST_POPUP&amp;HEIGHT=450&amp;WIDTH=","450&amp;START_MAXIMIZED=FALSE&amp;VAR:CALENDAR=US&amp;VAR:SYMBOL=BWLD&amp;VAR:INDEX=0"}</definedName>
    <definedName name="_99__FDSAUDITLINK__" localSheetId="1" hidden="1">{"fdsup://directions/FAT Viewer?action=UPDATE&amp;creator=factset&amp;DYN_ARGS=TRUE&amp;DOC_NAME=FAT:FQL_AUDITING_CLIENT_TEMPLATE.FAT&amp;display_string=Audit&amp;VAR:KEY=VAVOPOFQLW&amp;VAR:QUERY=RkZfRU5UUlBSX1ZBTF9FQklUREFfT1BFUihBTk4sNDA1NDMp&amp;WINDOW=FIRST_POPUP&amp;HEIGHT=450&amp;WIDTH=","450&amp;START_MAXIMIZED=FALSE&amp;VAR:CALENDAR=US&amp;VAR:SYMBOL=BWLD&amp;VAR:INDEX=0"}</definedName>
    <definedName name="_99__FDSAUDITLINK__" hidden="1">{"fdsup://directions/FAT Viewer?action=UPDATE&amp;creator=factset&amp;DYN_ARGS=TRUE&amp;DOC_NAME=FAT:FQL_AUDITING_CLIENT_TEMPLATE.FAT&amp;display_string=Audit&amp;VAR:KEY=VAVOPOFQLW&amp;VAR:QUERY=RkZfRU5UUlBSX1ZBTF9FQklUREFfT1BFUihBTk4sNDA1NDMp&amp;WINDOW=FIRST_POPUP&amp;HEIGHT=450&amp;WIDTH=","450&amp;START_MAXIMIZED=FALSE&amp;VAR:CALENDAR=US&amp;VAR:SYMBOL=BWLD&amp;VAR:INDEX=0"}</definedName>
    <definedName name="_99prm.OkresDo_8_1">"IV-2008"</definedName>
    <definedName name="_9ktp.KtTyp_6_1">1</definedName>
    <definedName name="_a1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1" localSheetId="4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1" localSheetId="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1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1" localSheetId="1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1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2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2" localSheetId="4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2" localSheetId="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2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2" localSheetId="1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3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3" localSheetId="4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3" localSheetId="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3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3" localSheetId="1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4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4" localSheetId="4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4" localSheetId="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4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4" localSheetId="1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4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a1" localSheetId="2" hidden="1">{#N/A,#N/A,TRUE,"Old - New P&amp;L";#N/A,#N/A,TRUE,"EBIT MMO - Total";#N/A,#N/A,TRUE,"MMO NE, CEE, ASIA, CAR";#N/A,#N/A,TRUE,"MMO LAT, MEA, AFR";#N/A,#N/A,TRUE,"NP growth";#N/A,#N/A,TRUE,"ER impact"}</definedName>
    <definedName name="_aa1" localSheetId="4" hidden="1">{#N/A,#N/A,TRUE,"Old - New P&amp;L";#N/A,#N/A,TRUE,"EBIT MMO - Total";#N/A,#N/A,TRUE,"MMO NE, CEE, ASIA, CAR";#N/A,#N/A,TRUE,"MMO LAT, MEA, AFR";#N/A,#N/A,TRUE,"NP growth";#N/A,#N/A,TRUE,"ER impact"}</definedName>
    <definedName name="_aa1" localSheetId="3" hidden="1">{#N/A,#N/A,TRUE,"Old - New P&amp;L";#N/A,#N/A,TRUE,"EBIT MMO - Total";#N/A,#N/A,TRUE,"MMO NE, CEE, ASIA, CAR";#N/A,#N/A,TRUE,"MMO LAT, MEA, AFR";#N/A,#N/A,TRUE,"NP growth";#N/A,#N/A,TRUE,"ER impact"}</definedName>
    <definedName name="_aa1" localSheetId="0" hidden="1">{#N/A,#N/A,TRUE,"Old - New P&amp;L";#N/A,#N/A,TRUE,"EBIT MMO - Total";#N/A,#N/A,TRUE,"MMO NE, CEE, ASIA, CAR";#N/A,#N/A,TRUE,"MMO LAT, MEA, AFR";#N/A,#N/A,TRUE,"NP growth";#N/A,#N/A,TRUE,"ER impact"}</definedName>
    <definedName name="_aa1" localSheetId="1" hidden="1">{#N/A,#N/A,TRUE,"Old - New P&amp;L";#N/A,#N/A,TRUE,"EBIT MMO - Total";#N/A,#N/A,TRUE,"MMO NE, CEE, ASIA, CAR";#N/A,#N/A,TRUE,"MMO LAT, MEA, AFR";#N/A,#N/A,TRUE,"NP growth";#N/A,#N/A,TRUE,"ER impact"}</definedName>
    <definedName name="_aa1" hidden="1">{#N/A,#N/A,TRUE,"Old - New P&amp;L";#N/A,#N/A,TRUE,"EBIT MMO - Total";#N/A,#N/A,TRUE,"MMO NE, CEE, ASIA, CAR";#N/A,#N/A,TRUE,"MMO LAT, MEA, AFR";#N/A,#N/A,TRUE,"NP growth";#N/A,#N/A,TRUE,"ER impact"}</definedName>
    <definedName name="_aa2" localSheetId="2" hidden="1">{#N/A,#N/A,TRUE,"Old - New P&amp;L";#N/A,#N/A,TRUE,"EBIT MMO - Total";#N/A,#N/A,TRUE,"MMO NE, CEE, ASIA, CAR";#N/A,#N/A,TRUE,"MMO LAT, MEA, AFR";#N/A,#N/A,TRUE,"NP growth";#N/A,#N/A,TRUE,"ER impact"}</definedName>
    <definedName name="_aa2" localSheetId="4" hidden="1">{#N/A,#N/A,TRUE,"Old - New P&amp;L";#N/A,#N/A,TRUE,"EBIT MMO - Total";#N/A,#N/A,TRUE,"MMO NE, CEE, ASIA, CAR";#N/A,#N/A,TRUE,"MMO LAT, MEA, AFR";#N/A,#N/A,TRUE,"NP growth";#N/A,#N/A,TRUE,"ER impact"}</definedName>
    <definedName name="_aa2" localSheetId="3" hidden="1">{#N/A,#N/A,TRUE,"Old - New P&amp;L";#N/A,#N/A,TRUE,"EBIT MMO - Total";#N/A,#N/A,TRUE,"MMO NE, CEE, ASIA, CAR";#N/A,#N/A,TRUE,"MMO LAT, MEA, AFR";#N/A,#N/A,TRUE,"NP growth";#N/A,#N/A,TRUE,"ER impact"}</definedName>
    <definedName name="_aa2" localSheetId="0" hidden="1">{#N/A,#N/A,TRUE,"Old - New P&amp;L";#N/A,#N/A,TRUE,"EBIT MMO - Total";#N/A,#N/A,TRUE,"MMO NE, CEE, ASIA, CAR";#N/A,#N/A,TRUE,"MMO LAT, MEA, AFR";#N/A,#N/A,TRUE,"NP growth";#N/A,#N/A,TRUE,"ER impact"}</definedName>
    <definedName name="_aa2" localSheetId="1" hidden="1">{#N/A,#N/A,TRUE,"Old - New P&amp;L";#N/A,#N/A,TRUE,"EBIT MMO - Total";#N/A,#N/A,TRUE,"MMO NE, CEE, ASIA, CAR";#N/A,#N/A,TRUE,"MMO LAT, MEA, AFR";#N/A,#N/A,TRUE,"NP growth";#N/A,#N/A,TRUE,"ER impact"}</definedName>
    <definedName name="_aa2" hidden="1">{#N/A,#N/A,TRUE,"Old - New P&amp;L";#N/A,#N/A,TRUE,"EBIT MMO - Total";#N/A,#N/A,TRUE,"MMO NE, CEE, ASIA, CAR";#N/A,#N/A,TRUE,"MMO LAT, MEA, AFR";#N/A,#N/A,TRUE,"NP growth";#N/A,#N/A,TRUE,"ER impact"}</definedName>
    <definedName name="_ACHART_10" localSheetId="2" hidden="1">#REF!</definedName>
    <definedName name="_ACHART_10" localSheetId="4" hidden="1">#REF!</definedName>
    <definedName name="_ACHART_10" localSheetId="3" hidden="1">#REF!</definedName>
    <definedName name="_ACHART_10" localSheetId="0" hidden="1">#REF!</definedName>
    <definedName name="_ACHART_10" localSheetId="1" hidden="1">#REF!</definedName>
    <definedName name="_ACHART_10" hidden="1">#REF!</definedName>
    <definedName name="_ACHART_12" hidden="1">#REF!</definedName>
    <definedName name="_as1" localSheetId="2" hidden="1">{"FCB_ALL",#N/A,FALSE,"FCB"}</definedName>
    <definedName name="_as1" localSheetId="4" hidden="1">{"FCB_ALL",#N/A,FALSE,"FCB"}</definedName>
    <definedName name="_as1" localSheetId="3" hidden="1">{"FCB_ALL",#N/A,FALSE,"FCB"}</definedName>
    <definedName name="_as1" localSheetId="0" hidden="1">{"FCB_ALL",#N/A,FALSE,"FCB"}</definedName>
    <definedName name="_as1" localSheetId="1" hidden="1">{"FCB_ALL",#N/A,FALSE,"FCB"}</definedName>
    <definedName name="_as1" hidden="1">{"FCB_ALL",#N/A,FALSE,"FCB"}</definedName>
    <definedName name="_AS2" localSheetId="2" hidden="1">{"FCB_ALL",#N/A,FALSE,"FCB"}</definedName>
    <definedName name="_AS2" localSheetId="4" hidden="1">{"FCB_ALL",#N/A,FALSE,"FCB"}</definedName>
    <definedName name="_AS2" localSheetId="3" hidden="1">{"FCB_ALL",#N/A,FALSE,"FCB"}</definedName>
    <definedName name="_AS2" localSheetId="0" hidden="1">{"FCB_ALL",#N/A,FALSE,"FCB"}</definedName>
    <definedName name="_AS2" localSheetId="1" hidden="1">{"FCB_ALL",#N/A,FALSE,"FCB"}</definedName>
    <definedName name="_AS2" hidden="1">{"FCB_ALL",#N/A,FALSE,"FCB"}</definedName>
    <definedName name="_as3" localSheetId="2" hidden="1">{"FCB_ALL",#N/A,FALSE,"FCB"}</definedName>
    <definedName name="_as3" localSheetId="4" hidden="1">{"FCB_ALL",#N/A,FALSE,"FCB"}</definedName>
    <definedName name="_as3" localSheetId="3" hidden="1">{"FCB_ALL",#N/A,FALSE,"FCB"}</definedName>
    <definedName name="_as3" localSheetId="0" hidden="1">{"FCB_ALL",#N/A,FALSE,"FCB"}</definedName>
    <definedName name="_as3" localSheetId="1" hidden="1">{"FCB_ALL",#N/A,FALSE,"FCB"}</definedName>
    <definedName name="_as3" hidden="1">{"FCB_ALL",#N/A,FALSE,"FCB"}</definedName>
    <definedName name="_AS4" localSheetId="2" hidden="1">{"FCB_ALL",#N/A,FALSE,"FCB"}</definedName>
    <definedName name="_AS4" localSheetId="4" hidden="1">{"FCB_ALL",#N/A,FALSE,"FCB"}</definedName>
    <definedName name="_AS4" localSheetId="3" hidden="1">{"FCB_ALL",#N/A,FALSE,"FCB"}</definedName>
    <definedName name="_AS4" localSheetId="0" hidden="1">{"FCB_ALL",#N/A,FALSE,"FCB"}</definedName>
    <definedName name="_AS4" localSheetId="1" hidden="1">{"FCB_ALL",#N/A,FALSE,"FCB"}</definedName>
    <definedName name="_AS4" hidden="1">{"FCB_ALL",#N/A,FALSE,"FCB"}</definedName>
    <definedName name="_as6" localSheetId="2" hidden="1">{"FCB_ALL",#N/A,FALSE,"FCB"}</definedName>
    <definedName name="_as6" localSheetId="4" hidden="1">{"FCB_ALL",#N/A,FALSE,"FCB"}</definedName>
    <definedName name="_as6" localSheetId="3" hidden="1">{"FCB_ALL",#N/A,FALSE,"FCB"}</definedName>
    <definedName name="_as6" localSheetId="0" hidden="1">{"FCB_ALL",#N/A,FALSE,"FCB"}</definedName>
    <definedName name="_as6" localSheetId="1" hidden="1">{"FCB_ALL",#N/A,FALSE,"FCB"}</definedName>
    <definedName name="_as6" hidden="1">{"FCB_ALL",#N/A,FALSE,"FCB"}</definedName>
    <definedName name="_AS7" localSheetId="2" hidden="1">{"FCB_ALL",#N/A,FALSE,"FCB"}</definedName>
    <definedName name="_AS7" localSheetId="4" hidden="1">{"FCB_ALL",#N/A,FALSE,"FCB"}</definedName>
    <definedName name="_AS7" localSheetId="3" hidden="1">{"FCB_ALL",#N/A,FALSE,"FCB"}</definedName>
    <definedName name="_AS7" localSheetId="0" hidden="1">{"FCB_ALL",#N/A,FALSE,"FCB"}</definedName>
    <definedName name="_AS7" localSheetId="1" hidden="1">{"FCB_ALL",#N/A,FALSE,"FCB"}</definedName>
    <definedName name="_AS7" hidden="1">{"FCB_ALL",#N/A,FALSE,"FCB"}</definedName>
    <definedName name="_BBCHART_10" hidden="1">#REF!</definedName>
    <definedName name="_BCHART_10" localSheetId="2" hidden="1">#REF!</definedName>
    <definedName name="_BCHART_10" localSheetId="4" hidden="1">#REF!</definedName>
    <definedName name="_BCHART_10" localSheetId="3" hidden="1">#REF!</definedName>
    <definedName name="_BCHART_10" localSheetId="0" hidden="1">#REF!</definedName>
    <definedName name="_BCHART_10" localSheetId="1" hidden="1">#REF!</definedName>
    <definedName name="_BCHART_10" hidden="1">#REF!</definedName>
    <definedName name="_bdm._6DE9FD41CF0248559D918CB423239EC7" localSheetId="2" hidden="1">#REF!</definedName>
    <definedName name="_bdm._6DE9FD41CF0248559D918CB423239EC7" localSheetId="4" hidden="1">#REF!</definedName>
    <definedName name="_bdm._6DE9FD41CF0248559D918CB423239EC7" localSheetId="3" hidden="1">#REF!</definedName>
    <definedName name="_bdm._6DE9FD41CF0248559D918CB423239EC7" localSheetId="0" hidden="1">#REF!</definedName>
    <definedName name="_bdm._6DE9FD41CF0248559D918CB423239EC7" localSheetId="1" hidden="1">#REF!</definedName>
    <definedName name="_bdm._6DE9FD41CF0248559D918CB423239EC7" hidden="1">#REF!</definedName>
    <definedName name="_bdm.1CEE895BAA7B41D59F88EC619FDEF041.edm" hidden="1">#REF!</definedName>
    <definedName name="_bdm.6DA1776F93174874B4ED288565DD5EF0.edm" hidden="1">#REF!</definedName>
    <definedName name="_bdm.6DE9FD41CF0248559D918CB423239EC7.edm" hidden="1">#REF!</definedName>
    <definedName name="_bdm.744156CE2F6F484F91F1EC802C578DD9.edm" hidden="1">#REF!</definedName>
    <definedName name="_bdm.BA7DF401FF66448AB626C492D77D0998.edm" hidden="1">#REF!</definedName>
    <definedName name="_BQ4.1" hidden="1">#REF!</definedName>
    <definedName name="_CHART_10" localSheetId="2" hidden="1">#REF!</definedName>
    <definedName name="_CHART_10" localSheetId="4" hidden="1">#REF!</definedName>
    <definedName name="_CHART_10" localSheetId="3" hidden="1">#REF!</definedName>
    <definedName name="_CHART_10" localSheetId="0" hidden="1">#REF!</definedName>
    <definedName name="_CHART_10" localSheetId="1" hidden="1">#REF!</definedName>
    <definedName name="_CHART_10" hidden="1">#REF!</definedName>
    <definedName name="_DCHART_10" localSheetId="2" hidden="1">#REF!</definedName>
    <definedName name="_DCHART_10" localSheetId="4" hidden="1">#REF!</definedName>
    <definedName name="_DCHART_10" localSheetId="3" hidden="1">#REF!</definedName>
    <definedName name="_DCHART_10" localSheetId="0" hidden="1">#REF!</definedName>
    <definedName name="_DCHART_10" localSheetId="1" hidden="1">#REF!</definedName>
    <definedName name="_DCHART_10" hidden="1">#REF!</definedName>
    <definedName name="_DCHART_13" hidden="1">#REF!</definedName>
    <definedName name="_DDCHArt_10" hidden="1">#REF!</definedName>
    <definedName name="_Fill" hidden="1">#REF!</definedName>
    <definedName name="_Fill2" hidden="1">#REF!</definedName>
    <definedName name="_fy97" localSheetId="2" hidden="1">{#N/A,#N/A,FALSE,"FY97";#N/A,#N/A,FALSE,"FY98";#N/A,#N/A,FALSE,"FY99";#N/A,#N/A,FALSE,"FY00";#N/A,#N/A,FALSE,"FY01"}</definedName>
    <definedName name="_fy97" localSheetId="4" hidden="1">{#N/A,#N/A,FALSE,"FY97";#N/A,#N/A,FALSE,"FY98";#N/A,#N/A,FALSE,"FY99";#N/A,#N/A,FALSE,"FY00";#N/A,#N/A,FALSE,"FY01"}</definedName>
    <definedName name="_fy97" localSheetId="3" hidden="1">{#N/A,#N/A,FALSE,"FY97";#N/A,#N/A,FALSE,"FY98";#N/A,#N/A,FALSE,"FY99";#N/A,#N/A,FALSE,"FY00";#N/A,#N/A,FALSE,"FY01"}</definedName>
    <definedName name="_fy97" localSheetId="0" hidden="1">{#N/A,#N/A,FALSE,"FY97";#N/A,#N/A,FALSE,"FY98";#N/A,#N/A,FALSE,"FY99";#N/A,#N/A,FALSE,"FY00";#N/A,#N/A,FALSE,"FY01"}</definedName>
    <definedName name="_fy97" localSheetId="1" hidden="1">{#N/A,#N/A,FALSE,"FY97";#N/A,#N/A,FALSE,"FY98";#N/A,#N/A,FALSE,"FY99";#N/A,#N/A,FALSE,"FY00";#N/A,#N/A,FALSE,"FY01"}</definedName>
    <definedName name="_fy97" hidden="1">{#N/A,#N/A,FALSE,"FY97";#N/A,#N/A,FALSE,"FY98";#N/A,#N/A,FALSE,"FY99";#N/A,#N/A,FALSE,"FY00";#N/A,#N/A,FALSE,"FY01"}</definedName>
    <definedName name="_k" hidden="1">#REF!</definedName>
    <definedName name="_Key1" hidden="1">#REF!</definedName>
    <definedName name="_Key2" localSheetId="2" hidden="1">#REF!</definedName>
    <definedName name="_Key2" localSheetId="4" hidden="1">#REF!</definedName>
    <definedName name="_Key2" localSheetId="3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0</definedName>
    <definedName name="_pippo" hidden="1">#REF!</definedName>
    <definedName name="_q3" localSheetId="2" hidden="1">#REF!</definedName>
    <definedName name="_q3" localSheetId="4" hidden="1">#REF!</definedName>
    <definedName name="_q3" localSheetId="3" hidden="1">#REF!</definedName>
    <definedName name="_q3" localSheetId="0" hidden="1">#REF!</definedName>
    <definedName name="_q3" localSheetId="1" hidden="1">#REF!</definedName>
    <definedName name="_q3" hidden="1">#REF!</definedName>
    <definedName name="_r" localSheetId="2" hidden="1">{#N/A,#N/A,FALSE,"F-01";#N/A,#N/A,FALSE,"F-01";#N/A,#N/A,FALSE,"F-01"}</definedName>
    <definedName name="_r" localSheetId="4" hidden="1">{#N/A,#N/A,FALSE,"F-01";#N/A,#N/A,FALSE,"F-01";#N/A,#N/A,FALSE,"F-01"}</definedName>
    <definedName name="_r" localSheetId="3" hidden="1">{#N/A,#N/A,FALSE,"F-01";#N/A,#N/A,FALSE,"F-01";#N/A,#N/A,FALSE,"F-01"}</definedName>
    <definedName name="_r" localSheetId="0" hidden="1">{#N/A,#N/A,FALSE,"F-01";#N/A,#N/A,FALSE,"F-01";#N/A,#N/A,FALSE,"F-01"}</definedName>
    <definedName name="_r" localSheetId="1" hidden="1">{#N/A,#N/A,FALSE,"F-01";#N/A,#N/A,FALSE,"F-01";#N/A,#N/A,FALSE,"F-01"}</definedName>
    <definedName name="_r" hidden="1">{#N/A,#N/A,FALSE,"F-01";#N/A,#N/A,FALSE,"F-01";#N/A,#N/A,FALSE,"F-01"}</definedName>
    <definedName name="_re2" localSheetId="2" hidden="1">{"NOPCAPEVA",#N/A,FALSE,"Nopat";"FCFCSTAR",#N/A,FALSE,"FCFVAL";"EVAVL",#N/A,FALSE,"EVAVAL";"LEASE",#N/A,FALSE,"OpLease"}</definedName>
    <definedName name="_re2" localSheetId="4" hidden="1">{"NOPCAPEVA",#N/A,FALSE,"Nopat";"FCFCSTAR",#N/A,FALSE,"FCFVAL";"EVAVL",#N/A,FALSE,"EVAVAL";"LEASE",#N/A,FALSE,"OpLease"}</definedName>
    <definedName name="_re2" localSheetId="3" hidden="1">{"NOPCAPEVA",#N/A,FALSE,"Nopat";"FCFCSTAR",#N/A,FALSE,"FCFVAL";"EVAVL",#N/A,FALSE,"EVAVAL";"LEASE",#N/A,FALSE,"OpLease"}</definedName>
    <definedName name="_re2" localSheetId="0" hidden="1">{"NOPCAPEVA",#N/A,FALSE,"Nopat";"FCFCSTAR",#N/A,FALSE,"FCFVAL";"EVAVL",#N/A,FALSE,"EVAVAL";"LEASE",#N/A,FALSE,"OpLease"}</definedName>
    <definedName name="_re2" localSheetId="1" hidden="1">{"NOPCAPEVA",#N/A,FALSE,"Nopat";"FCFCSTAR",#N/A,FALSE,"FCFVAL";"EVAVL",#N/A,FALSE,"EVAVAL";"LEASE",#N/A,FALSE,"OpLease"}</definedName>
    <definedName name="_re2" hidden="1">{"NOPCAPEVA",#N/A,FALSE,"Nopat";"FCFCSTAR",#N/A,FALSE,"FCFVAL";"EVAVL",#N/A,FALSE,"EVAVAL";"LEASE",#N/A,FALSE,"OpLease"}</definedName>
    <definedName name="_re3" localSheetId="2" hidden="1">{"NOPCAPEVA",#N/A,FALSE,"Nopat";"FCFCSTAR",#N/A,FALSE,"FCFVAL";"EVAVL",#N/A,FALSE,"EVAVAL";"LEASE",#N/A,FALSE,"OpLease"}</definedName>
    <definedName name="_re3" localSheetId="4" hidden="1">{"NOPCAPEVA",#N/A,FALSE,"Nopat";"FCFCSTAR",#N/A,FALSE,"FCFVAL";"EVAVL",#N/A,FALSE,"EVAVAL";"LEASE",#N/A,FALSE,"OpLease"}</definedName>
    <definedName name="_re3" localSheetId="3" hidden="1">{"NOPCAPEVA",#N/A,FALSE,"Nopat";"FCFCSTAR",#N/A,FALSE,"FCFVAL";"EVAVL",#N/A,FALSE,"EVAVAL";"LEASE",#N/A,FALSE,"OpLease"}</definedName>
    <definedName name="_re3" localSheetId="0" hidden="1">{"NOPCAPEVA",#N/A,FALSE,"Nopat";"FCFCSTAR",#N/A,FALSE,"FCFVAL";"EVAVL",#N/A,FALSE,"EVAVAL";"LEASE",#N/A,FALSE,"OpLease"}</definedName>
    <definedName name="_re3" localSheetId="1" hidden="1">{"NOPCAPEVA",#N/A,FALSE,"Nopat";"FCFCSTAR",#N/A,FALSE,"FCFVAL";"EVAVL",#N/A,FALSE,"EVAVAL";"LEASE",#N/A,FALSE,"OpLease"}</definedName>
    <definedName name="_re3" hidden="1">{"NOPCAPEVA",#N/A,FALSE,"Nopat";"FCFCSTAR",#N/A,FALSE,"FCFVAL";"EVAVL",#N/A,FALSE,"EVAVAL";"LEASE",#N/A,FALSE,"OpLease"}</definedName>
    <definedName name="_re4" localSheetId="2" hidden="1">{"NOPCAPEVA",#N/A,FALSE,"Nopat";"FCFCSTAR",#N/A,FALSE,"FCFVAL";"EVAVL",#N/A,FALSE,"EVAVAL";"LEASE",#N/A,FALSE,"OpLease"}</definedName>
    <definedName name="_re4" localSheetId="4" hidden="1">{"NOPCAPEVA",#N/A,FALSE,"Nopat";"FCFCSTAR",#N/A,FALSE,"FCFVAL";"EVAVL",#N/A,FALSE,"EVAVAL";"LEASE",#N/A,FALSE,"OpLease"}</definedName>
    <definedName name="_re4" localSheetId="3" hidden="1">{"NOPCAPEVA",#N/A,FALSE,"Nopat";"FCFCSTAR",#N/A,FALSE,"FCFVAL";"EVAVL",#N/A,FALSE,"EVAVAL";"LEASE",#N/A,FALSE,"OpLease"}</definedName>
    <definedName name="_re4" localSheetId="0" hidden="1">{"NOPCAPEVA",#N/A,FALSE,"Nopat";"FCFCSTAR",#N/A,FALSE,"FCFVAL";"EVAVL",#N/A,FALSE,"EVAVAL";"LEASE",#N/A,FALSE,"OpLease"}</definedName>
    <definedName name="_re4" localSheetId="1" hidden="1">{"NOPCAPEVA",#N/A,FALSE,"Nopat";"FCFCSTAR",#N/A,FALSE,"FCFVAL";"EVAVL",#N/A,FALSE,"EVAVAL";"LEASE",#N/A,FALSE,"OpLease"}</definedName>
    <definedName name="_re4" hidden="1">{"NOPCAPEVA",#N/A,FALSE,"Nopat";"FCFCSTAR",#N/A,FALSE,"FCFVAL";"EVAVL",#N/A,FALSE,"EVAVAL";"LEASE",#N/A,FALSE,"OpLease"}</definedName>
    <definedName name="_re5" localSheetId="2" hidden="1">{"NOPCAPEVA",#N/A,FALSE,"Nopat";"FCFCSTAR",#N/A,FALSE,"FCFVAL";"EVAVL",#N/A,FALSE,"EVAVAL";"LEASE",#N/A,FALSE,"OpLease"}</definedName>
    <definedName name="_re5" localSheetId="4" hidden="1">{"NOPCAPEVA",#N/A,FALSE,"Nopat";"FCFCSTAR",#N/A,FALSE,"FCFVAL";"EVAVL",#N/A,FALSE,"EVAVAL";"LEASE",#N/A,FALSE,"OpLease"}</definedName>
    <definedName name="_re5" localSheetId="3" hidden="1">{"NOPCAPEVA",#N/A,FALSE,"Nopat";"FCFCSTAR",#N/A,FALSE,"FCFVAL";"EVAVL",#N/A,FALSE,"EVAVAL";"LEASE",#N/A,FALSE,"OpLease"}</definedName>
    <definedName name="_re5" localSheetId="0" hidden="1">{"NOPCAPEVA",#N/A,FALSE,"Nopat";"FCFCSTAR",#N/A,FALSE,"FCFVAL";"EVAVL",#N/A,FALSE,"EVAVAL";"LEASE",#N/A,FALSE,"OpLease"}</definedName>
    <definedName name="_re5" localSheetId="1" hidden="1">{"NOPCAPEVA",#N/A,FALSE,"Nopat";"FCFCSTAR",#N/A,FALSE,"FCFVAL";"EVAVL",#N/A,FALSE,"EVAVAL";"LEASE",#N/A,FALSE,"OpLease"}</definedName>
    <definedName name="_re5" hidden="1">{"NOPCAPEVA",#N/A,FALSE,"Nopat";"FCFCSTAR",#N/A,FALSE,"FCFVAL";"EVAVL",#N/A,FALSE,"EVAVAL";"LEASE",#N/A,FALSE,"OpLease"}</definedName>
    <definedName name="_re6" localSheetId="2" hidden="1">{"NOPCAPEVA",#N/A,FALSE,"Nopat";"FCFCSTAR",#N/A,FALSE,"FCFVAL";"EVAVL",#N/A,FALSE,"EVAVAL";"LEASE",#N/A,FALSE,"OpLease"}</definedName>
    <definedName name="_re6" localSheetId="4" hidden="1">{"NOPCAPEVA",#N/A,FALSE,"Nopat";"FCFCSTAR",#N/A,FALSE,"FCFVAL";"EVAVL",#N/A,FALSE,"EVAVAL";"LEASE",#N/A,FALSE,"OpLease"}</definedName>
    <definedName name="_re6" localSheetId="3" hidden="1">{"NOPCAPEVA",#N/A,FALSE,"Nopat";"FCFCSTAR",#N/A,FALSE,"FCFVAL";"EVAVL",#N/A,FALSE,"EVAVAL";"LEASE",#N/A,FALSE,"OpLease"}</definedName>
    <definedName name="_re6" localSheetId="0" hidden="1">{"NOPCAPEVA",#N/A,FALSE,"Nopat";"FCFCSTAR",#N/A,FALSE,"FCFVAL";"EVAVL",#N/A,FALSE,"EVAVAL";"LEASE",#N/A,FALSE,"OpLease"}</definedName>
    <definedName name="_re6" localSheetId="1" hidden="1">{"NOPCAPEVA",#N/A,FALSE,"Nopat";"FCFCSTAR",#N/A,FALSE,"FCFVAL";"EVAVL",#N/A,FALSE,"EVAVAL";"LEASE",#N/A,FALSE,"OpLease"}</definedName>
    <definedName name="_re6" hidden="1">{"NOPCAPEVA",#N/A,FALSE,"Nopat";"FCFCSTAR",#N/A,FALSE,"FCFVAL";"EVAVL",#N/A,FALSE,"EVAVAL";"LEASE",#N/A,FALSE,"OpLease"}</definedName>
    <definedName name="_re7" localSheetId="2" hidden="1">{"NOPCAPEVA",#N/A,FALSE,"Nopat";"FCFCSTAR",#N/A,FALSE,"FCFVAL";"EVAVL",#N/A,FALSE,"EVAVAL";"LEASE",#N/A,FALSE,"OpLease"}</definedName>
    <definedName name="_re7" localSheetId="4" hidden="1">{"NOPCAPEVA",#N/A,FALSE,"Nopat";"FCFCSTAR",#N/A,FALSE,"FCFVAL";"EVAVL",#N/A,FALSE,"EVAVAL";"LEASE",#N/A,FALSE,"OpLease"}</definedName>
    <definedName name="_re7" localSheetId="3" hidden="1">{"NOPCAPEVA",#N/A,FALSE,"Nopat";"FCFCSTAR",#N/A,FALSE,"FCFVAL";"EVAVL",#N/A,FALSE,"EVAVAL";"LEASE",#N/A,FALSE,"OpLease"}</definedName>
    <definedName name="_re7" localSheetId="0" hidden="1">{"NOPCAPEVA",#N/A,FALSE,"Nopat";"FCFCSTAR",#N/A,FALSE,"FCFVAL";"EVAVL",#N/A,FALSE,"EVAVAL";"LEASE",#N/A,FALSE,"OpLease"}</definedName>
    <definedName name="_re7" localSheetId="1" hidden="1">{"NOPCAPEVA",#N/A,FALSE,"Nopat";"FCFCSTAR",#N/A,FALSE,"FCFVAL";"EVAVL",#N/A,FALSE,"EVAVAL";"LEASE",#N/A,FALSE,"OpLease"}</definedName>
    <definedName name="_re7" hidden="1">{"NOPCAPEVA",#N/A,FALSE,"Nopat";"FCFCSTAR",#N/A,FALSE,"FCFVAL";"EVAVL",#N/A,FALSE,"EVAVAL";"LEASE",#N/A,FALSE,"OpLease"}</definedName>
    <definedName name="_re8" localSheetId="2" hidden="1">{"NOPCAPEVA",#N/A,FALSE,"Nopat";"FCFCSTAR",#N/A,FALSE,"FCFVAL";"EVAVL",#N/A,FALSE,"EVAVAL";"LEASE",#N/A,FALSE,"OpLease"}</definedName>
    <definedName name="_re8" localSheetId="4" hidden="1">{"NOPCAPEVA",#N/A,FALSE,"Nopat";"FCFCSTAR",#N/A,FALSE,"FCFVAL";"EVAVL",#N/A,FALSE,"EVAVAL";"LEASE",#N/A,FALSE,"OpLease"}</definedName>
    <definedName name="_re8" localSheetId="3" hidden="1">{"NOPCAPEVA",#N/A,FALSE,"Nopat";"FCFCSTAR",#N/A,FALSE,"FCFVAL";"EVAVL",#N/A,FALSE,"EVAVAL";"LEASE",#N/A,FALSE,"OpLease"}</definedName>
    <definedName name="_re8" localSheetId="0" hidden="1">{"NOPCAPEVA",#N/A,FALSE,"Nopat";"FCFCSTAR",#N/A,FALSE,"FCFVAL";"EVAVL",#N/A,FALSE,"EVAVAL";"LEASE",#N/A,FALSE,"OpLease"}</definedName>
    <definedName name="_re8" localSheetId="1" hidden="1">{"NOPCAPEVA",#N/A,FALSE,"Nopat";"FCFCSTAR",#N/A,FALSE,"FCFVAL";"EVAVL",#N/A,FALSE,"EVAVAL";"LEASE",#N/A,FALSE,"OpLease"}</definedName>
    <definedName name="_re8" hidden="1">{"NOPCAPEVA",#N/A,FALSE,"Nopat";"FCFCSTAR",#N/A,FALSE,"FCFVAL";"EVAVL",#N/A,FALSE,"EVAVAL";"LEASE",#N/A,FALSE,"OpLease"}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BU2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SBU2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SBU2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SBU2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SBU2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SBU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_Sort" hidden="1">#REF!</definedName>
    <definedName name="_Sort1" localSheetId="2" hidden="1">#REF!</definedName>
    <definedName name="_Sort1" localSheetId="4" hidden="1">#REF!</definedName>
    <definedName name="_Sort1" localSheetId="3" hidden="1">#REF!</definedName>
    <definedName name="_Sort1" localSheetId="0" hidden="1">#REF!</definedName>
    <definedName name="_Sort1" localSheetId="1" hidden="1">#REF!</definedName>
    <definedName name="_Sort1" hidden="1">#REF!</definedName>
    <definedName name="_Table1_In1" localSheetId="2" hidden="1">#REF!</definedName>
    <definedName name="_Table1_In1" localSheetId="4" hidden="1">#REF!</definedName>
    <definedName name="_Table1_In1" localSheetId="3" hidden="1">#REF!</definedName>
    <definedName name="_Table1_In1" localSheetId="0" hidden="1">#REF!</definedName>
    <definedName name="_Table1_In1" localSheetId="1" hidden="1">#REF!</definedName>
    <definedName name="_Table1_In1" hidden="1">#REF!</definedName>
    <definedName name="_Table1_Out" localSheetId="2" hidden="1">#REF!</definedName>
    <definedName name="_Table1_Out" localSheetId="4" hidden="1">#REF!</definedName>
    <definedName name="_Table1_Out" localSheetId="3" hidden="1">#REF!</definedName>
    <definedName name="_Table1_Out" localSheetId="0" hidden="1">#REF!</definedName>
    <definedName name="_Table1_Out" localSheetId="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EST" hidden="1">#REF!</definedName>
    <definedName name="_VCHART_10" hidden="1">#REF!</definedName>
    <definedName name="_wrn1" localSheetId="2" hidden="1">{#N/A,#N/A,FALSE,"DCF";#N/A,#N/A,FALSE,"WACC";#N/A,#N/A,FALSE,"Sales_EBIT";#N/A,#N/A,FALSE,"Capex_Depreciation";#N/A,#N/A,FALSE,"WC";#N/A,#N/A,FALSE,"Interest";#N/A,#N/A,FALSE,"Assumptions"}</definedName>
    <definedName name="_wrn1" localSheetId="4" hidden="1">{#N/A,#N/A,FALSE,"DCF";#N/A,#N/A,FALSE,"WACC";#N/A,#N/A,FALSE,"Sales_EBIT";#N/A,#N/A,FALSE,"Capex_Depreciation";#N/A,#N/A,FALSE,"WC";#N/A,#N/A,FALSE,"Interest";#N/A,#N/A,FALSE,"Assumptions"}</definedName>
    <definedName name="_wrn1" localSheetId="3" hidden="1">{#N/A,#N/A,FALSE,"DCF";#N/A,#N/A,FALSE,"WACC";#N/A,#N/A,FALSE,"Sales_EBIT";#N/A,#N/A,FALSE,"Capex_Depreciation";#N/A,#N/A,FALSE,"WC";#N/A,#N/A,FALSE,"Interest";#N/A,#N/A,FALSE,"Assumptions"}</definedName>
    <definedName name="_wrn1" localSheetId="0" hidden="1">{#N/A,#N/A,FALSE,"DCF";#N/A,#N/A,FALSE,"WACC";#N/A,#N/A,FALSE,"Sales_EBIT";#N/A,#N/A,FALSE,"Capex_Depreciation";#N/A,#N/A,FALSE,"WC";#N/A,#N/A,FALSE,"Interest";#N/A,#N/A,FALSE,"Assumptions"}</definedName>
    <definedName name="_wrn1" localSheetId="1" hidden="1">{#N/A,#N/A,FALSE,"DCF";#N/A,#N/A,FALSE,"WACC";#N/A,#N/A,FALSE,"Sales_EBIT";#N/A,#N/A,FALSE,"Capex_Depreciation";#N/A,#N/A,FALSE,"WC";#N/A,#N/A,FALSE,"Interest";#N/A,#N/A,FALSE,"Assumptions"}</definedName>
    <definedName name="_wrn1" hidden="1">{#N/A,#N/A,FALSE,"DCF";#N/A,#N/A,FALSE,"WACC";#N/A,#N/A,FALSE,"Sales_EBIT";#N/A,#N/A,FALSE,"Capex_Depreciation";#N/A,#N/A,FALSE,"WC";#N/A,#N/A,FALSE,"Interest";#N/A,#N/A,FALSE,"Assumptions"}</definedName>
    <definedName name="_XCHART_10" localSheetId="2" hidden="1">#REF!</definedName>
    <definedName name="_XCHART_10" localSheetId="4" hidden="1">#REF!</definedName>
    <definedName name="_XCHART_10" localSheetId="3" hidden="1">#REF!</definedName>
    <definedName name="_XCHART_10" localSheetId="0" hidden="1">#REF!</definedName>
    <definedName name="_XCHART_10" localSheetId="1" hidden="1">#REF!</definedName>
    <definedName name="_XCHART_10" hidden="1">#REF!</definedName>
    <definedName name="_XCHART_11" localSheetId="2" hidden="1">#REF!</definedName>
    <definedName name="_XCHART_11" localSheetId="4" hidden="1">#REF!</definedName>
    <definedName name="_XCHART_11" localSheetId="3" hidden="1">#REF!</definedName>
    <definedName name="_XCHART_11" localSheetId="0" hidden="1">#REF!</definedName>
    <definedName name="_XCHART_11" localSheetId="1" hidden="1">#REF!</definedName>
    <definedName name="_XCHART_11" hidden="1">#REF!</definedName>
    <definedName name="_XCHART_3" hidden="1">#REF!</definedName>
    <definedName name="_XCHART10" localSheetId="2" hidden="1">#REF!</definedName>
    <definedName name="_XCHART10" localSheetId="4" hidden="1">#REF!</definedName>
    <definedName name="_XCHART10" localSheetId="3" hidden="1">#REF!</definedName>
    <definedName name="_XCHART10" localSheetId="0" hidden="1">#REF!</definedName>
    <definedName name="_XCHART10" localSheetId="1" hidden="1">#REF!</definedName>
    <definedName name="_XCHART10" hidden="1">#REF!</definedName>
    <definedName name="a">#REF!</definedName>
    <definedName name="à" localSheetId="2" hidden="1">{#N/A,#N/A,FALSE,"Aging Summary";#N/A,#N/A,FALSE,"Ratio Analysis";#N/A,#N/A,FALSE,"Test 120 Day Accts";#N/A,#N/A,FALSE,"Tickmarks"}</definedName>
    <definedName name="à" localSheetId="4" hidden="1">{#N/A,#N/A,FALSE,"Aging Summary";#N/A,#N/A,FALSE,"Ratio Analysis";#N/A,#N/A,FALSE,"Test 120 Day Accts";#N/A,#N/A,FALSE,"Tickmarks"}</definedName>
    <definedName name="à" localSheetId="3" hidden="1">{#N/A,#N/A,FALSE,"Aging Summary";#N/A,#N/A,FALSE,"Ratio Analysis";#N/A,#N/A,FALSE,"Test 120 Day Accts";#N/A,#N/A,FALSE,"Tickmarks"}</definedName>
    <definedName name="à" localSheetId="0" hidden="1">{#N/A,#N/A,FALSE,"Aging Summary";#N/A,#N/A,FALSE,"Ratio Analysis";#N/A,#N/A,FALSE,"Test 120 Day Accts";#N/A,#N/A,FALSE,"Tickmarks"}</definedName>
    <definedName name="à" localSheetId="1" hidden="1">{#N/A,#N/A,FALSE,"Aging Summary";#N/A,#N/A,FALSE,"Ratio Analysis";#N/A,#N/A,FALSE,"Test 120 Day Accts";#N/A,#N/A,FALSE,"Tickmarks"}</definedName>
    <definedName name="à" hidden="1">{#N/A,#N/A,FALSE,"Aging Summary";#N/A,#N/A,FALSE,"Ratio Analysis";#N/A,#N/A,FALSE,"Test 120 Day Accts";#N/A,#N/A,FALSE,"Tickmarks"}</definedName>
    <definedName name="a1a" localSheetId="2" hidden="1">{#N/A,#N/A,TRUE,"Old - New P&amp;L";#N/A,#N/A,TRUE,"EBIT MMO - Total";#N/A,#N/A,TRUE,"MMO NE, CEE, ASIA, CAR";#N/A,#N/A,TRUE,"MMO LAT, MEA, AFR";#N/A,#N/A,TRUE,"NP growth";#N/A,#N/A,TRUE,"ER impact"}</definedName>
    <definedName name="a1a" localSheetId="4" hidden="1">{#N/A,#N/A,TRUE,"Old - New P&amp;L";#N/A,#N/A,TRUE,"EBIT MMO - Total";#N/A,#N/A,TRUE,"MMO NE, CEE, ASIA, CAR";#N/A,#N/A,TRUE,"MMO LAT, MEA, AFR";#N/A,#N/A,TRUE,"NP growth";#N/A,#N/A,TRUE,"ER impact"}</definedName>
    <definedName name="a1a" localSheetId="3" hidden="1">{#N/A,#N/A,TRUE,"Old - New P&amp;L";#N/A,#N/A,TRUE,"EBIT MMO - Total";#N/A,#N/A,TRUE,"MMO NE, CEE, ASIA, CAR";#N/A,#N/A,TRUE,"MMO LAT, MEA, AFR";#N/A,#N/A,TRUE,"NP growth";#N/A,#N/A,TRUE,"ER impact"}</definedName>
    <definedName name="a1a" localSheetId="0" hidden="1">{#N/A,#N/A,TRUE,"Old - New P&amp;L";#N/A,#N/A,TRUE,"EBIT MMO - Total";#N/A,#N/A,TRUE,"MMO NE, CEE, ASIA, CAR";#N/A,#N/A,TRUE,"MMO LAT, MEA, AFR";#N/A,#N/A,TRUE,"NP growth";#N/A,#N/A,TRUE,"ER impact"}</definedName>
    <definedName name="a1a" localSheetId="1" hidden="1">{#N/A,#N/A,TRUE,"Old - New P&amp;L";#N/A,#N/A,TRUE,"EBIT MMO - Total";#N/A,#N/A,TRUE,"MMO NE, CEE, ASIA, CAR";#N/A,#N/A,TRUE,"MMO LAT, MEA, AFR";#N/A,#N/A,TRUE,"NP growth";#N/A,#N/A,TRUE,"ER impact"}</definedName>
    <definedName name="a1a" hidden="1">{#N/A,#N/A,TRUE,"Old - New P&amp;L";#N/A,#N/A,TRUE,"EBIT MMO - Total";#N/A,#N/A,TRUE,"MMO NE, CEE, ASIA, CAR";#N/A,#N/A,TRUE,"MMO LAT, MEA, AFR";#N/A,#N/A,TRUE,"NP growth";#N/A,#N/A,TRUE,"ER impact"}</definedName>
    <definedName name="aa">#REF!</definedName>
    <definedName name="aa1a" localSheetId="2" hidden="1">{#N/A,#N/A,TRUE,"Old - New P&amp;L";#N/A,#N/A,TRUE,"EBIT MMO - Total";#N/A,#N/A,TRUE,"MMO NE, CEE, ASIA, CAR";#N/A,#N/A,TRUE,"MMO LAT, MEA, AFR";#N/A,#N/A,TRUE,"NP growth";#N/A,#N/A,TRUE,"ER impact"}</definedName>
    <definedName name="aa1a" localSheetId="4" hidden="1">{#N/A,#N/A,TRUE,"Old - New P&amp;L";#N/A,#N/A,TRUE,"EBIT MMO - Total";#N/A,#N/A,TRUE,"MMO NE, CEE, ASIA, CAR";#N/A,#N/A,TRUE,"MMO LAT, MEA, AFR";#N/A,#N/A,TRUE,"NP growth";#N/A,#N/A,TRUE,"ER impact"}</definedName>
    <definedName name="aa1a" localSheetId="3" hidden="1">{#N/A,#N/A,TRUE,"Old - New P&amp;L";#N/A,#N/A,TRUE,"EBIT MMO - Total";#N/A,#N/A,TRUE,"MMO NE, CEE, ASIA, CAR";#N/A,#N/A,TRUE,"MMO LAT, MEA, AFR";#N/A,#N/A,TRUE,"NP growth";#N/A,#N/A,TRUE,"ER impact"}</definedName>
    <definedName name="aa1a" localSheetId="0" hidden="1">{#N/A,#N/A,TRUE,"Old - New P&amp;L";#N/A,#N/A,TRUE,"EBIT MMO - Total";#N/A,#N/A,TRUE,"MMO NE, CEE, ASIA, CAR";#N/A,#N/A,TRUE,"MMO LAT, MEA, AFR";#N/A,#N/A,TRUE,"NP growth";#N/A,#N/A,TRUE,"ER impact"}</definedName>
    <definedName name="aa1a" localSheetId="1" hidden="1">{#N/A,#N/A,TRUE,"Old - New P&amp;L";#N/A,#N/A,TRUE,"EBIT MMO - Total";#N/A,#N/A,TRUE,"MMO NE, CEE, ASIA, CAR";#N/A,#N/A,TRUE,"MMO LAT, MEA, AFR";#N/A,#N/A,TRUE,"NP growth";#N/A,#N/A,TRUE,"ER impact"}</definedName>
    <definedName name="aa1a" hidden="1">{#N/A,#N/A,TRUE,"Old - New P&amp;L";#N/A,#N/A,TRUE,"EBIT MMO - Total";#N/A,#N/A,TRUE,"MMO NE, CEE, ASIA, CAR";#N/A,#N/A,TRUE,"MMO LAT, MEA, AFR";#N/A,#N/A,TRUE,"NP growth";#N/A,#N/A,TRUE,"ER impact"}</definedName>
    <definedName name="aa2a" localSheetId="2" hidden="1">{#N/A,#N/A,TRUE,"Old - New P&amp;L";#N/A,#N/A,TRUE,"EBIT MMO - Total";#N/A,#N/A,TRUE,"MMO NE, CEE, ASIA, CAR";#N/A,#N/A,TRUE,"MMO LAT, MEA, AFR";#N/A,#N/A,TRUE,"NP growth";#N/A,#N/A,TRUE,"ER impact"}</definedName>
    <definedName name="aa2a" localSheetId="4" hidden="1">{#N/A,#N/A,TRUE,"Old - New P&amp;L";#N/A,#N/A,TRUE,"EBIT MMO - Total";#N/A,#N/A,TRUE,"MMO NE, CEE, ASIA, CAR";#N/A,#N/A,TRUE,"MMO LAT, MEA, AFR";#N/A,#N/A,TRUE,"NP growth";#N/A,#N/A,TRUE,"ER impact"}</definedName>
    <definedName name="aa2a" localSheetId="3" hidden="1">{#N/A,#N/A,TRUE,"Old - New P&amp;L";#N/A,#N/A,TRUE,"EBIT MMO - Total";#N/A,#N/A,TRUE,"MMO NE, CEE, ASIA, CAR";#N/A,#N/A,TRUE,"MMO LAT, MEA, AFR";#N/A,#N/A,TRUE,"NP growth";#N/A,#N/A,TRUE,"ER impact"}</definedName>
    <definedName name="aa2a" localSheetId="0" hidden="1">{#N/A,#N/A,TRUE,"Old - New P&amp;L";#N/A,#N/A,TRUE,"EBIT MMO - Total";#N/A,#N/A,TRUE,"MMO NE, CEE, ASIA, CAR";#N/A,#N/A,TRUE,"MMO LAT, MEA, AFR";#N/A,#N/A,TRUE,"NP growth";#N/A,#N/A,TRUE,"ER impact"}</definedName>
    <definedName name="aa2a" localSheetId="1" hidden="1">{#N/A,#N/A,TRUE,"Old - New P&amp;L";#N/A,#N/A,TRUE,"EBIT MMO - Total";#N/A,#N/A,TRUE,"MMO NE, CEE, ASIA, CAR";#N/A,#N/A,TRUE,"MMO LAT, MEA, AFR";#N/A,#N/A,TRUE,"NP growth";#N/A,#N/A,TRUE,"ER impact"}</definedName>
    <definedName name="aa2a" hidden="1">{#N/A,#N/A,TRUE,"Old - New P&amp;L";#N/A,#N/A,TRUE,"EBIT MMO - Total";#N/A,#N/A,TRUE,"MMO NE, CEE, ASIA, CAR";#N/A,#N/A,TRUE,"MMO LAT, MEA, AFR";#N/A,#N/A,TRUE,"NP growth";#N/A,#N/A,TRUE,"ER impact"}</definedName>
    <definedName name="AAA" localSheetId="2" hidden="1">{"uno",#N/A,FALSE,"Dist total";"COMENTARIO",#N/A,FALSE,"Ficha CODICE"}</definedName>
    <definedName name="AAA" localSheetId="4" hidden="1">{"uno",#N/A,FALSE,"Dist total";"COMENTARIO",#N/A,FALSE,"Ficha CODICE"}</definedName>
    <definedName name="AAA" localSheetId="3" hidden="1">{"uno",#N/A,FALSE,"Dist total";"COMENTARIO",#N/A,FALSE,"Ficha CODICE"}</definedName>
    <definedName name="AAA" localSheetId="0" hidden="1">{"uno",#N/A,FALSE,"Dist total";"COMENTARIO",#N/A,FALSE,"Ficha CODICE"}</definedName>
    <definedName name="AAA" localSheetId="1" hidden="1">{"uno",#N/A,FALSE,"Dist total";"COMENTARIO",#N/A,FALSE,"Ficha CODICE"}</definedName>
    <definedName name="AAA" hidden="1">{"uno",#N/A,FALSE,"Dist total";"COMENTARIO",#N/A,FALSE,"Ficha CODICE"}</definedName>
    <definedName name="AAA_DOCTOPS" hidden="1">"AAA_SET"</definedName>
    <definedName name="AAA_duser" hidden="1">"OFF"</definedName>
    <definedName name="aaaa" localSheetId="2" hidden="1">{"FCB_ALL",#N/A,FALSE,"FCB";"GREY_ALL",#N/A,FALSE,"GREY"}</definedName>
    <definedName name="aaaa" localSheetId="4" hidden="1">{"FCB_ALL",#N/A,FALSE,"FCB";"GREY_ALL",#N/A,FALSE,"GREY"}</definedName>
    <definedName name="aaaa" localSheetId="3" hidden="1">{"FCB_ALL",#N/A,FALSE,"FCB";"GREY_ALL",#N/A,FALSE,"GREY"}</definedName>
    <definedName name="aaaa" localSheetId="0" hidden="1">{"FCB_ALL",#N/A,FALSE,"FCB";"GREY_ALL",#N/A,FALSE,"GREY"}</definedName>
    <definedName name="aaaa" localSheetId="1" hidden="1">{"FCB_ALL",#N/A,FALSE,"FCB";"GREY_ALL",#N/A,FALSE,"GREY"}</definedName>
    <definedName name="aaaa" hidden="1">{"FCB_ALL",#N/A,FALSE,"FCB";"GREY_ALL",#N/A,FALSE,"GREY"}</definedName>
    <definedName name="AAAAA" localSheetId="2" hidden="1">{"ANAR",#N/A,FALSE,"Dist total";"MARGEN",#N/A,FALSE,"Dist total";"COMENTARIO",#N/A,FALSE,"Ficha CODICE";"CONSEJO",#N/A,FALSE,"Dist p0";"uno",#N/A,FALSE,"Dist total"}</definedName>
    <definedName name="AAAAA" localSheetId="4" hidden="1">{"ANAR",#N/A,FALSE,"Dist total";"MARGEN",#N/A,FALSE,"Dist total";"COMENTARIO",#N/A,FALSE,"Ficha CODICE";"CONSEJO",#N/A,FALSE,"Dist p0";"uno",#N/A,FALSE,"Dist total"}</definedName>
    <definedName name="AAAAA" localSheetId="3" hidden="1">{"ANAR",#N/A,FALSE,"Dist total";"MARGEN",#N/A,FALSE,"Dist total";"COMENTARIO",#N/A,FALSE,"Ficha CODICE";"CONSEJO",#N/A,FALSE,"Dist p0";"uno",#N/A,FALSE,"Dist total"}</definedName>
    <definedName name="AAAAA" localSheetId="0" hidden="1">{"ANAR",#N/A,FALSE,"Dist total";"MARGEN",#N/A,FALSE,"Dist total";"COMENTARIO",#N/A,FALSE,"Ficha CODICE";"CONSEJO",#N/A,FALSE,"Dist p0";"uno",#N/A,FALSE,"Dist total"}</definedName>
    <definedName name="AAAAA" localSheetId="1" hidden="1">{"ANAR",#N/A,FALSE,"Dist total";"MARGEN",#N/A,FALSE,"Dist total";"COMENTARIO",#N/A,FALSE,"Ficha CODICE";"CONSEJO",#N/A,FALSE,"Dist p0";"uno",#N/A,FALSE,"Dist total"}</definedName>
    <definedName name="AAAAA" hidden="1">{"ANAR",#N/A,FALSE,"Dist total";"MARGEN",#N/A,FALSE,"Dist total";"COMENTARIO",#N/A,FALSE,"Ficha CODICE";"CONSEJO",#N/A,FALSE,"Dist p0";"uno",#N/A,FALSE,"Dist total"}</definedName>
    <definedName name="aaaaaa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aaaaa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aaaaa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aaaaa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aaaaa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aaaaa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AAAAAA" localSheetId="2" hidden="1">{"ANAR",#N/A,FALSE,"Dist total";"MARGEN",#N/A,FALSE,"Dist total";"COMENTARIO",#N/A,FALSE,"Ficha CODICE";"CONSEJO",#N/A,FALSE,"Dist p0";"uno",#N/A,FALSE,"Dist total"}</definedName>
    <definedName name="AAAAAAA" localSheetId="4" hidden="1">{"ANAR",#N/A,FALSE,"Dist total";"MARGEN",#N/A,FALSE,"Dist total";"COMENTARIO",#N/A,FALSE,"Ficha CODICE";"CONSEJO",#N/A,FALSE,"Dist p0";"uno",#N/A,FALSE,"Dist total"}</definedName>
    <definedName name="AAAAAAA" localSheetId="3" hidden="1">{"ANAR",#N/A,FALSE,"Dist total";"MARGEN",#N/A,FALSE,"Dist total";"COMENTARIO",#N/A,FALSE,"Ficha CODICE";"CONSEJO",#N/A,FALSE,"Dist p0";"uno",#N/A,FALSE,"Dist total"}</definedName>
    <definedName name="AAAAAAA" localSheetId="0" hidden="1">{"ANAR",#N/A,FALSE,"Dist total";"MARGEN",#N/A,FALSE,"Dist total";"COMENTARIO",#N/A,FALSE,"Ficha CODICE";"CONSEJO",#N/A,FALSE,"Dist p0";"uno",#N/A,FALSE,"Dist total"}</definedName>
    <definedName name="AAAAAAA" localSheetId="1" hidden="1">{"ANAR",#N/A,FALSE,"Dist total";"MARGEN",#N/A,FALSE,"Dist total";"COMENTARIO",#N/A,FALSE,"Ficha CODICE";"CONSEJO",#N/A,FALSE,"Dist p0";"uno",#N/A,FALSE,"Dist total"}</definedName>
    <definedName name="AAAAAAA" hidden="1">{"ANAR",#N/A,FALSE,"Dist total";"MARGEN",#N/A,FALSE,"Dist total";"COMENTARIO",#N/A,FALSE,"Ficha CODICE";"CONSEJO",#N/A,FALSE,"Dist p0";"uno",#N/A,FALSE,"Dist total"}</definedName>
    <definedName name="AAAAAAAAA" localSheetId="2" hidden="1">{"CONSEJO",#N/A,FALSE,"Dist p0";"CONSEJO",#N/A,FALSE,"Ficha CODICE"}</definedName>
    <definedName name="AAAAAAAAA" localSheetId="4" hidden="1">{"CONSEJO",#N/A,FALSE,"Dist p0";"CONSEJO",#N/A,FALSE,"Ficha CODICE"}</definedName>
    <definedName name="AAAAAAAAA" localSheetId="3" hidden="1">{"CONSEJO",#N/A,FALSE,"Dist p0";"CONSEJO",#N/A,FALSE,"Ficha CODICE"}</definedName>
    <definedName name="AAAAAAAAA" localSheetId="0" hidden="1">{"CONSEJO",#N/A,FALSE,"Dist p0";"CONSEJO",#N/A,FALSE,"Ficha CODICE"}</definedName>
    <definedName name="AAAAAAAAA" localSheetId="1" hidden="1">{"CONSEJO",#N/A,FALSE,"Dist p0";"CONSEJO",#N/A,FALSE,"Ficha CODICE"}</definedName>
    <definedName name="AAAAAAAAA" hidden="1">{"CONSEJO",#N/A,FALSE,"Dist p0";"CONSEJO",#N/A,FALSE,"Ficha CODICE"}</definedName>
    <definedName name="aaaaaaaaaaaaaaaaa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aaaaaaaaa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aaaaaaaaa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aaaaaaaaa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aaaaaaaaa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a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d">#REF!</definedName>
    <definedName name="aads">#REF!</definedName>
    <definedName name="AB" localSheetId="2" hidden="1">{"CONSEJO",#N/A,FALSE,"Dist p0";"CONSEJO",#N/A,FALSE,"Ficha CODICE"}</definedName>
    <definedName name="AB" localSheetId="4" hidden="1">{"CONSEJO",#N/A,FALSE,"Dist p0";"CONSEJO",#N/A,FALSE,"Ficha CODICE"}</definedName>
    <definedName name="AB" localSheetId="3" hidden="1">{"CONSEJO",#N/A,FALSE,"Dist p0";"CONSEJO",#N/A,FALSE,"Ficha CODICE"}</definedName>
    <definedName name="AB" localSheetId="0" hidden="1">{"CONSEJO",#N/A,FALSE,"Dist p0";"CONSEJO",#N/A,FALSE,"Ficha CODICE"}</definedName>
    <definedName name="AB" localSheetId="1" hidden="1">{"CONSEJO",#N/A,FALSE,"Dist p0";"CONSEJO",#N/A,FALSE,"Ficha CODICE"}</definedName>
    <definedName name="AB" hidden="1">{"CONSEJO",#N/A,FALSE,"Dist p0";"CONSEJO",#N/A,FALSE,"Ficha CODICE"}</definedName>
    <definedName name="aba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a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a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a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a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a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b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b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b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b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b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b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bc" localSheetId="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bc" localSheetId="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bc" localSheetId="3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bc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bc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bc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c" localSheetId="2" hidden="1">{#N/A,#N/A,TRUE,"Pro Forma";#N/A,#N/A,TRUE,"PF_Bal";#N/A,#N/A,TRUE,"PF_INC";#N/A,#N/A,TRUE,"CBE";#N/A,#N/A,TRUE,"SWK"}</definedName>
    <definedName name="ac" localSheetId="4" hidden="1">{#N/A,#N/A,TRUE,"Pro Forma";#N/A,#N/A,TRUE,"PF_Bal";#N/A,#N/A,TRUE,"PF_INC";#N/A,#N/A,TRUE,"CBE";#N/A,#N/A,TRUE,"SWK"}</definedName>
    <definedName name="ac" localSheetId="3" hidden="1">{#N/A,#N/A,TRUE,"Pro Forma";#N/A,#N/A,TRUE,"PF_Bal";#N/A,#N/A,TRUE,"PF_INC";#N/A,#N/A,TRUE,"CBE";#N/A,#N/A,TRUE,"SWK"}</definedName>
    <definedName name="ac" localSheetId="0" hidden="1">{#N/A,#N/A,TRUE,"Pro Forma";#N/A,#N/A,TRUE,"PF_Bal";#N/A,#N/A,TRUE,"PF_INC";#N/A,#N/A,TRUE,"CBE";#N/A,#N/A,TRUE,"SWK"}</definedName>
    <definedName name="ac" localSheetId="1" hidden="1">{#N/A,#N/A,TRUE,"Pro Forma";#N/A,#N/A,TRUE,"PF_Bal";#N/A,#N/A,TRUE,"PF_INC";#N/A,#N/A,TRUE,"CBE";#N/A,#N/A,TRUE,"SWK"}</definedName>
    <definedName name="ac" hidden="1">{#N/A,#N/A,TRUE,"Pro Forma";#N/A,#N/A,TRUE,"PF_Bal";#N/A,#N/A,TRUE,"PF_INC";#N/A,#N/A,TRUE,"CBE";#N/A,#N/A,TRUE,"SWK"}</definedName>
    <definedName name="AccessDatabase" hidden="1">"M:\Internacional\Cierre septiembre 1999\Análisis varios\Holdings Data.mdb"</definedName>
    <definedName name="ACCOUNT_CHANGE" hidden="1">"ACCOUNT_CHANGE"</definedName>
    <definedName name="ACCOUNTS_PAY" hidden="1">"ACCOUNTS_PAY"</definedName>
    <definedName name="ACCRUED_EXP" hidden="1">"ACCRUED_EXP"</definedName>
    <definedName name="ACHART10" localSheetId="2" hidden="1">#REF!</definedName>
    <definedName name="ACHART10" localSheetId="4" hidden="1">#REF!</definedName>
    <definedName name="ACHART10" localSheetId="3" hidden="1">#REF!</definedName>
    <definedName name="ACHART10" localSheetId="0" hidden="1">#REF!</definedName>
    <definedName name="ACHART10" localSheetId="1" hidden="1">#REF!</definedName>
    <definedName name="ACHART10" hidden="1">#REF!</definedName>
    <definedName name="ACTYEAR">#REF!</definedName>
    <definedName name="ACwvu.STANDARD." localSheetId="2" hidden="1">#REF!</definedName>
    <definedName name="ACwvu.STANDARD." localSheetId="4" hidden="1">#REF!</definedName>
    <definedName name="ACwvu.STANDARD." localSheetId="3" hidden="1">#REF!</definedName>
    <definedName name="ACwvu.STANDARD." localSheetId="0" hidden="1">#REF!</definedName>
    <definedName name="ACwvu.STANDARD." localSheetId="1" hidden="1">#REF!</definedName>
    <definedName name="ACwvu.STANDARD." hidden="1">#REF!</definedName>
    <definedName name="ad" localSheetId="2" hidden="1">{#N/A,#N/A,TRUE,"Old - New P&amp;L";#N/A,#N/A,TRUE,"EBIT MMO - Total";#N/A,#N/A,TRUE,"MMO NE, CEE, ASIA, CAR";#N/A,#N/A,TRUE,"MMO LAT, MEA, AFR";#N/A,#N/A,TRUE,"NP growth";#N/A,#N/A,TRUE,"ER impact"}</definedName>
    <definedName name="ad" localSheetId="4" hidden="1">{#N/A,#N/A,TRUE,"Old - New P&amp;L";#N/A,#N/A,TRUE,"EBIT MMO - Total";#N/A,#N/A,TRUE,"MMO NE, CEE, ASIA, CAR";#N/A,#N/A,TRUE,"MMO LAT, MEA, AFR";#N/A,#N/A,TRUE,"NP growth";#N/A,#N/A,TRUE,"ER impact"}</definedName>
    <definedName name="ad" localSheetId="3" hidden="1">{#N/A,#N/A,TRUE,"Old - New P&amp;L";#N/A,#N/A,TRUE,"EBIT MMO - Total";#N/A,#N/A,TRUE,"MMO NE, CEE, ASIA, CAR";#N/A,#N/A,TRUE,"MMO LAT, MEA, AFR";#N/A,#N/A,TRUE,"NP growth";#N/A,#N/A,TRUE,"ER impact"}</definedName>
    <definedName name="ad" localSheetId="0" hidden="1">{#N/A,#N/A,TRUE,"Old - New P&amp;L";#N/A,#N/A,TRUE,"EBIT MMO - Total";#N/A,#N/A,TRUE,"MMO NE, CEE, ASIA, CAR";#N/A,#N/A,TRUE,"MMO LAT, MEA, AFR";#N/A,#N/A,TRUE,"NP growth";#N/A,#N/A,TRUE,"ER impact"}</definedName>
    <definedName name="ad" localSheetId="1" hidden="1">{#N/A,#N/A,TRUE,"Old - New P&amp;L";#N/A,#N/A,TRUE,"EBIT MMO - Total";#N/A,#N/A,TRUE,"MMO NE, CEE, ASIA, CAR";#N/A,#N/A,TRUE,"MMO LAT, MEA, AFR";#N/A,#N/A,TRUE,"NP growth";#N/A,#N/A,TRUE,"ER impact"}</definedName>
    <definedName name="ad" hidden="1">{#N/A,#N/A,TRUE,"Old - New P&amp;L";#N/A,#N/A,TRUE,"EBIT MMO - Total";#N/A,#N/A,TRUE,"MMO NE, CEE, ASIA, CAR";#N/A,#N/A,TRUE,"MMO LAT, MEA, AFR";#N/A,#N/A,TRUE,"NP growth";#N/A,#N/A,TRUE,"ER impact"}</definedName>
    <definedName name="ADD_PAID_IN" hidden="1">"ADD_PAID_IN"</definedName>
    <definedName name="addg" localSheetId="2" hidden="1">{#N/A,#N/A,FALSE,"CBE";#N/A,#N/A,FALSE,"SWK"}</definedName>
    <definedName name="addg" localSheetId="4" hidden="1">{#N/A,#N/A,FALSE,"CBE";#N/A,#N/A,FALSE,"SWK"}</definedName>
    <definedName name="addg" localSheetId="3" hidden="1">{#N/A,#N/A,FALSE,"CBE";#N/A,#N/A,FALSE,"SWK"}</definedName>
    <definedName name="addg" localSheetId="0" hidden="1">{#N/A,#N/A,FALSE,"CBE";#N/A,#N/A,FALSE,"SWK"}</definedName>
    <definedName name="addg" localSheetId="1" hidden="1">{#N/A,#N/A,FALSE,"CBE";#N/A,#N/A,FALSE,"SWK"}</definedName>
    <definedName name="addg" hidden="1">{#N/A,#N/A,FALSE,"CBE";#N/A,#N/A,FALSE,"SWK"}</definedName>
    <definedName name="af" localSheetId="2" hidden="1">{"AnnInc",#N/A,TRUE,"Inc";"QtrInc1",#N/A,TRUE,"Inc";"Balance",#N/A,TRUE,"Bal";"Cflow",#N/A,TRUE,"Cash"}</definedName>
    <definedName name="af" localSheetId="4" hidden="1">{"AnnInc",#N/A,TRUE,"Inc";"QtrInc1",#N/A,TRUE,"Inc";"Balance",#N/A,TRUE,"Bal";"Cflow",#N/A,TRUE,"Cash"}</definedName>
    <definedName name="af" localSheetId="3" hidden="1">{"AnnInc",#N/A,TRUE,"Inc";"QtrInc1",#N/A,TRUE,"Inc";"Balance",#N/A,TRUE,"Bal";"Cflow",#N/A,TRUE,"Cash"}</definedName>
    <definedName name="af" localSheetId="0" hidden="1">{"AnnInc",#N/A,TRUE,"Inc";"QtrInc1",#N/A,TRUE,"Inc";"Balance",#N/A,TRUE,"Bal";"Cflow",#N/A,TRUE,"Cash"}</definedName>
    <definedName name="af" localSheetId="1" hidden="1">{"AnnInc",#N/A,TRUE,"Inc";"QtrInc1",#N/A,TRUE,"Inc";"Balance",#N/A,TRUE,"Bal";"Cflow",#N/A,TRUE,"Cash"}</definedName>
    <definedName name="af" hidden="1">{"AnnInc",#N/A,TRUE,"Inc";"QtrInc1",#N/A,TRUE,"Inc";"Balance",#N/A,TRUE,"Bal";"Cflow",#N/A,TRUE,"Cash"}</definedName>
    <definedName name="afd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jkasof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jkasof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jkasof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jkasof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jkasof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djkasof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afsafsad" hidden="1">#REF!</definedName>
    <definedName name="agabri" localSheetId="2" hidden="1">#REF!</definedName>
    <definedName name="agabri" localSheetId="4" hidden="1">#REF!</definedName>
    <definedName name="agabri" localSheetId="3" hidden="1">#REF!</definedName>
    <definedName name="agabri" localSheetId="0" hidden="1">#REF!</definedName>
    <definedName name="agabri" localSheetId="1" hidden="1">#REF!</definedName>
    <definedName name="agabri" hidden="1">#REF!</definedName>
    <definedName name="ak">#REF!</definedName>
    <definedName name="alex">#REF!</definedName>
    <definedName name="AME_CBII" localSheetId="2" hidden="1">{#N/A,#N/A,TRUE,"Old - New P&amp;L";#N/A,#N/A,TRUE,"EBIT MMO - Total";#N/A,#N/A,TRUE,"MMO NE, CEE, ASIA, CAR";#N/A,#N/A,TRUE,"MMO LAT, MEA, AFR";#N/A,#N/A,TRUE,"NP growth";#N/A,#N/A,TRUE,"ER impact"}</definedName>
    <definedName name="AME_CBII" localSheetId="4" hidden="1">{#N/A,#N/A,TRUE,"Old - New P&amp;L";#N/A,#N/A,TRUE,"EBIT MMO - Total";#N/A,#N/A,TRUE,"MMO NE, CEE, ASIA, CAR";#N/A,#N/A,TRUE,"MMO LAT, MEA, AFR";#N/A,#N/A,TRUE,"NP growth";#N/A,#N/A,TRUE,"ER impact"}</definedName>
    <definedName name="AME_CBII" localSheetId="3" hidden="1">{#N/A,#N/A,TRUE,"Old - New P&amp;L";#N/A,#N/A,TRUE,"EBIT MMO - Total";#N/A,#N/A,TRUE,"MMO NE, CEE, ASIA, CAR";#N/A,#N/A,TRUE,"MMO LAT, MEA, AFR";#N/A,#N/A,TRUE,"NP growth";#N/A,#N/A,TRUE,"ER impact"}</definedName>
    <definedName name="AME_CBII" localSheetId="0" hidden="1">{#N/A,#N/A,TRUE,"Old - New P&amp;L";#N/A,#N/A,TRUE,"EBIT MMO - Total";#N/A,#N/A,TRUE,"MMO NE, CEE, ASIA, CAR";#N/A,#N/A,TRUE,"MMO LAT, MEA, AFR";#N/A,#N/A,TRUE,"NP growth";#N/A,#N/A,TRUE,"ER impact"}</definedName>
    <definedName name="AME_CBII" localSheetId="1" hidden="1">{#N/A,#N/A,TRUE,"Old - New P&amp;L";#N/A,#N/A,TRUE,"EBIT MMO - Total";#N/A,#N/A,TRUE,"MMO NE, CEE, ASIA, CAR";#N/A,#N/A,TRUE,"MMO LAT, MEA, AFR";#N/A,#N/A,TRUE,"NP growth";#N/A,#N/A,TRUE,"ER impact"}</definedName>
    <definedName name="AME_CBII" hidden="1">{#N/A,#N/A,TRUE,"Old - New P&amp;L";#N/A,#N/A,TRUE,"EBIT MMO - Total";#N/A,#N/A,TRUE,"MMO NE, CEE, ASIA, CAR";#N/A,#N/A,TRUE,"MMO LAT, MEA, AFR";#N/A,#N/A,TRUE,"NP growth";#N/A,#N/A,TRUE,"ER impact"}</definedName>
    <definedName name="AMORTIZATION" hidden="1">"AMORTIZATION"</definedName>
    <definedName name="anscount" hidden="1">1</definedName>
    <definedName name="AP_CBII" localSheetId="2" hidden="1">{#N/A,#N/A,TRUE,"Old - New P&amp;L";#N/A,#N/A,TRUE,"EBIT MMO - Total";#N/A,#N/A,TRUE,"MMO NE, CEE, ASIA, CAR";#N/A,#N/A,TRUE,"MMO LAT, MEA, AFR";#N/A,#N/A,TRUE,"NP growth";#N/A,#N/A,TRUE,"ER impact"}</definedName>
    <definedName name="AP_CBII" localSheetId="4" hidden="1">{#N/A,#N/A,TRUE,"Old - New P&amp;L";#N/A,#N/A,TRUE,"EBIT MMO - Total";#N/A,#N/A,TRUE,"MMO NE, CEE, ASIA, CAR";#N/A,#N/A,TRUE,"MMO LAT, MEA, AFR";#N/A,#N/A,TRUE,"NP growth";#N/A,#N/A,TRUE,"ER impact"}</definedName>
    <definedName name="AP_CBII" localSheetId="3" hidden="1">{#N/A,#N/A,TRUE,"Old - New P&amp;L";#N/A,#N/A,TRUE,"EBIT MMO - Total";#N/A,#N/A,TRUE,"MMO NE, CEE, ASIA, CAR";#N/A,#N/A,TRUE,"MMO LAT, MEA, AFR";#N/A,#N/A,TRUE,"NP growth";#N/A,#N/A,TRUE,"ER impact"}</definedName>
    <definedName name="AP_CBII" localSheetId="0" hidden="1">{#N/A,#N/A,TRUE,"Old - New P&amp;L";#N/A,#N/A,TRUE,"EBIT MMO - Total";#N/A,#N/A,TRUE,"MMO NE, CEE, ASIA, CAR";#N/A,#N/A,TRUE,"MMO LAT, MEA, AFR";#N/A,#N/A,TRUE,"NP growth";#N/A,#N/A,TRUE,"ER impact"}</definedName>
    <definedName name="AP_CBII" localSheetId="1" hidden="1">{#N/A,#N/A,TRUE,"Old - New P&amp;L";#N/A,#N/A,TRUE,"EBIT MMO - Total";#N/A,#N/A,TRUE,"MMO NE, CEE, ASIA, CAR";#N/A,#N/A,TRUE,"MMO LAT, MEA, AFR";#N/A,#N/A,TRUE,"NP growth";#N/A,#N/A,TRUE,"ER impact"}</definedName>
    <definedName name="AP_CBII" hidden="1">{#N/A,#N/A,TRUE,"Old - New P&amp;L";#N/A,#N/A,TRUE,"EBIT MMO - Total";#N/A,#N/A,TRUE,"MMO NE, CEE, ASIA, CAR";#N/A,#N/A,TRUE,"MMO LAT, MEA, AFR";#N/A,#N/A,TRUE,"NP growth";#N/A,#N/A,TRUE,"ER impact"}</definedName>
    <definedName name="Aplikacje_dezinwestycyjna">#REF!</definedName>
    <definedName name="appendix4" localSheetId="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ppendix4" localSheetId="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ppendix4" localSheetId="3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ppendix4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ppendix4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ppendix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as" localSheetId="2" hidden="1">{"comp1",#N/A,FALSE,"COMPS";"footnotes",#N/A,FALSE,"COMPS"}</definedName>
    <definedName name="as" localSheetId="4" hidden="1">{"comp1",#N/A,FALSE,"COMPS";"footnotes",#N/A,FALSE,"COMPS"}</definedName>
    <definedName name="as" localSheetId="3" hidden="1">{"comp1",#N/A,FALSE,"COMPS";"footnotes",#N/A,FALSE,"COMPS"}</definedName>
    <definedName name="as" localSheetId="0" hidden="1">{"comp1",#N/A,FALSE,"COMPS";"footnotes",#N/A,FALSE,"COMPS"}</definedName>
    <definedName name="as" localSheetId="1" hidden="1">{"comp1",#N/A,FALSE,"COMPS";"footnotes",#N/A,FALSE,"COMPS"}</definedName>
    <definedName name="as" hidden="1">{"comp1",#N/A,FALSE,"COMPS";"footnotes",#N/A,FALSE,"COMPS"}</definedName>
    <definedName name="AS2DocOpenMode" hidden="1">"AS2DocumentEdit"</definedName>
    <definedName name="AS2NamedRange" hidden="1">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aw" localSheetId="2" hidden="1">{"FCB_ALL",#N/A,FALSE,"FCB"}</definedName>
    <definedName name="asdaw" localSheetId="4" hidden="1">{"FCB_ALL",#N/A,FALSE,"FCB"}</definedName>
    <definedName name="asdaw" localSheetId="3" hidden="1">{"FCB_ALL",#N/A,FALSE,"FCB"}</definedName>
    <definedName name="asdaw" localSheetId="0" hidden="1">{"FCB_ALL",#N/A,FALSE,"FCB"}</definedName>
    <definedName name="asdaw" localSheetId="1" hidden="1">{"FCB_ALL",#N/A,FALSE,"FCB"}</definedName>
    <definedName name="asdaw" hidden="1">{"FCB_ALL",#N/A,FALSE,"FCB"}</definedName>
    <definedName name="asdf" localSheetId="2" hidden="1">{#N/A,#N/A,FALSE,"Calc";#N/A,#N/A,FALSE,"Sensitivity";#N/A,#N/A,FALSE,"LT Earn.Dil.";#N/A,#N/A,FALSE,"Dil. AVP"}</definedName>
    <definedName name="asdf" localSheetId="4" hidden="1">{#N/A,#N/A,FALSE,"Calc";#N/A,#N/A,FALSE,"Sensitivity";#N/A,#N/A,FALSE,"LT Earn.Dil.";#N/A,#N/A,FALSE,"Dil. AVP"}</definedName>
    <definedName name="asdf" localSheetId="3" hidden="1">{#N/A,#N/A,FALSE,"Calc";#N/A,#N/A,FALSE,"Sensitivity";#N/A,#N/A,FALSE,"LT Earn.Dil.";#N/A,#N/A,FALSE,"Dil. AVP"}</definedName>
    <definedName name="asdf" localSheetId="0" hidden="1">{#N/A,#N/A,FALSE,"Calc";#N/A,#N/A,FALSE,"Sensitivity";#N/A,#N/A,FALSE,"LT Earn.Dil.";#N/A,#N/A,FALSE,"Dil. AVP"}</definedName>
    <definedName name="asdf" localSheetId="1" hidden="1">{#N/A,#N/A,FALSE,"Calc";#N/A,#N/A,FALSE,"Sensitivity";#N/A,#N/A,FALSE,"LT Earn.Dil.";#N/A,#N/A,FALSE,"Dil. AVP"}</definedName>
    <definedName name="asdf" hidden="1">{#N/A,#N/A,FALSE,"Calc";#N/A,#N/A,FALSE,"Sensitivity";#N/A,#N/A,FALSE,"LT Earn.Dil.";#N/A,#N/A,FALSE,"Dil. AVP"}</definedName>
    <definedName name="asdfa" localSheetId="2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asdfa" localSheetId="4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asdfa" localSheetId="3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asdfa" localSheetId="0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asdfa" localSheetId="1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asdfa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asdfsdafsa" localSheetId="2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asdfsdafsa" localSheetId="4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asdfsdafsa" localSheetId="3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asdfsdafsa" localSheetId="0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asdfsdafsa" localSheetId="1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asdfsdafsa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asfasfsadfsa" localSheetId="2" hidden="1">#REF!</definedName>
    <definedName name="asfasfsadfsa" localSheetId="4" hidden="1">#REF!</definedName>
    <definedName name="asfasfsadfsa" localSheetId="3" hidden="1">#REF!</definedName>
    <definedName name="asfasfsadfsa" localSheetId="0" hidden="1">#REF!</definedName>
    <definedName name="asfasfsadfsa" localSheetId="1" hidden="1">#REF!</definedName>
    <definedName name="asfasfsadfsa" hidden="1">#REF!</definedName>
    <definedName name="ASSET_TURNS" hidden="1">"ASSET_TURNS"</definedName>
    <definedName name="ATL_BTL_M">#REF!,#REF!,#REF!</definedName>
    <definedName name="Ausw.Entity">#REF!</definedName>
    <definedName name="Ausw.Jahr">#REF!</definedName>
    <definedName name="Ausw.LE">#REF!</definedName>
    <definedName name="Ausw.Monat">#REF!</definedName>
    <definedName name="az" localSheetId="2" hidden="1">{"away stand alones",#N/A,FALSE,"Target"}</definedName>
    <definedName name="az" localSheetId="4" hidden="1">{"away stand alones",#N/A,FALSE,"Target"}</definedName>
    <definedName name="az" localSheetId="3" hidden="1">{"away stand alones",#N/A,FALSE,"Target"}</definedName>
    <definedName name="az" localSheetId="0" hidden="1">{"away stand alones",#N/A,FALSE,"Target"}</definedName>
    <definedName name="az" localSheetId="1" hidden="1">{"away stand alones",#N/A,FALSE,"Target"}</definedName>
    <definedName name="az" hidden="1">{"away stand alones",#N/A,FALSE,"Target"}</definedName>
    <definedName name="b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b" localSheetId="4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b" localSheetId="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b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b" localSheetId="1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b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BalanceMethod" localSheetId="2" hidden="1">#REF!</definedName>
    <definedName name="BalanceMethod" localSheetId="4" hidden="1">#REF!</definedName>
    <definedName name="BalanceMethod" localSheetId="3" hidden="1">#REF!</definedName>
    <definedName name="BalanceMethod" localSheetId="0" hidden="1">#REF!</definedName>
    <definedName name="BalanceMethod" localSheetId="1" hidden="1">#REF!</definedName>
    <definedName name="BalanceMethod" hidden="1">#REF!</definedName>
    <definedName name="BASIC_EPS_EXCL" hidden="1">"BASIC_EPS_EXCL"</definedName>
    <definedName name="BASIC_EPS_INCL" hidden="1">"BASIC_EPS_INCL"</definedName>
    <definedName name="BASIC_NORMAL_EPS" hidden="1">"BASIC_NORMAL_EPS"</definedName>
    <definedName name="BASIC_WEIGHT" hidden="1">"BASIC_WEIGHT"</definedName>
    <definedName name="bb" localSheetId="2" hidden="1">{"CONSEJO",#N/A,FALSE,"Dist p0";"CONSEJO",#N/A,FALSE,"Ficha CODICE"}</definedName>
    <definedName name="bb" localSheetId="4" hidden="1">{"CONSEJO",#N/A,FALSE,"Dist p0";"CONSEJO",#N/A,FALSE,"Ficha CODICE"}</definedName>
    <definedName name="bb" localSheetId="3" hidden="1">{"CONSEJO",#N/A,FALSE,"Dist p0";"CONSEJO",#N/A,FALSE,"Ficha CODICE"}</definedName>
    <definedName name="bb" localSheetId="0" hidden="1">{"CONSEJO",#N/A,FALSE,"Dist p0";"CONSEJO",#N/A,FALSE,"Ficha CODICE"}</definedName>
    <definedName name="bb" localSheetId="1" hidden="1">{"CONSEJO",#N/A,FALSE,"Dist p0";"CONSEJO",#N/A,FALSE,"Ficha CODICE"}</definedName>
    <definedName name="bb" hidden="1">{"CONSEJO",#N/A,FALSE,"Dist p0";"CONSEJO",#N/A,FALSE,"Ficha CODICE"}</definedName>
    <definedName name="bbb" localSheetId="2" hidden="1">{"cebank",#N/A,FALSE,"P9498BAR";"spbank",#N/A,FALSE,"P9498BAR";"renfinbank",#N/A,FALSE,"P9498BAR";"indici",#N/A,FALSE,"P9498BAR"}</definedName>
    <definedName name="bbb" localSheetId="4" hidden="1">{"cebank",#N/A,FALSE,"P9498BAR";"spbank",#N/A,FALSE,"P9498BAR";"renfinbank",#N/A,FALSE,"P9498BAR";"indici",#N/A,FALSE,"P9498BAR"}</definedName>
    <definedName name="bbb" localSheetId="3" hidden="1">{"cebank",#N/A,FALSE,"P9498BAR";"spbank",#N/A,FALSE,"P9498BAR";"renfinbank",#N/A,FALSE,"P9498BAR";"indici",#N/A,FALSE,"P9498BAR"}</definedName>
    <definedName name="bbb" localSheetId="0" hidden="1">{"cebank",#N/A,FALSE,"P9498BAR";"spbank",#N/A,FALSE,"P9498BAR";"renfinbank",#N/A,FALSE,"P9498BAR";"indici",#N/A,FALSE,"P9498BAR"}</definedName>
    <definedName name="bbb" localSheetId="1" hidden="1">{"cebank",#N/A,FALSE,"P9498BAR";"spbank",#N/A,FALSE,"P9498BAR";"renfinbank",#N/A,FALSE,"P9498BAR";"indici",#N/A,FALSE,"P9498BAR"}</definedName>
    <definedName name="bbb" hidden="1">{"cebank",#N/A,FALSE,"P9498BAR";"spbank",#N/A,FALSE,"P9498BAR";"renfinbank",#N/A,FALSE,"P9498BAR";"indici",#N/A,FALSE,"P9498BAR"}</definedName>
    <definedName name="BBBBB" localSheetId="2" hidden="1">{"ANAR",#N/A,FALSE,"Dist total";"MARGEN",#N/A,FALSE,"Dist total";"COMENTARIO",#N/A,FALSE,"Ficha CODICE";"CONSEJO",#N/A,FALSE,"Dist p0";"uno",#N/A,FALSE,"Dist total"}</definedName>
    <definedName name="BBBBB" localSheetId="4" hidden="1">{"ANAR",#N/A,FALSE,"Dist total";"MARGEN",#N/A,FALSE,"Dist total";"COMENTARIO",#N/A,FALSE,"Ficha CODICE";"CONSEJO",#N/A,FALSE,"Dist p0";"uno",#N/A,FALSE,"Dist total"}</definedName>
    <definedName name="BBBBB" localSheetId="3" hidden="1">{"ANAR",#N/A,FALSE,"Dist total";"MARGEN",#N/A,FALSE,"Dist total";"COMENTARIO",#N/A,FALSE,"Ficha CODICE";"CONSEJO",#N/A,FALSE,"Dist p0";"uno",#N/A,FALSE,"Dist total"}</definedName>
    <definedName name="BBBBB" localSheetId="0" hidden="1">{"ANAR",#N/A,FALSE,"Dist total";"MARGEN",#N/A,FALSE,"Dist total";"COMENTARIO",#N/A,FALSE,"Ficha CODICE";"CONSEJO",#N/A,FALSE,"Dist p0";"uno",#N/A,FALSE,"Dist total"}</definedName>
    <definedName name="BBBBB" localSheetId="1" hidden="1">{"ANAR",#N/A,FALSE,"Dist total";"MARGEN",#N/A,FALSE,"Dist total";"COMENTARIO",#N/A,FALSE,"Ficha CODICE";"CONSEJO",#N/A,FALSE,"Dist p0";"uno",#N/A,FALSE,"Dist total"}</definedName>
    <definedName name="BBBBB" hidden="1">{"ANAR",#N/A,FALSE,"Dist total";"MARGEN",#N/A,FALSE,"Dist total";"COMENTARIO",#N/A,FALSE,"Ficha CODICE";"CONSEJO",#N/A,FALSE,"Dist p0";"uno",#N/A,FALSE,"Dist total"}</definedName>
    <definedName name="BBBBBBB" localSheetId="2" hidden="1">{"CONSEJO",#N/A,FALSE,"Dist p0";"CONSEJO",#N/A,FALSE,"Ficha CODICE"}</definedName>
    <definedName name="BBBBBBB" localSheetId="4" hidden="1">{"CONSEJO",#N/A,FALSE,"Dist p0";"CONSEJO",#N/A,FALSE,"Ficha CODICE"}</definedName>
    <definedName name="BBBBBBB" localSheetId="3" hidden="1">{"CONSEJO",#N/A,FALSE,"Dist p0";"CONSEJO",#N/A,FALSE,"Ficha CODICE"}</definedName>
    <definedName name="BBBBBBB" localSheetId="0" hidden="1">{"CONSEJO",#N/A,FALSE,"Dist p0";"CONSEJO",#N/A,FALSE,"Ficha CODICE"}</definedName>
    <definedName name="BBBBBBB" localSheetId="1" hidden="1">{"CONSEJO",#N/A,FALSE,"Dist p0";"CONSEJO",#N/A,FALSE,"Ficha CODICE"}</definedName>
    <definedName name="BBBBBBB" hidden="1">{"CONSEJO",#N/A,FALSE,"Dist p0";"CONSEJO",#N/A,FALSE,"Ficha CODICE"}</definedName>
    <definedName name="BBBBBBBB" localSheetId="2" hidden="1">{"uno",#N/A,FALSE,"Dist total";"COMENTARIO",#N/A,FALSE,"Ficha CODICE"}</definedName>
    <definedName name="BBBBBBBB" localSheetId="4" hidden="1">{"uno",#N/A,FALSE,"Dist total";"COMENTARIO",#N/A,FALSE,"Ficha CODICE"}</definedName>
    <definedName name="BBBBBBBB" localSheetId="3" hidden="1">{"uno",#N/A,FALSE,"Dist total";"COMENTARIO",#N/A,FALSE,"Ficha CODICE"}</definedName>
    <definedName name="BBBBBBBB" localSheetId="0" hidden="1">{"uno",#N/A,FALSE,"Dist total";"COMENTARIO",#N/A,FALSE,"Ficha CODICE"}</definedName>
    <definedName name="BBBBBBBB" localSheetId="1" hidden="1">{"uno",#N/A,FALSE,"Dist total";"COMENTARIO",#N/A,FALSE,"Ficha CODICE"}</definedName>
    <definedName name="BBBBBBBB" hidden="1">{"uno",#N/A,FALSE,"Dist total";"COMENTARIO",#N/A,FALSE,"Ficha CODICE"}</definedName>
    <definedName name="bccv" localSheetId="2" hidden="1">{"NOPCAPEVA",#N/A,FALSE,"Nopat";"FCFCSTAR",#N/A,FALSE,"FCFVAL";"EVAVL",#N/A,FALSE,"EVAVAL";"LEASE",#N/A,FALSE,"OpLease"}</definedName>
    <definedName name="bccv" localSheetId="4" hidden="1">{"NOPCAPEVA",#N/A,FALSE,"Nopat";"FCFCSTAR",#N/A,FALSE,"FCFVAL";"EVAVL",#N/A,FALSE,"EVAVAL";"LEASE",#N/A,FALSE,"OpLease"}</definedName>
    <definedName name="bccv" localSheetId="3" hidden="1">{"NOPCAPEVA",#N/A,FALSE,"Nopat";"FCFCSTAR",#N/A,FALSE,"FCFVAL";"EVAVL",#N/A,FALSE,"EVAVAL";"LEASE",#N/A,FALSE,"OpLease"}</definedName>
    <definedName name="bccv" localSheetId="0" hidden="1">{"NOPCAPEVA",#N/A,FALSE,"Nopat";"FCFCSTAR",#N/A,FALSE,"FCFVAL";"EVAVL",#N/A,FALSE,"EVAVAL";"LEASE",#N/A,FALSE,"OpLease"}</definedName>
    <definedName name="bccv" localSheetId="1" hidden="1">{"NOPCAPEVA",#N/A,FALSE,"Nopat";"FCFCSTAR",#N/A,FALSE,"FCFVAL";"EVAVL",#N/A,FALSE,"EVAVAL";"LEASE",#N/A,FALSE,"OpLease"}</definedName>
    <definedName name="bccv" hidden="1">{"NOPCAPEVA",#N/A,FALSE,"Nopat";"FCFCSTAR",#N/A,FALSE,"FCFVAL";"EVAVL",#N/A,FALSE,"EVAVAL";"LEASE",#N/A,FALSE,"OpLease"}</definedName>
    <definedName name="bcvxz" localSheetId="2" hidden="1">{"NOPCAPEVA",#N/A,FALSE,"Nopat";"FCFCSTAR",#N/A,FALSE,"FCFVAL";"EVAVL",#N/A,FALSE,"EVAVAL";"LEASE",#N/A,FALSE,"OpLease"}</definedName>
    <definedName name="bcvxz" localSheetId="4" hidden="1">{"NOPCAPEVA",#N/A,FALSE,"Nopat";"FCFCSTAR",#N/A,FALSE,"FCFVAL";"EVAVL",#N/A,FALSE,"EVAVAL";"LEASE",#N/A,FALSE,"OpLease"}</definedName>
    <definedName name="bcvxz" localSheetId="3" hidden="1">{"NOPCAPEVA",#N/A,FALSE,"Nopat";"FCFCSTAR",#N/A,FALSE,"FCFVAL";"EVAVL",#N/A,FALSE,"EVAVAL";"LEASE",#N/A,FALSE,"OpLease"}</definedName>
    <definedName name="bcvxz" localSheetId="0" hidden="1">{"NOPCAPEVA",#N/A,FALSE,"Nopat";"FCFCSTAR",#N/A,FALSE,"FCFVAL";"EVAVL",#N/A,FALSE,"EVAVAL";"LEASE",#N/A,FALSE,"OpLease"}</definedName>
    <definedName name="bcvxz" localSheetId="1" hidden="1">{"NOPCAPEVA",#N/A,FALSE,"Nopat";"FCFCSTAR",#N/A,FALSE,"FCFVAL";"EVAVL",#N/A,FALSE,"EVAVAL";"LEASE",#N/A,FALSE,"OpLease"}</definedName>
    <definedName name="bcvxz" hidden="1">{"NOPCAPEVA",#N/A,FALSE,"Nopat";"FCFCSTAR",#N/A,FALSE,"FCFVAL";"EVAVL",#N/A,FALSE,"EVAVAL";"LEASE",#N/A,FALSE,"OpLease"}</definedName>
    <definedName name="bcz" localSheetId="2" hidden="1">{"AnnInc",#N/A,TRUE,"Inc";"QtrInc1",#N/A,TRUE,"Inc";"Balance",#N/A,TRUE,"Bal";"Cflow",#N/A,TRUE,"Cash"}</definedName>
    <definedName name="bcz" localSheetId="4" hidden="1">{"AnnInc",#N/A,TRUE,"Inc";"QtrInc1",#N/A,TRUE,"Inc";"Balance",#N/A,TRUE,"Bal";"Cflow",#N/A,TRUE,"Cash"}</definedName>
    <definedName name="bcz" localSheetId="3" hidden="1">{"AnnInc",#N/A,TRUE,"Inc";"QtrInc1",#N/A,TRUE,"Inc";"Balance",#N/A,TRUE,"Bal";"Cflow",#N/A,TRUE,"Cash"}</definedName>
    <definedName name="bcz" localSheetId="0" hidden="1">{"AnnInc",#N/A,TRUE,"Inc";"QtrInc1",#N/A,TRUE,"Inc";"Balance",#N/A,TRUE,"Bal";"Cflow",#N/A,TRUE,"Cash"}</definedName>
    <definedName name="bcz" localSheetId="1" hidden="1">{"AnnInc",#N/A,TRUE,"Inc";"QtrInc1",#N/A,TRUE,"Inc";"Balance",#N/A,TRUE,"Bal";"Cflow",#N/A,TRUE,"Cash"}</definedName>
    <definedName name="bcz" hidden="1">{"AnnInc",#N/A,TRUE,"Inc";"QtrInc1",#N/A,TRUE,"Inc";"Balance",#N/A,TRUE,"Bal";"Cflow",#N/A,TRUE,"Cash"}</definedName>
    <definedName name="bd" localSheetId="2" hidden="1">{"NOPCAPEVA",#N/A,FALSE,"Nopat";"FCFCSTAR",#N/A,FALSE,"FCFVAL";"EVAVL",#N/A,FALSE,"EVAVAL";"LEASE",#N/A,FALSE,"OpLease"}</definedName>
    <definedName name="bd" localSheetId="4" hidden="1">{"NOPCAPEVA",#N/A,FALSE,"Nopat";"FCFCSTAR",#N/A,FALSE,"FCFVAL";"EVAVL",#N/A,FALSE,"EVAVAL";"LEASE",#N/A,FALSE,"OpLease"}</definedName>
    <definedName name="bd" localSheetId="3" hidden="1">{"NOPCAPEVA",#N/A,FALSE,"Nopat";"FCFCSTAR",#N/A,FALSE,"FCFVAL";"EVAVL",#N/A,FALSE,"EVAVAL";"LEASE",#N/A,FALSE,"OpLease"}</definedName>
    <definedName name="bd" localSheetId="0" hidden="1">{"NOPCAPEVA",#N/A,FALSE,"Nopat";"FCFCSTAR",#N/A,FALSE,"FCFVAL";"EVAVL",#N/A,FALSE,"EVAVAL";"LEASE",#N/A,FALSE,"OpLease"}</definedName>
    <definedName name="bd" localSheetId="1" hidden="1">{"NOPCAPEVA",#N/A,FALSE,"Nopat";"FCFCSTAR",#N/A,FALSE,"FCFVAL";"EVAVL",#N/A,FALSE,"EVAVAL";"LEASE",#N/A,FALSE,"OpLease"}</definedName>
    <definedName name="bd" hidden="1">{"NOPCAPEVA",#N/A,FALSE,"Nopat";"FCFCSTAR",#N/A,FALSE,"FCFVAL";"EVAVL",#N/A,FALSE,"EVAVAL";"LEASE",#N/A,FALSE,"OpLease"}</definedName>
    <definedName name="bdxc" localSheetId="2" hidden="1">{"NOPCAPEVA",#N/A,FALSE,"Nopat";"FCFCSTAR",#N/A,FALSE,"FCFVAL";"EVAVL",#N/A,FALSE,"EVAVAL";"LEASE",#N/A,FALSE,"OpLease"}</definedName>
    <definedName name="bdxc" localSheetId="4" hidden="1">{"NOPCAPEVA",#N/A,FALSE,"Nopat";"FCFCSTAR",#N/A,FALSE,"FCFVAL";"EVAVL",#N/A,FALSE,"EVAVAL";"LEASE",#N/A,FALSE,"OpLease"}</definedName>
    <definedName name="bdxc" localSheetId="3" hidden="1">{"NOPCAPEVA",#N/A,FALSE,"Nopat";"FCFCSTAR",#N/A,FALSE,"FCFVAL";"EVAVL",#N/A,FALSE,"EVAVAL";"LEASE",#N/A,FALSE,"OpLease"}</definedName>
    <definedName name="bdxc" localSheetId="0" hidden="1">{"NOPCAPEVA",#N/A,FALSE,"Nopat";"FCFCSTAR",#N/A,FALSE,"FCFVAL";"EVAVL",#N/A,FALSE,"EVAVAL";"LEASE",#N/A,FALSE,"OpLease"}</definedName>
    <definedName name="bdxc" localSheetId="1" hidden="1">{"NOPCAPEVA",#N/A,FALSE,"Nopat";"FCFCSTAR",#N/A,FALSE,"FCFVAL";"EVAVL",#N/A,FALSE,"EVAVAL";"LEASE",#N/A,FALSE,"OpLease"}</definedName>
    <definedName name="bdxc" hidden="1">{"NOPCAPEVA",#N/A,FALSE,"Nopat";"FCFCSTAR",#N/A,FALSE,"FCFVAL";"EVAVL",#N/A,FALSE,"EVAVAL";"LEASE",#N/A,FALSE,"OpLease"}</definedName>
    <definedName name="bfc" localSheetId="2" hidden="1">{"NOPCAPEVA",#N/A,FALSE,"Nopat";"FCFCSTAR",#N/A,FALSE,"FCFVAL";"EVAVL",#N/A,FALSE,"EVAVAL";"LEASE",#N/A,FALSE,"OpLease"}</definedName>
    <definedName name="bfc" localSheetId="4" hidden="1">{"NOPCAPEVA",#N/A,FALSE,"Nopat";"FCFCSTAR",#N/A,FALSE,"FCFVAL";"EVAVL",#N/A,FALSE,"EVAVAL";"LEASE",#N/A,FALSE,"OpLease"}</definedName>
    <definedName name="bfc" localSheetId="3" hidden="1">{"NOPCAPEVA",#N/A,FALSE,"Nopat";"FCFCSTAR",#N/A,FALSE,"FCFVAL";"EVAVL",#N/A,FALSE,"EVAVAL";"LEASE",#N/A,FALSE,"OpLease"}</definedName>
    <definedName name="bfc" localSheetId="0" hidden="1">{"NOPCAPEVA",#N/A,FALSE,"Nopat";"FCFCSTAR",#N/A,FALSE,"FCFVAL";"EVAVL",#N/A,FALSE,"EVAVAL";"LEASE",#N/A,FALSE,"OpLease"}</definedName>
    <definedName name="bfc" localSheetId="1" hidden="1">{"NOPCAPEVA",#N/A,FALSE,"Nopat";"FCFCSTAR",#N/A,FALSE,"FCFVAL";"EVAVL",#N/A,FALSE,"EVAVAL";"LEASE",#N/A,FALSE,"OpLease"}</definedName>
    <definedName name="bfc" hidden="1">{"NOPCAPEVA",#N/A,FALSE,"Nopat";"FCFCSTAR",#N/A,FALSE,"FCFVAL";"EVAVL",#N/A,FALSE,"EVAVAL";"LEASE",#N/A,FALSE,"OpLease"}</definedName>
    <definedName name="bfds" localSheetId="2" hidden="1">{"NOPCAPEVA",#N/A,FALSE,"Nopat";"FCFCSTAR",#N/A,FALSE,"FCFVAL";"EVAVL",#N/A,FALSE,"EVAVAL";"LEASE",#N/A,FALSE,"OpLease"}</definedName>
    <definedName name="bfds" localSheetId="4" hidden="1">{"NOPCAPEVA",#N/A,FALSE,"Nopat";"FCFCSTAR",#N/A,FALSE,"FCFVAL";"EVAVL",#N/A,FALSE,"EVAVAL";"LEASE",#N/A,FALSE,"OpLease"}</definedName>
    <definedName name="bfds" localSheetId="3" hidden="1">{"NOPCAPEVA",#N/A,FALSE,"Nopat";"FCFCSTAR",#N/A,FALSE,"FCFVAL";"EVAVL",#N/A,FALSE,"EVAVAL";"LEASE",#N/A,FALSE,"OpLease"}</definedName>
    <definedName name="bfds" localSheetId="0" hidden="1">{"NOPCAPEVA",#N/A,FALSE,"Nopat";"FCFCSTAR",#N/A,FALSE,"FCFVAL";"EVAVL",#N/A,FALSE,"EVAVAL";"LEASE",#N/A,FALSE,"OpLease"}</definedName>
    <definedName name="bfds" localSheetId="1" hidden="1">{"NOPCAPEVA",#N/A,FALSE,"Nopat";"FCFCSTAR",#N/A,FALSE,"FCFVAL";"EVAVL",#N/A,FALSE,"EVAVAL";"LEASE",#N/A,FALSE,"OpLease"}</definedName>
    <definedName name="bfds" hidden="1">{"NOPCAPEVA",#N/A,FALSE,"Nopat";"FCFCSTAR",#N/A,FALSE,"FCFVAL";"EVAVL",#N/A,FALSE,"EVAVAL";"LEASE",#N/A,FALSE,"OpLease"}</definedName>
    <definedName name="bfdz" localSheetId="2" hidden="1">{"NOPCAPEVA",#N/A,FALSE,"Nopat";"FCFCSTAR",#N/A,FALSE,"FCFVAL";"EVAVL",#N/A,FALSE,"EVAVAL";"LEASE",#N/A,FALSE,"OpLease"}</definedName>
    <definedName name="bfdz" localSheetId="4" hidden="1">{"NOPCAPEVA",#N/A,FALSE,"Nopat";"FCFCSTAR",#N/A,FALSE,"FCFVAL";"EVAVL",#N/A,FALSE,"EVAVAL";"LEASE",#N/A,FALSE,"OpLease"}</definedName>
    <definedName name="bfdz" localSheetId="3" hidden="1">{"NOPCAPEVA",#N/A,FALSE,"Nopat";"FCFCSTAR",#N/A,FALSE,"FCFVAL";"EVAVL",#N/A,FALSE,"EVAVAL";"LEASE",#N/A,FALSE,"OpLease"}</definedName>
    <definedName name="bfdz" localSheetId="0" hidden="1">{"NOPCAPEVA",#N/A,FALSE,"Nopat";"FCFCSTAR",#N/A,FALSE,"FCFVAL";"EVAVL",#N/A,FALSE,"EVAVAL";"LEASE",#N/A,FALSE,"OpLease"}</definedName>
    <definedName name="bfdz" localSheetId="1" hidden="1">{"NOPCAPEVA",#N/A,FALSE,"Nopat";"FCFCSTAR",#N/A,FALSE,"FCFVAL";"EVAVL",#N/A,FALSE,"EVAVAL";"LEASE",#N/A,FALSE,"OpLease"}</definedName>
    <definedName name="bfdz" hidden="1">{"NOPCAPEVA",#N/A,FALSE,"Nopat";"FCFCSTAR",#N/A,FALSE,"FCFVAL";"EVAVL",#N/A,FALSE,"EVAVAL";"LEASE",#N/A,FALSE,"OpLease"}</definedName>
    <definedName name="bfszd" localSheetId="2" hidden="1">{"NOPCAPEVA",#N/A,FALSE,"Nopat";"FCFCSTAR",#N/A,FALSE,"FCFVAL";"EVAVL",#N/A,FALSE,"EVAVAL";"LEASE",#N/A,FALSE,"OpLease"}</definedName>
    <definedName name="bfszd" localSheetId="4" hidden="1">{"NOPCAPEVA",#N/A,FALSE,"Nopat";"FCFCSTAR",#N/A,FALSE,"FCFVAL";"EVAVL",#N/A,FALSE,"EVAVAL";"LEASE",#N/A,FALSE,"OpLease"}</definedName>
    <definedName name="bfszd" localSheetId="3" hidden="1">{"NOPCAPEVA",#N/A,FALSE,"Nopat";"FCFCSTAR",#N/A,FALSE,"FCFVAL";"EVAVL",#N/A,FALSE,"EVAVAL";"LEASE",#N/A,FALSE,"OpLease"}</definedName>
    <definedName name="bfszd" localSheetId="0" hidden="1">{"NOPCAPEVA",#N/A,FALSE,"Nopat";"FCFCSTAR",#N/A,FALSE,"FCFVAL";"EVAVL",#N/A,FALSE,"EVAVAL";"LEASE",#N/A,FALSE,"OpLease"}</definedName>
    <definedName name="bfszd" localSheetId="1" hidden="1">{"NOPCAPEVA",#N/A,FALSE,"Nopat";"FCFCSTAR",#N/A,FALSE,"FCFVAL";"EVAVL",#N/A,FALSE,"EVAVAL";"LEASE",#N/A,FALSE,"OpLease"}</definedName>
    <definedName name="bfszd" hidden="1">{"NOPCAPEVA",#N/A,FALSE,"Nopat";"FCFCSTAR",#N/A,FALSE,"FCFVAL";"EVAVL",#N/A,FALSE,"EVAVAL";"LEASE",#N/A,FALSE,"OpLease"}</definedName>
    <definedName name="bfx" localSheetId="2" hidden="1">{"AnnInc",#N/A,TRUE,"Inc";"QtrInc1",#N/A,TRUE,"Inc";"Balance",#N/A,TRUE,"Bal";"Cflow",#N/A,TRUE,"Cash"}</definedName>
    <definedName name="bfx" localSheetId="4" hidden="1">{"AnnInc",#N/A,TRUE,"Inc";"QtrInc1",#N/A,TRUE,"Inc";"Balance",#N/A,TRUE,"Bal";"Cflow",#N/A,TRUE,"Cash"}</definedName>
    <definedName name="bfx" localSheetId="3" hidden="1">{"AnnInc",#N/A,TRUE,"Inc";"QtrInc1",#N/A,TRUE,"Inc";"Balance",#N/A,TRUE,"Bal";"Cflow",#N/A,TRUE,"Cash"}</definedName>
    <definedName name="bfx" localSheetId="0" hidden="1">{"AnnInc",#N/A,TRUE,"Inc";"QtrInc1",#N/A,TRUE,"Inc";"Balance",#N/A,TRUE,"Bal";"Cflow",#N/A,TRUE,"Cash"}</definedName>
    <definedName name="bfx" localSheetId="1" hidden="1">{"AnnInc",#N/A,TRUE,"Inc";"QtrInc1",#N/A,TRUE,"Inc";"Balance",#N/A,TRUE,"Bal";"Cflow",#N/A,TRUE,"Cash"}</definedName>
    <definedName name="bfx" hidden="1">{"AnnInc",#N/A,TRUE,"Inc";"QtrInc1",#N/A,TRUE,"Inc";"Balance",#N/A,TRUE,"Bal";"Cflow",#N/A,TRUE,"Cash"}</definedName>
    <definedName name="bfzx" localSheetId="2" hidden="1">{"AnnInc",#N/A,TRUE,"Inc";"QtrInc1",#N/A,TRUE,"Inc";"Balance",#N/A,TRUE,"Bal";"Cflow",#N/A,TRUE,"Cash"}</definedName>
    <definedName name="bfzx" localSheetId="4" hidden="1">{"AnnInc",#N/A,TRUE,"Inc";"QtrInc1",#N/A,TRUE,"Inc";"Balance",#N/A,TRUE,"Bal";"Cflow",#N/A,TRUE,"Cash"}</definedName>
    <definedName name="bfzx" localSheetId="3" hidden="1">{"AnnInc",#N/A,TRUE,"Inc";"QtrInc1",#N/A,TRUE,"Inc";"Balance",#N/A,TRUE,"Bal";"Cflow",#N/A,TRUE,"Cash"}</definedName>
    <definedName name="bfzx" localSheetId="0" hidden="1">{"AnnInc",#N/A,TRUE,"Inc";"QtrInc1",#N/A,TRUE,"Inc";"Balance",#N/A,TRUE,"Bal";"Cflow",#N/A,TRUE,"Cash"}</definedName>
    <definedName name="bfzx" localSheetId="1" hidden="1">{"AnnInc",#N/A,TRUE,"Inc";"QtrInc1",#N/A,TRUE,"Inc";"Balance",#N/A,TRUE,"Bal";"Cflow",#N/A,TRUE,"Cash"}</definedName>
    <definedName name="bfzx" hidden="1">{"AnnInc",#N/A,TRUE,"Inc";"QtrInc1",#N/A,TRUE,"Inc";"Balance",#N/A,TRUE,"Bal";"Cflow",#N/A,TRUE,"Cash"}</definedName>
    <definedName name="BG_Del" hidden="1">15</definedName>
    <definedName name="BG_Ins" hidden="1">4</definedName>
    <definedName name="BG_Mod" hidden="1">6</definedName>
    <definedName name="bi" localSheetId="2" hidden="1">{#N/A,#N/A,FALSE,"F-01";#N/A,#N/A,FALSE,"F-01";#N/A,#N/A,FALSE,"F-01"}</definedName>
    <definedName name="bi" localSheetId="4" hidden="1">{#N/A,#N/A,FALSE,"F-01";#N/A,#N/A,FALSE,"F-01";#N/A,#N/A,FALSE,"F-01"}</definedName>
    <definedName name="bi" localSheetId="3" hidden="1">{#N/A,#N/A,FALSE,"F-01";#N/A,#N/A,FALSE,"F-01";#N/A,#N/A,FALSE,"F-01"}</definedName>
    <definedName name="bi" localSheetId="0" hidden="1">{#N/A,#N/A,FALSE,"F-01";#N/A,#N/A,FALSE,"F-01";#N/A,#N/A,FALSE,"F-01"}</definedName>
    <definedName name="bi" localSheetId="1" hidden="1">{#N/A,#N/A,FALSE,"F-01";#N/A,#N/A,FALSE,"F-01";#N/A,#N/A,FALSE,"F-01"}</definedName>
    <definedName name="bi" hidden="1">{#N/A,#N/A,FALSE,"F-01";#N/A,#N/A,FALSE,"F-01";#N/A,#N/A,FALSE,"F-01"}</definedName>
    <definedName name="bil" localSheetId="2" hidden="1">{#N/A,#N/A,FALSE,"F-01";#N/A,#N/A,FALSE,"F-01";#N/A,#N/A,FALSE,"F-01"}</definedName>
    <definedName name="bil" localSheetId="4" hidden="1">{#N/A,#N/A,FALSE,"F-01";#N/A,#N/A,FALSE,"F-01";#N/A,#N/A,FALSE,"F-01"}</definedName>
    <definedName name="bil" localSheetId="3" hidden="1">{#N/A,#N/A,FALSE,"F-01";#N/A,#N/A,FALSE,"F-01";#N/A,#N/A,FALSE,"F-01"}</definedName>
    <definedName name="bil" localSheetId="0" hidden="1">{#N/A,#N/A,FALSE,"F-01";#N/A,#N/A,FALSE,"F-01";#N/A,#N/A,FALSE,"F-01"}</definedName>
    <definedName name="bil" localSheetId="1" hidden="1">{#N/A,#N/A,FALSE,"F-01";#N/A,#N/A,FALSE,"F-01";#N/A,#N/A,FALSE,"F-01"}</definedName>
    <definedName name="bil" hidden="1">{#N/A,#N/A,FALSE,"F-01";#N/A,#N/A,FALSE,"F-01";#N/A,#N/A,FALSE,"F-01"}</definedName>
    <definedName name="Bilans" localSheetId="2" hidden="1">{#N/A,#N/A,FALSE,"F-01";#N/A,#N/A,FALSE,"F-01";#N/A,#N/A,FALSE,"F-01"}</definedName>
    <definedName name="Bilans" localSheetId="4" hidden="1">{#N/A,#N/A,FALSE,"F-01";#N/A,#N/A,FALSE,"F-01";#N/A,#N/A,FALSE,"F-01"}</definedName>
    <definedName name="Bilans" localSheetId="3" hidden="1">{#N/A,#N/A,FALSE,"F-01";#N/A,#N/A,FALSE,"F-01";#N/A,#N/A,FALSE,"F-01"}</definedName>
    <definedName name="Bilans" localSheetId="0" hidden="1">{#N/A,#N/A,FALSE,"F-01";#N/A,#N/A,FALSE,"F-01";#N/A,#N/A,FALSE,"F-01"}</definedName>
    <definedName name="Bilans" localSheetId="1" hidden="1">{#N/A,#N/A,FALSE,"F-01";#N/A,#N/A,FALSE,"F-01";#N/A,#N/A,FALSE,"F-01"}</definedName>
    <definedName name="Bilans" hidden="1">{#N/A,#N/A,FALSE,"F-01";#N/A,#N/A,FALSE,"F-01";#N/A,#N/A,FALSE,"F-01"}</definedName>
    <definedName name="BILANS30.07.2002" localSheetId="2" hidden="1">{#N/A,#N/A,FALSE,"F-01";#N/A,#N/A,FALSE,"F-01";#N/A,#N/A,FALSE,"F-01"}</definedName>
    <definedName name="BILANS30.07.2002" localSheetId="4" hidden="1">{#N/A,#N/A,FALSE,"F-01";#N/A,#N/A,FALSE,"F-01";#N/A,#N/A,FALSE,"F-01"}</definedName>
    <definedName name="BILANS30.07.2002" localSheetId="3" hidden="1">{#N/A,#N/A,FALSE,"F-01";#N/A,#N/A,FALSE,"F-01";#N/A,#N/A,FALSE,"F-01"}</definedName>
    <definedName name="BILANS30.07.2002" localSheetId="0" hidden="1">{#N/A,#N/A,FALSE,"F-01";#N/A,#N/A,FALSE,"F-01";#N/A,#N/A,FALSE,"F-01"}</definedName>
    <definedName name="BILANS30.07.2002" localSheetId="1" hidden="1">{#N/A,#N/A,FALSE,"F-01";#N/A,#N/A,FALSE,"F-01";#N/A,#N/A,FALSE,"F-01"}</definedName>
    <definedName name="BILANS30.07.2002" hidden="1">{#N/A,#N/A,FALSE,"F-01";#N/A,#N/A,FALSE,"F-01";#N/A,#N/A,FALSE,"F-01"}</definedName>
    <definedName name="blank" localSheetId="2" hidden="1">#REF!</definedName>
    <definedName name="blank" localSheetId="4" hidden="1">#REF!</definedName>
    <definedName name="blank" localSheetId="3" hidden="1">#REF!</definedName>
    <definedName name="blank" localSheetId="0" hidden="1">#REF!</definedName>
    <definedName name="blank" localSheetId="1" hidden="1">#REF!</definedName>
    <definedName name="blank" hidden="1">#REF!</definedName>
    <definedName name="blank1" localSheetId="2" hidden="1">#REF!</definedName>
    <definedName name="blank1" localSheetId="4" hidden="1">#REF!</definedName>
    <definedName name="blank1" localSheetId="3" hidden="1">#REF!</definedName>
    <definedName name="blank1" localSheetId="0" hidden="1">#REF!</definedName>
    <definedName name="blank1" localSheetId="1" hidden="1">#REF!</definedName>
    <definedName name="blank1" hidden="1">#REF!</definedName>
    <definedName name="BLPB1" localSheetId="2" hidden="1">#REF!</definedName>
    <definedName name="BLPB1" localSheetId="4" hidden="1">#REF!</definedName>
    <definedName name="BLPB1" localSheetId="3" hidden="1">#REF!</definedName>
    <definedName name="BLPB1" localSheetId="0" hidden="1">#REF!</definedName>
    <definedName name="BLPB1" localSheetId="1" hidden="1">#REF!</definedName>
    <definedName name="BLPB1" hidden="1">#REF!</definedName>
    <definedName name="BLPH1" hidden="1">#REF!</definedName>
    <definedName name="BLPH10" hidden="1">#REF!</definedName>
    <definedName name="BLPH11" hidden="1">#REF!</definedName>
    <definedName name="BLPH2" localSheetId="2" hidden="1">#REF!</definedName>
    <definedName name="BLPH2" localSheetId="4" hidden="1">#REF!</definedName>
    <definedName name="BLPH2" localSheetId="3" hidden="1">#REF!</definedName>
    <definedName name="BLPH2" localSheetId="0" hidden="1">#REF!</definedName>
    <definedName name="BLPH2" localSheetId="1" hidden="1">#REF!</definedName>
    <definedName name="BLPH2" hidden="1">#REF!</definedName>
    <definedName name="BLPH3" localSheetId="2" hidden="1">#REF!</definedName>
    <definedName name="BLPH3" localSheetId="4" hidden="1">#REF!</definedName>
    <definedName name="BLPH3" localSheetId="3" hidden="1">#REF!</definedName>
    <definedName name="BLPH3" localSheetId="0" hidden="1">#REF!</definedName>
    <definedName name="BLPH3" localSheetId="1" hidden="1">#REF!</definedName>
    <definedName name="BLPH3" hidden="1">#REF!</definedName>
    <definedName name="BLPH4" localSheetId="2" hidden="1">#REF!</definedName>
    <definedName name="BLPH4" localSheetId="4" hidden="1">#REF!</definedName>
    <definedName name="BLPH4" localSheetId="3" hidden="1">#REF!</definedName>
    <definedName name="BLPH4" localSheetId="0" hidden="1">#REF!</definedName>
    <definedName name="BLPH4" localSheetId="1" hidden="1">#REF!</definedName>
    <definedName name="BLPH4" hidden="1">#REF!</definedName>
    <definedName name="BLPH5" localSheetId="2" hidden="1">#REF!</definedName>
    <definedName name="BLPH5" localSheetId="4" hidden="1">#REF!</definedName>
    <definedName name="BLPH5" localSheetId="3" hidden="1">#REF!</definedName>
    <definedName name="BLPH5" localSheetId="0" hidden="1">#REF!</definedName>
    <definedName name="BLPH5" localSheetId="1" hidden="1">#REF!</definedName>
    <definedName name="BLPH5" hidden="1">#REF!</definedName>
    <definedName name="BLPH6" localSheetId="2" hidden="1">#REF!</definedName>
    <definedName name="BLPH6" localSheetId="4" hidden="1">#REF!</definedName>
    <definedName name="BLPH6" localSheetId="3" hidden="1">#REF!</definedName>
    <definedName name="BLPH6" localSheetId="0" hidden="1">#REF!</definedName>
    <definedName name="BLPH6" localSheetId="1" hidden="1">#REF!</definedName>
    <definedName name="BLPH6" hidden="1">#REF!</definedName>
    <definedName name="BLPH7" localSheetId="2" hidden="1">#REF!</definedName>
    <definedName name="BLPH7" localSheetId="4" hidden="1">#REF!</definedName>
    <definedName name="BLPH7" localSheetId="3" hidden="1">#REF!</definedName>
    <definedName name="BLPH7" localSheetId="0" hidden="1">#REF!</definedName>
    <definedName name="BLPH7" localSheetId="1" hidden="1">#REF!</definedName>
    <definedName name="BLPH7" hidden="1">#REF!</definedName>
    <definedName name="BLPH8" hidden="1">#REF!</definedName>
    <definedName name="BLPH9" hidden="1">#REF!</definedName>
    <definedName name="bnmbm" localSheetId="2" hidden="1">{#N/A,#N/A,TRUE,"Main Issues";#N/A,#N/A,TRUE,"Income statement ($)"}</definedName>
    <definedName name="bnmbm" localSheetId="4" hidden="1">{#N/A,#N/A,TRUE,"Main Issues";#N/A,#N/A,TRUE,"Income statement ($)"}</definedName>
    <definedName name="bnmbm" localSheetId="3" hidden="1">{#N/A,#N/A,TRUE,"Main Issues";#N/A,#N/A,TRUE,"Income statement ($)"}</definedName>
    <definedName name="bnmbm" localSheetId="0" hidden="1">{#N/A,#N/A,TRUE,"Main Issues";#N/A,#N/A,TRUE,"Income statement ($)"}</definedName>
    <definedName name="bnmbm" localSheetId="1" hidden="1">{#N/A,#N/A,TRUE,"Main Issues";#N/A,#N/A,TRUE,"Income statement ($)"}</definedName>
    <definedName name="bnmbm" hidden="1">{#N/A,#N/A,TRUE,"Main Issues";#N/A,#N/A,TRUE,"Income statement ($)"}</definedName>
    <definedName name="bnnn" localSheetId="2" hidden="1">{"consolidated",#N/A,FALSE,"Sheet1";"cms",#N/A,FALSE,"Sheet1";"fse",#N/A,FALSE,"Sheet1"}</definedName>
    <definedName name="bnnn" localSheetId="4" hidden="1">{"consolidated",#N/A,FALSE,"Sheet1";"cms",#N/A,FALSE,"Sheet1";"fse",#N/A,FALSE,"Sheet1"}</definedName>
    <definedName name="bnnn" localSheetId="3" hidden="1">{"consolidated",#N/A,FALSE,"Sheet1";"cms",#N/A,FALSE,"Sheet1";"fse",#N/A,FALSE,"Sheet1"}</definedName>
    <definedName name="bnnn" localSheetId="0" hidden="1">{"consolidated",#N/A,FALSE,"Sheet1";"cms",#N/A,FALSE,"Sheet1";"fse",#N/A,FALSE,"Sheet1"}</definedName>
    <definedName name="bnnn" localSheetId="1" hidden="1">{"consolidated",#N/A,FALSE,"Sheet1";"cms",#N/A,FALSE,"Sheet1";"fse",#N/A,FALSE,"Sheet1"}</definedName>
    <definedName name="bnnn" hidden="1">{"consolidated",#N/A,FALSE,"Sheet1";"cms",#N/A,FALSE,"Sheet1";"fse",#N/A,FALSE,"Sheet1"}</definedName>
    <definedName name="BNRIBEIA">#REF!</definedName>
    <definedName name="Board_WLP_less_MO" localSheetId="2" hidden="1">{"'MBU CUR MONTH (isg_sr)'!$A$1:$O$41"}</definedName>
    <definedName name="Board_WLP_less_MO" localSheetId="4" hidden="1">{"'MBU CUR MONTH (isg_sr)'!$A$1:$O$41"}</definedName>
    <definedName name="Board_WLP_less_MO" localSheetId="3" hidden="1">{"'MBU CUR MONTH (isg_sr)'!$A$1:$O$41"}</definedName>
    <definedName name="Board_WLP_less_MO" localSheetId="0" hidden="1">{"'MBU CUR MONTH (isg_sr)'!$A$1:$O$41"}</definedName>
    <definedName name="Board_WLP_less_MO" localSheetId="1" hidden="1">{"'MBU CUR MONTH (isg_sr)'!$A$1:$O$41"}</definedName>
    <definedName name="Board_WLP_less_MO" hidden="1">{"'MBU CUR MONTH (isg_sr)'!$A$1:$O$41"}</definedName>
    <definedName name="bob" localSheetId="2" hidden="1">{"'Sheet1'!$A$1:$G$26"}</definedName>
    <definedName name="bob" localSheetId="4" hidden="1">{"'Sheet1'!$A$1:$G$26"}</definedName>
    <definedName name="bob" localSheetId="3" hidden="1">{"'Sheet1'!$A$1:$G$26"}</definedName>
    <definedName name="bob" localSheetId="0" hidden="1">{"'Sheet1'!$A$1:$G$26"}</definedName>
    <definedName name="bob" localSheetId="1" hidden="1">{"'Sheet1'!$A$1:$G$26"}</definedName>
    <definedName name="bob" hidden="1">{"'Sheet1'!$A$1:$G$26"}</definedName>
    <definedName name="book">#REF!</definedName>
    <definedName name="BOOK_VALUE" hidden="1">"BOOK_VALUE"</definedName>
    <definedName name="boom">#REF!</definedName>
    <definedName name="BS_M">#REF!,#REF!,#REF!</definedName>
    <definedName name="budget" localSheetId="2" hidden="1">{#N/A,#N/A,TRUE,"Main Issues";#N/A,#N/A,TRUE,"Income statement ($)"}</definedName>
    <definedName name="budget" localSheetId="4" hidden="1">{#N/A,#N/A,TRUE,"Main Issues";#N/A,#N/A,TRUE,"Income statement ($)"}</definedName>
    <definedName name="budget" localSheetId="3" hidden="1">{#N/A,#N/A,TRUE,"Main Issues";#N/A,#N/A,TRUE,"Income statement ($)"}</definedName>
    <definedName name="budget" localSheetId="0" hidden="1">{#N/A,#N/A,TRUE,"Main Issues";#N/A,#N/A,TRUE,"Income statement ($)"}</definedName>
    <definedName name="budget" localSheetId="1" hidden="1">{#N/A,#N/A,TRUE,"Main Issues";#N/A,#N/A,TRUE,"Income statement ($)"}</definedName>
    <definedName name="budget" hidden="1">{#N/A,#N/A,TRUE,"Main Issues";#N/A,#N/A,TRUE,"Income statement ($)"}</definedName>
    <definedName name="budget2" localSheetId="2" hidden="1">{#N/A,#N/A,TRUE,"Main Issues";#N/A,#N/A,TRUE,"Income statement ($)"}</definedName>
    <definedName name="budget2" localSheetId="4" hidden="1">{#N/A,#N/A,TRUE,"Main Issues";#N/A,#N/A,TRUE,"Income statement ($)"}</definedName>
    <definedName name="budget2" localSheetId="3" hidden="1">{#N/A,#N/A,TRUE,"Main Issues";#N/A,#N/A,TRUE,"Income statement ($)"}</definedName>
    <definedName name="budget2" localSheetId="0" hidden="1">{#N/A,#N/A,TRUE,"Main Issues";#N/A,#N/A,TRUE,"Income statement ($)"}</definedName>
    <definedName name="budget2" localSheetId="1" hidden="1">{#N/A,#N/A,TRUE,"Main Issues";#N/A,#N/A,TRUE,"Income statement ($)"}</definedName>
    <definedName name="budget2" hidden="1">{#N/A,#N/A,TRUE,"Main Issues";#N/A,#N/A,TRUE,"Income statement ($)"}</definedName>
    <definedName name="BV_OVER_SHARES" hidden="1">"BV_OVER_SHARES"</definedName>
    <definedName name="Cable" localSheetId="2" hidden="1">{#N/A,#N/A,FALSE,"Operations";#N/A,#N/A,FALSE,"Financials"}</definedName>
    <definedName name="Cable" localSheetId="4" hidden="1">{#N/A,#N/A,FALSE,"Operations";#N/A,#N/A,FALSE,"Financials"}</definedName>
    <definedName name="Cable" localSheetId="3" hidden="1">{#N/A,#N/A,FALSE,"Operations";#N/A,#N/A,FALSE,"Financials"}</definedName>
    <definedName name="Cable" localSheetId="0" hidden="1">{#N/A,#N/A,FALSE,"Operations";#N/A,#N/A,FALSE,"Financials"}</definedName>
    <definedName name="Cable" localSheetId="1" hidden="1">{#N/A,#N/A,FALSE,"Operations";#N/A,#N/A,FALSE,"Financials"}</definedName>
    <definedName name="Cable" hidden="1">{#N/A,#N/A,FALSE,"Operations";#N/A,#N/A,FALSE,"Financials"}</definedName>
    <definedName name="Cable2" localSheetId="2" hidden="1">{#N/A,#N/A,FALSE,"Operations";#N/A,#N/A,FALSE,"Financials"}</definedName>
    <definedName name="Cable2" localSheetId="4" hidden="1">{#N/A,#N/A,FALSE,"Operations";#N/A,#N/A,FALSE,"Financials"}</definedName>
    <definedName name="Cable2" localSheetId="3" hidden="1">{#N/A,#N/A,FALSE,"Operations";#N/A,#N/A,FALSE,"Financials"}</definedName>
    <definedName name="Cable2" localSheetId="0" hidden="1">{#N/A,#N/A,FALSE,"Operations";#N/A,#N/A,FALSE,"Financials"}</definedName>
    <definedName name="Cable2" localSheetId="1" hidden="1">{#N/A,#N/A,FALSE,"Operations";#N/A,#N/A,FALSE,"Financials"}</definedName>
    <definedName name="Cable2" hidden="1">{#N/A,#N/A,FALSE,"Operations";#N/A,#N/A,FALSE,"Financials"}</definedName>
    <definedName name="CAPITAL_EXPEN" hidden="1">"CAPITAL_EXPEN"</definedName>
    <definedName name="CAPITAL_LEASE" hidden="1">"CAPITAL_LEASE"</definedName>
    <definedName name="CASH_DUE_BANKS" hidden="1">"CASH_DUE_BANKS"</definedName>
    <definedName name="CASH_EQUIV" hidden="1">"CASH_EQUIV"</definedName>
    <definedName name="CASH_INTEREST" hidden="1">"CASH_INTEREST"</definedName>
    <definedName name="CASH_ST" hidden="1">"CASH_ST"</definedName>
    <definedName name="CASH_TAXES" hidden="1">"CASH_TAXES"</definedName>
    <definedName name="CBIA" localSheetId="2" hidden="1">{#N/A,#N/A,TRUE,"Old - New P&amp;L";#N/A,#N/A,TRUE,"EBIT MMO - Total";#N/A,#N/A,TRUE,"MMO NE, CEE, ASIA, CAR";#N/A,#N/A,TRUE,"MMO LAT, MEA, AFR";#N/A,#N/A,TRUE,"NP growth";#N/A,#N/A,TRUE,"ER impact"}</definedName>
    <definedName name="CBIA" localSheetId="4" hidden="1">{#N/A,#N/A,TRUE,"Old - New P&amp;L";#N/A,#N/A,TRUE,"EBIT MMO - Total";#N/A,#N/A,TRUE,"MMO NE, CEE, ASIA, CAR";#N/A,#N/A,TRUE,"MMO LAT, MEA, AFR";#N/A,#N/A,TRUE,"NP growth";#N/A,#N/A,TRUE,"ER impact"}</definedName>
    <definedName name="CBIA" localSheetId="3" hidden="1">{#N/A,#N/A,TRUE,"Old - New P&amp;L";#N/A,#N/A,TRUE,"EBIT MMO - Total";#N/A,#N/A,TRUE,"MMO NE, CEE, ASIA, CAR";#N/A,#N/A,TRUE,"MMO LAT, MEA, AFR";#N/A,#N/A,TRUE,"NP growth";#N/A,#N/A,TRUE,"ER impact"}</definedName>
    <definedName name="CBIA" localSheetId="0" hidden="1">{#N/A,#N/A,TRUE,"Old - New P&amp;L";#N/A,#N/A,TRUE,"EBIT MMO - Total";#N/A,#N/A,TRUE,"MMO NE, CEE, ASIA, CAR";#N/A,#N/A,TRUE,"MMO LAT, MEA, AFR";#N/A,#N/A,TRUE,"NP growth";#N/A,#N/A,TRUE,"ER impact"}</definedName>
    <definedName name="CBIA" localSheetId="1" hidden="1">{#N/A,#N/A,TRUE,"Old - New P&amp;L";#N/A,#N/A,TRUE,"EBIT MMO - Total";#N/A,#N/A,TRUE,"MMO NE, CEE, ASIA, CAR";#N/A,#N/A,TRUE,"MMO LAT, MEA, AFR";#N/A,#N/A,TRUE,"NP growth";#N/A,#N/A,TRUE,"ER impact"}</definedName>
    <definedName name="CBIA" hidden="1">{#N/A,#N/A,TRUE,"Old - New P&amp;L";#N/A,#N/A,TRUE,"EBIT MMO - Total";#N/A,#N/A,TRUE,"MMO NE, CEE, ASIA, CAR";#N/A,#N/A,TRUE,"MMO LAT, MEA, AFR";#N/A,#N/A,TRUE,"NP growth";#N/A,#N/A,TRUE,"ER impact"}</definedName>
    <definedName name="CBIA_AME" localSheetId="2" hidden="1">{#N/A,#N/A,TRUE,"Old - New P&amp;L";#N/A,#N/A,TRUE,"EBIT MMO - Total";#N/A,#N/A,TRUE,"MMO NE, CEE, ASIA, CAR";#N/A,#N/A,TRUE,"MMO LAT, MEA, AFR";#N/A,#N/A,TRUE,"NP growth";#N/A,#N/A,TRUE,"ER impact"}</definedName>
    <definedName name="CBIA_AME" localSheetId="4" hidden="1">{#N/A,#N/A,TRUE,"Old - New P&amp;L";#N/A,#N/A,TRUE,"EBIT MMO - Total";#N/A,#N/A,TRUE,"MMO NE, CEE, ASIA, CAR";#N/A,#N/A,TRUE,"MMO LAT, MEA, AFR";#N/A,#N/A,TRUE,"NP growth";#N/A,#N/A,TRUE,"ER impact"}</definedName>
    <definedName name="CBIA_AME" localSheetId="3" hidden="1">{#N/A,#N/A,TRUE,"Old - New P&amp;L";#N/A,#N/A,TRUE,"EBIT MMO - Total";#N/A,#N/A,TRUE,"MMO NE, CEE, ASIA, CAR";#N/A,#N/A,TRUE,"MMO LAT, MEA, AFR";#N/A,#N/A,TRUE,"NP growth";#N/A,#N/A,TRUE,"ER impact"}</definedName>
    <definedName name="CBIA_AME" localSheetId="0" hidden="1">{#N/A,#N/A,TRUE,"Old - New P&amp;L";#N/A,#N/A,TRUE,"EBIT MMO - Total";#N/A,#N/A,TRUE,"MMO NE, CEE, ASIA, CAR";#N/A,#N/A,TRUE,"MMO LAT, MEA, AFR";#N/A,#N/A,TRUE,"NP growth";#N/A,#N/A,TRUE,"ER impact"}</definedName>
    <definedName name="CBIA_AME" localSheetId="1" hidden="1">{#N/A,#N/A,TRUE,"Old - New P&amp;L";#N/A,#N/A,TRUE,"EBIT MMO - Total";#N/A,#N/A,TRUE,"MMO NE, CEE, ASIA, CAR";#N/A,#N/A,TRUE,"MMO LAT, MEA, AFR";#N/A,#N/A,TRUE,"NP growth";#N/A,#N/A,TRUE,"ER impact"}</definedName>
    <definedName name="CBIA_AME" hidden="1">{#N/A,#N/A,TRUE,"Old - New P&amp;L";#N/A,#N/A,TRUE,"EBIT MMO - Total";#N/A,#N/A,TRUE,"MMO NE, CEE, ASIA, CAR";#N/A,#N/A,TRUE,"MMO LAT, MEA, AFR";#N/A,#N/A,TRUE,"NP growth";#N/A,#N/A,TRUE,"ER impact"}</definedName>
    <definedName name="CBIA1" localSheetId="2" hidden="1">{#N/A,#N/A,TRUE,"Old - New P&amp;L";#N/A,#N/A,TRUE,"EBIT MMO - Total";#N/A,#N/A,TRUE,"MMO NE, CEE, ASIA, CAR";#N/A,#N/A,TRUE,"MMO LAT, MEA, AFR";#N/A,#N/A,TRUE,"NP growth";#N/A,#N/A,TRUE,"ER impact"}</definedName>
    <definedName name="CBIA1" localSheetId="4" hidden="1">{#N/A,#N/A,TRUE,"Old - New P&amp;L";#N/A,#N/A,TRUE,"EBIT MMO - Total";#N/A,#N/A,TRUE,"MMO NE, CEE, ASIA, CAR";#N/A,#N/A,TRUE,"MMO LAT, MEA, AFR";#N/A,#N/A,TRUE,"NP growth";#N/A,#N/A,TRUE,"ER impact"}</definedName>
    <definedName name="CBIA1" localSheetId="3" hidden="1">{#N/A,#N/A,TRUE,"Old - New P&amp;L";#N/A,#N/A,TRUE,"EBIT MMO - Total";#N/A,#N/A,TRUE,"MMO NE, CEE, ASIA, CAR";#N/A,#N/A,TRUE,"MMO LAT, MEA, AFR";#N/A,#N/A,TRUE,"NP growth";#N/A,#N/A,TRUE,"ER impact"}</definedName>
    <definedName name="CBIA1" localSheetId="0" hidden="1">{#N/A,#N/A,TRUE,"Old - New P&amp;L";#N/A,#N/A,TRUE,"EBIT MMO - Total";#N/A,#N/A,TRUE,"MMO NE, CEE, ASIA, CAR";#N/A,#N/A,TRUE,"MMO LAT, MEA, AFR";#N/A,#N/A,TRUE,"NP growth";#N/A,#N/A,TRUE,"ER impact"}</definedName>
    <definedName name="CBIA1" localSheetId="1" hidden="1">{#N/A,#N/A,TRUE,"Old - New P&amp;L";#N/A,#N/A,TRUE,"EBIT MMO - Total";#N/A,#N/A,TRUE,"MMO NE, CEE, ASIA, CAR";#N/A,#N/A,TRUE,"MMO LAT, MEA, AFR";#N/A,#N/A,TRUE,"NP growth";#N/A,#N/A,TRUE,"ER impact"}</definedName>
    <definedName name="CBIA1" hidden="1">{#N/A,#N/A,TRUE,"Old - New P&amp;L";#N/A,#N/A,TRUE,"EBIT MMO - Total";#N/A,#N/A,TRUE,"MMO NE, CEE, ASIA, CAR";#N/A,#N/A,TRUE,"MMO LAT, MEA, AFR";#N/A,#N/A,TRUE,"NP growth";#N/A,#N/A,TRUE,"ER impact"}</definedName>
    <definedName name="CBIA3" localSheetId="2" hidden="1">{#N/A,#N/A,TRUE,"Old - New P&amp;L";#N/A,#N/A,TRUE,"EBIT MMO - Total";#N/A,#N/A,TRUE,"MMO NE, CEE, ASIA, CAR";#N/A,#N/A,TRUE,"MMO LAT, MEA, AFR";#N/A,#N/A,TRUE,"NP growth";#N/A,#N/A,TRUE,"ER impact"}</definedName>
    <definedName name="CBIA3" localSheetId="4" hidden="1">{#N/A,#N/A,TRUE,"Old - New P&amp;L";#N/A,#N/A,TRUE,"EBIT MMO - Total";#N/A,#N/A,TRUE,"MMO NE, CEE, ASIA, CAR";#N/A,#N/A,TRUE,"MMO LAT, MEA, AFR";#N/A,#N/A,TRUE,"NP growth";#N/A,#N/A,TRUE,"ER impact"}</definedName>
    <definedName name="CBIA3" localSheetId="3" hidden="1">{#N/A,#N/A,TRUE,"Old - New P&amp;L";#N/A,#N/A,TRUE,"EBIT MMO - Total";#N/A,#N/A,TRUE,"MMO NE, CEE, ASIA, CAR";#N/A,#N/A,TRUE,"MMO LAT, MEA, AFR";#N/A,#N/A,TRUE,"NP growth";#N/A,#N/A,TRUE,"ER impact"}</definedName>
    <definedName name="CBIA3" localSheetId="0" hidden="1">{#N/A,#N/A,TRUE,"Old - New P&amp;L";#N/A,#N/A,TRUE,"EBIT MMO - Total";#N/A,#N/A,TRUE,"MMO NE, CEE, ASIA, CAR";#N/A,#N/A,TRUE,"MMO LAT, MEA, AFR";#N/A,#N/A,TRUE,"NP growth";#N/A,#N/A,TRUE,"ER impact"}</definedName>
    <definedName name="CBIA3" localSheetId="1" hidden="1">{#N/A,#N/A,TRUE,"Old - New P&amp;L";#N/A,#N/A,TRUE,"EBIT MMO - Total";#N/A,#N/A,TRUE,"MMO NE, CEE, ASIA, CAR";#N/A,#N/A,TRUE,"MMO LAT, MEA, AFR";#N/A,#N/A,TRUE,"NP growth";#N/A,#N/A,TRUE,"ER impact"}</definedName>
    <definedName name="CBIA3" hidden="1">{#N/A,#N/A,TRUE,"Old - New P&amp;L";#N/A,#N/A,TRUE,"EBIT MMO - Total";#N/A,#N/A,TRUE,"MMO NE, CEE, ASIA, CAR";#N/A,#N/A,TRUE,"MMO LAT, MEA, AFR";#N/A,#N/A,TRUE,"NP growth";#N/A,#N/A,TRUE,"ER impact"}</definedName>
    <definedName name="CBII_AME" localSheetId="2" hidden="1">{#N/A,#N/A,TRUE,"Old - New P&amp;L";#N/A,#N/A,TRUE,"EBIT MMO - Total";#N/A,#N/A,TRUE,"MMO NE, CEE, ASIA, CAR";#N/A,#N/A,TRUE,"MMO LAT, MEA, AFR";#N/A,#N/A,TRUE,"NP growth";#N/A,#N/A,TRUE,"ER impact"}</definedName>
    <definedName name="CBII_AME" localSheetId="4" hidden="1">{#N/A,#N/A,TRUE,"Old - New P&amp;L";#N/A,#N/A,TRUE,"EBIT MMO - Total";#N/A,#N/A,TRUE,"MMO NE, CEE, ASIA, CAR";#N/A,#N/A,TRUE,"MMO LAT, MEA, AFR";#N/A,#N/A,TRUE,"NP growth";#N/A,#N/A,TRUE,"ER impact"}</definedName>
    <definedName name="CBII_AME" localSheetId="3" hidden="1">{#N/A,#N/A,TRUE,"Old - New P&amp;L";#N/A,#N/A,TRUE,"EBIT MMO - Total";#N/A,#N/A,TRUE,"MMO NE, CEE, ASIA, CAR";#N/A,#N/A,TRUE,"MMO LAT, MEA, AFR";#N/A,#N/A,TRUE,"NP growth";#N/A,#N/A,TRUE,"ER impact"}</definedName>
    <definedName name="CBII_AME" localSheetId="0" hidden="1">{#N/A,#N/A,TRUE,"Old - New P&amp;L";#N/A,#N/A,TRUE,"EBIT MMO - Total";#N/A,#N/A,TRUE,"MMO NE, CEE, ASIA, CAR";#N/A,#N/A,TRUE,"MMO LAT, MEA, AFR";#N/A,#N/A,TRUE,"NP growth";#N/A,#N/A,TRUE,"ER impact"}</definedName>
    <definedName name="CBII_AME" localSheetId="1" hidden="1">{#N/A,#N/A,TRUE,"Old - New P&amp;L";#N/A,#N/A,TRUE,"EBIT MMO - Total";#N/A,#N/A,TRUE,"MMO NE, CEE, ASIA, CAR";#N/A,#N/A,TRUE,"MMO LAT, MEA, AFR";#N/A,#N/A,TRUE,"NP growth";#N/A,#N/A,TRUE,"ER impact"}</definedName>
    <definedName name="CBII_AME" hidden="1">{#N/A,#N/A,TRUE,"Old - New P&amp;L";#N/A,#N/A,TRUE,"EBIT MMO - Total";#N/A,#N/A,TRUE,"MMO NE, CEE, ASIA, CAR";#N/A,#N/A,TRUE,"MMO LAT, MEA, AFR";#N/A,#N/A,TRUE,"NP growth";#N/A,#N/A,TRUE,"ER impact"}</definedName>
    <definedName name="CBII_CEE" localSheetId="2" hidden="1">{#N/A,#N/A,TRUE,"Old - New P&amp;L";#N/A,#N/A,TRUE,"EBIT MMO - Total";#N/A,#N/A,TRUE,"MMO NE, CEE, ASIA, CAR";#N/A,#N/A,TRUE,"MMO LAT, MEA, AFR";#N/A,#N/A,TRUE,"NP growth";#N/A,#N/A,TRUE,"ER impact"}</definedName>
    <definedName name="CBII_CEE" localSheetId="4" hidden="1">{#N/A,#N/A,TRUE,"Old - New P&amp;L";#N/A,#N/A,TRUE,"EBIT MMO - Total";#N/A,#N/A,TRUE,"MMO NE, CEE, ASIA, CAR";#N/A,#N/A,TRUE,"MMO LAT, MEA, AFR";#N/A,#N/A,TRUE,"NP growth";#N/A,#N/A,TRUE,"ER impact"}</definedName>
    <definedName name="CBII_CEE" localSheetId="3" hidden="1">{#N/A,#N/A,TRUE,"Old - New P&amp;L";#N/A,#N/A,TRUE,"EBIT MMO - Total";#N/A,#N/A,TRUE,"MMO NE, CEE, ASIA, CAR";#N/A,#N/A,TRUE,"MMO LAT, MEA, AFR";#N/A,#N/A,TRUE,"NP growth";#N/A,#N/A,TRUE,"ER impact"}</definedName>
    <definedName name="CBII_CEE" localSheetId="0" hidden="1">{#N/A,#N/A,TRUE,"Old - New P&amp;L";#N/A,#N/A,TRUE,"EBIT MMO - Total";#N/A,#N/A,TRUE,"MMO NE, CEE, ASIA, CAR";#N/A,#N/A,TRUE,"MMO LAT, MEA, AFR";#N/A,#N/A,TRUE,"NP growth";#N/A,#N/A,TRUE,"ER impact"}</definedName>
    <definedName name="CBII_CEE" localSheetId="1" hidden="1">{#N/A,#N/A,TRUE,"Old - New P&amp;L";#N/A,#N/A,TRUE,"EBIT MMO - Total";#N/A,#N/A,TRUE,"MMO NE, CEE, ASIA, CAR";#N/A,#N/A,TRUE,"MMO LAT, MEA, AFR";#N/A,#N/A,TRUE,"NP growth";#N/A,#N/A,TRUE,"ER impact"}</definedName>
    <definedName name="CBII_CEE" hidden="1">{#N/A,#N/A,TRUE,"Old - New P&amp;L";#N/A,#N/A,TRUE,"EBIT MMO - Total";#N/A,#N/A,TRUE,"MMO NE, CEE, ASIA, CAR";#N/A,#N/A,TRUE,"MMO LAT, MEA, AFR";#N/A,#N/A,TRUE,"NP growth";#N/A,#N/A,TRUE,"ER impact"}</definedName>
    <definedName name="CBII_HO" localSheetId="2" hidden="1">{#N/A,#N/A,TRUE,"Old - New P&amp;L";#N/A,#N/A,TRUE,"EBIT MMO - Total";#N/A,#N/A,TRUE,"MMO NE, CEE, ASIA, CAR";#N/A,#N/A,TRUE,"MMO LAT, MEA, AFR";#N/A,#N/A,TRUE,"NP growth";#N/A,#N/A,TRUE,"ER impact"}</definedName>
    <definedName name="CBII_HO" localSheetId="4" hidden="1">{#N/A,#N/A,TRUE,"Old - New P&amp;L";#N/A,#N/A,TRUE,"EBIT MMO - Total";#N/A,#N/A,TRUE,"MMO NE, CEE, ASIA, CAR";#N/A,#N/A,TRUE,"MMO LAT, MEA, AFR";#N/A,#N/A,TRUE,"NP growth";#N/A,#N/A,TRUE,"ER impact"}</definedName>
    <definedName name="CBII_HO" localSheetId="3" hidden="1">{#N/A,#N/A,TRUE,"Old - New P&amp;L";#N/A,#N/A,TRUE,"EBIT MMO - Total";#N/A,#N/A,TRUE,"MMO NE, CEE, ASIA, CAR";#N/A,#N/A,TRUE,"MMO LAT, MEA, AFR";#N/A,#N/A,TRUE,"NP growth";#N/A,#N/A,TRUE,"ER impact"}</definedName>
    <definedName name="CBII_HO" localSheetId="0" hidden="1">{#N/A,#N/A,TRUE,"Old - New P&amp;L";#N/A,#N/A,TRUE,"EBIT MMO - Total";#N/A,#N/A,TRUE,"MMO NE, CEE, ASIA, CAR";#N/A,#N/A,TRUE,"MMO LAT, MEA, AFR";#N/A,#N/A,TRUE,"NP growth";#N/A,#N/A,TRUE,"ER impact"}</definedName>
    <definedName name="CBII_HO" localSheetId="1" hidden="1">{#N/A,#N/A,TRUE,"Old - New P&amp;L";#N/A,#N/A,TRUE,"EBIT MMO - Total";#N/A,#N/A,TRUE,"MMO NE, CEE, ASIA, CAR";#N/A,#N/A,TRUE,"MMO LAT, MEA, AFR";#N/A,#N/A,TRUE,"NP growth";#N/A,#N/A,TRUE,"ER impact"}</definedName>
    <definedName name="CBII_HO" hidden="1">{#N/A,#N/A,TRUE,"Old - New P&amp;L";#N/A,#N/A,TRUE,"EBIT MMO - Total";#N/A,#N/A,TRUE,"MMO NE, CEE, ASIA, CAR";#N/A,#N/A,TRUE,"MMO LAT, MEA, AFR";#N/A,#N/A,TRUE,"NP growth";#N/A,#N/A,TRUE,"ER impact"}</definedName>
    <definedName name="CBII_HO_2" localSheetId="2" hidden="1">{#N/A,#N/A,TRUE,"Old - New P&amp;L";#N/A,#N/A,TRUE,"EBIT MMO - Total";#N/A,#N/A,TRUE,"MMO NE, CEE, ASIA, CAR";#N/A,#N/A,TRUE,"MMO LAT, MEA, AFR";#N/A,#N/A,TRUE,"NP growth";#N/A,#N/A,TRUE,"ER impact"}</definedName>
    <definedName name="CBII_HO_2" localSheetId="4" hidden="1">{#N/A,#N/A,TRUE,"Old - New P&amp;L";#N/A,#N/A,TRUE,"EBIT MMO - Total";#N/A,#N/A,TRUE,"MMO NE, CEE, ASIA, CAR";#N/A,#N/A,TRUE,"MMO LAT, MEA, AFR";#N/A,#N/A,TRUE,"NP growth";#N/A,#N/A,TRUE,"ER impact"}</definedName>
    <definedName name="CBII_HO_2" localSheetId="3" hidden="1">{#N/A,#N/A,TRUE,"Old - New P&amp;L";#N/A,#N/A,TRUE,"EBIT MMO - Total";#N/A,#N/A,TRUE,"MMO NE, CEE, ASIA, CAR";#N/A,#N/A,TRUE,"MMO LAT, MEA, AFR";#N/A,#N/A,TRUE,"NP growth";#N/A,#N/A,TRUE,"ER impact"}</definedName>
    <definedName name="CBII_HO_2" localSheetId="0" hidden="1">{#N/A,#N/A,TRUE,"Old - New P&amp;L";#N/A,#N/A,TRUE,"EBIT MMO - Total";#N/A,#N/A,TRUE,"MMO NE, CEE, ASIA, CAR";#N/A,#N/A,TRUE,"MMO LAT, MEA, AFR";#N/A,#N/A,TRUE,"NP growth";#N/A,#N/A,TRUE,"ER impact"}</definedName>
    <definedName name="CBII_HO_2" localSheetId="1" hidden="1">{#N/A,#N/A,TRUE,"Old - New P&amp;L";#N/A,#N/A,TRUE,"EBIT MMO - Total";#N/A,#N/A,TRUE,"MMO NE, CEE, ASIA, CAR";#N/A,#N/A,TRUE,"MMO LAT, MEA, AFR";#N/A,#N/A,TRUE,"NP growth";#N/A,#N/A,TRUE,"ER impact"}</definedName>
    <definedName name="CBII_HO_2" hidden="1">{#N/A,#N/A,TRUE,"Old - New P&amp;L";#N/A,#N/A,TRUE,"EBIT MMO - Total";#N/A,#N/A,TRUE,"MMO NE, CEE, ASIA, CAR";#N/A,#N/A,TRUE,"MMO LAT, MEA, AFR";#N/A,#N/A,TRUE,"NP growth";#N/A,#N/A,TRUE,"ER impact"}</definedName>
    <definedName name="CBT11.X.XX.XXX">#REF!</definedName>
    <definedName name="CBT12.X.XX.XXX">#REF!</definedName>
    <definedName name="CBT13.X.XX.XXX">#REF!</definedName>
    <definedName name="CBT14.X.XX.XXX">#REF!</definedName>
    <definedName name="CBT15.X.XX.XXX">#REF!</definedName>
    <definedName name="CBT21.X.XX.XXX">#REF!</definedName>
    <definedName name="CBT31.X.XX.XXX">#REF!</definedName>
    <definedName name="CBT32.X.XX.XXX">#REF!</definedName>
    <definedName name="CBT38.X.XX.XXX">#REF!</definedName>
    <definedName name="CBT41.X.XX.XXX">#REF!</definedName>
    <definedName name="CBT42.X.XX.XXX">#REF!</definedName>
    <definedName name="CBT51.X.XX.XXX">#REF!</definedName>
    <definedName name="CBT61.X.XX.XXX">#REF!</definedName>
    <definedName name="CBT70.X.XX.XXX">#REF!</definedName>
    <definedName name="CBT71.X.XX.XXX">#REF!</definedName>
    <definedName name="CBT72.X.XX.XXX">#REF!</definedName>
    <definedName name="CBT74.X.XX.XXX">#REF!</definedName>
    <definedName name="CBT75.X.XX.XXX">#REF!</definedName>
    <definedName name="CBT76.X.XX.XXX">#REF!</definedName>
    <definedName name="CBT77.X.XX.XXX">#REF!</definedName>
    <definedName name="CBT78.X.XX.XXX">#REF!</definedName>
    <definedName name="CBT79.X.XX.XXX">#REF!</definedName>
    <definedName name="cc" localSheetId="2" hidden="1">{#N/A,#N/A,FALSE,"CBE";#N/A,#N/A,FALSE,"SWK"}</definedName>
    <definedName name="cc" localSheetId="4" hidden="1">{#N/A,#N/A,FALSE,"CBE";#N/A,#N/A,FALSE,"SWK"}</definedName>
    <definedName name="cc" localSheetId="3" hidden="1">{#N/A,#N/A,FALSE,"CBE";#N/A,#N/A,FALSE,"SWK"}</definedName>
    <definedName name="cc" localSheetId="0" hidden="1">{#N/A,#N/A,FALSE,"CBE";#N/A,#N/A,FALSE,"SWK"}</definedName>
    <definedName name="cc" localSheetId="1" hidden="1">{#N/A,#N/A,FALSE,"CBE";#N/A,#N/A,FALSE,"SWK"}</definedName>
    <definedName name="cc" hidden="1">{#N/A,#N/A,FALSE,"CBE";#N/A,#N/A,FALSE,"SWK"}</definedName>
    <definedName name="CC_BAL_BDG">#REF!</definedName>
    <definedName name="ccc" localSheetId="2" hidden="1">{#N/A,#N/A,FALSE,"Calc";#N/A,#N/A,FALSE,"Sensitivity";#N/A,#N/A,FALSE,"LT Earn.Dil.";#N/A,#N/A,FALSE,"Dil. AVP"}</definedName>
    <definedName name="ccc" localSheetId="4" hidden="1">{#N/A,#N/A,FALSE,"Calc";#N/A,#N/A,FALSE,"Sensitivity";#N/A,#N/A,FALSE,"LT Earn.Dil.";#N/A,#N/A,FALSE,"Dil. AVP"}</definedName>
    <definedName name="ccc" localSheetId="3" hidden="1">{#N/A,#N/A,FALSE,"Calc";#N/A,#N/A,FALSE,"Sensitivity";#N/A,#N/A,FALSE,"LT Earn.Dil.";#N/A,#N/A,FALSE,"Dil. AVP"}</definedName>
    <definedName name="ccc" localSheetId="0" hidden="1">{#N/A,#N/A,FALSE,"Calc";#N/A,#N/A,FALSE,"Sensitivity";#N/A,#N/A,FALSE,"LT Earn.Dil.";#N/A,#N/A,FALSE,"Dil. AVP"}</definedName>
    <definedName name="ccc" localSheetId="1" hidden="1">{#N/A,#N/A,FALSE,"Calc";#N/A,#N/A,FALSE,"Sensitivity";#N/A,#N/A,FALSE,"LT Earn.Dil.";#N/A,#N/A,FALSE,"Dil. AVP"}</definedName>
    <definedName name="ccc" hidden="1">{#N/A,#N/A,FALSE,"Calc";#N/A,#N/A,FALSE,"Sensitivity";#N/A,#N/A,FALSE,"LT Earn.Dil.";#N/A,#N/A,FALSE,"Dil. AVP"}</definedName>
    <definedName name="ccccc" localSheetId="2" hidden="1">{"cebank",#N/A,FALSE,"P9498BAR";"spbank",#N/A,FALSE,"P9498BAR";"renfinbank",#N/A,FALSE,"P9498BAR";"indici",#N/A,FALSE,"P9498BAR"}</definedName>
    <definedName name="ccccc" localSheetId="4" hidden="1">{"cebank",#N/A,FALSE,"P9498BAR";"spbank",#N/A,FALSE,"P9498BAR";"renfinbank",#N/A,FALSE,"P9498BAR";"indici",#N/A,FALSE,"P9498BAR"}</definedName>
    <definedName name="ccccc" localSheetId="3" hidden="1">{"cebank",#N/A,FALSE,"P9498BAR";"spbank",#N/A,FALSE,"P9498BAR";"renfinbank",#N/A,FALSE,"P9498BAR";"indici",#N/A,FALSE,"P9498BAR"}</definedName>
    <definedName name="ccccc" localSheetId="0" hidden="1">{"cebank",#N/A,FALSE,"P9498BAR";"spbank",#N/A,FALSE,"P9498BAR";"renfinbank",#N/A,FALSE,"P9498BAR";"indici",#N/A,FALSE,"P9498BAR"}</definedName>
    <definedName name="ccccc" localSheetId="1" hidden="1">{"cebank",#N/A,FALSE,"P9498BAR";"spbank",#N/A,FALSE,"P9498BAR";"renfinbank",#N/A,FALSE,"P9498BAR";"indici",#N/A,FALSE,"P9498BAR"}</definedName>
    <definedName name="ccccc" hidden="1">{"cebank",#N/A,FALSE,"P9498BAR";"spbank",#N/A,FALSE,"P9498BAR";"renfinbank",#N/A,FALSE,"P9498BAR";"indici",#N/A,FALSE,"P9498BAR"}</definedName>
    <definedName name="CCY" localSheetId="2" hidden="1">#REF!</definedName>
    <definedName name="CCY" localSheetId="4" hidden="1">#REF!</definedName>
    <definedName name="CCY" localSheetId="3" hidden="1">#REF!</definedName>
    <definedName name="CCY" localSheetId="0" hidden="1">#REF!</definedName>
    <definedName name="CCY" localSheetId="1" hidden="1">#REF!</definedName>
    <definedName name="CCY" hidden="1">#REF!</definedName>
    <definedName name="cd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cd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cd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cd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cd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cd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cde" hidden="1">#REF!</definedName>
    <definedName name="CEE_CBII" localSheetId="2" hidden="1">{#N/A,#N/A,TRUE,"Old - New P&amp;L";#N/A,#N/A,TRUE,"EBIT MMO - Total";#N/A,#N/A,TRUE,"MMO NE, CEE, ASIA, CAR";#N/A,#N/A,TRUE,"MMO LAT, MEA, AFR";#N/A,#N/A,TRUE,"NP growth";#N/A,#N/A,TRUE,"ER impact"}</definedName>
    <definedName name="CEE_CBII" localSheetId="4" hidden="1">{#N/A,#N/A,TRUE,"Old - New P&amp;L";#N/A,#N/A,TRUE,"EBIT MMO - Total";#N/A,#N/A,TRUE,"MMO NE, CEE, ASIA, CAR";#N/A,#N/A,TRUE,"MMO LAT, MEA, AFR";#N/A,#N/A,TRUE,"NP growth";#N/A,#N/A,TRUE,"ER impact"}</definedName>
    <definedName name="CEE_CBII" localSheetId="3" hidden="1">{#N/A,#N/A,TRUE,"Old - New P&amp;L";#N/A,#N/A,TRUE,"EBIT MMO - Total";#N/A,#N/A,TRUE,"MMO NE, CEE, ASIA, CAR";#N/A,#N/A,TRUE,"MMO LAT, MEA, AFR";#N/A,#N/A,TRUE,"NP growth";#N/A,#N/A,TRUE,"ER impact"}</definedName>
    <definedName name="CEE_CBII" localSheetId="0" hidden="1">{#N/A,#N/A,TRUE,"Old - New P&amp;L";#N/A,#N/A,TRUE,"EBIT MMO - Total";#N/A,#N/A,TRUE,"MMO NE, CEE, ASIA, CAR";#N/A,#N/A,TRUE,"MMO LAT, MEA, AFR";#N/A,#N/A,TRUE,"NP growth";#N/A,#N/A,TRUE,"ER impact"}</definedName>
    <definedName name="CEE_CBII" localSheetId="1" hidden="1">{#N/A,#N/A,TRUE,"Old - New P&amp;L";#N/A,#N/A,TRUE,"EBIT MMO - Total";#N/A,#N/A,TRUE,"MMO NE, CEE, ASIA, CAR";#N/A,#N/A,TRUE,"MMO LAT, MEA, AFR";#N/A,#N/A,TRUE,"NP growth";#N/A,#N/A,TRUE,"ER impact"}</definedName>
    <definedName name="CEE_CBII" hidden="1">{#N/A,#N/A,TRUE,"Old - New P&amp;L";#N/A,#N/A,TRUE,"EBIT MMO - Total";#N/A,#N/A,TRUE,"MMO NE, CEE, ASIA, CAR";#N/A,#N/A,TRUE,"MMO LAT, MEA, AFR";#N/A,#N/A,TRUE,"NP growth";#N/A,#N/A,TRUE,"ER impact"}</definedName>
    <definedName name="chagnge" localSheetId="2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" localSheetId="4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" localSheetId="3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" localSheetId="0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" localSheetId="1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l" localSheetId="2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l" localSheetId="4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l" localSheetId="3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l" localSheetId="0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l" localSheetId="1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gngel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CHANGES_WORK_CAP" hidden="1">"CHANGES_WORK_CAP"</definedName>
    <definedName name="CHECK_ACC">#REF!</definedName>
    <definedName name="CIQWBGuid" hidden="1">"Project Golf_wyniki i prognoza_v3.xlsx"</definedName>
    <definedName name="COMMON_STOCK" hidden="1">"COMMON_STOCK"</definedName>
    <definedName name="COMPANY_ADDRESS" hidden="1">"COMPANY_ADDRESS"</definedName>
    <definedName name="COMPANY_PHONE" hidden="1">"COMPANY_PHONE"</definedName>
    <definedName name="COMPANY_STREET1" hidden="1">"COMPANY_STREET1"</definedName>
    <definedName name="COMPANY_STREET2" hidden="1">"COMPANY_STREET2"</definedName>
    <definedName name="COMPANY_TICKER" hidden="1">"COMPANY_TICKER"</definedName>
    <definedName name="COMPANY_WEBSITE" hidden="1">"COMPANY_WEBSITE"</definedName>
    <definedName name="COMPANY_ZIP" hidden="1">"COMPANY_ZIP"</definedName>
    <definedName name="Connection.Info" hidden="1">"Server=FPS_1;User_Name=Taha Siddiqui;Password=;Application=Fcosting;Database=Fcosting;"</definedName>
    <definedName name="ConsGr">#REF!</definedName>
    <definedName name="cooper2" localSheetId="2" hidden="1">{#N/A,#N/A,TRUE,"Pro Forma";#N/A,#N/A,TRUE,"PF_Bal";#N/A,#N/A,TRUE,"PF_INC";#N/A,#N/A,TRUE,"CBE";#N/A,#N/A,TRUE,"SWK"}</definedName>
    <definedName name="cooper2" localSheetId="4" hidden="1">{#N/A,#N/A,TRUE,"Pro Forma";#N/A,#N/A,TRUE,"PF_Bal";#N/A,#N/A,TRUE,"PF_INC";#N/A,#N/A,TRUE,"CBE";#N/A,#N/A,TRUE,"SWK"}</definedName>
    <definedName name="cooper2" localSheetId="3" hidden="1">{#N/A,#N/A,TRUE,"Pro Forma";#N/A,#N/A,TRUE,"PF_Bal";#N/A,#N/A,TRUE,"PF_INC";#N/A,#N/A,TRUE,"CBE";#N/A,#N/A,TRUE,"SWK"}</definedName>
    <definedName name="cooper2" localSheetId="0" hidden="1">{#N/A,#N/A,TRUE,"Pro Forma";#N/A,#N/A,TRUE,"PF_Bal";#N/A,#N/A,TRUE,"PF_INC";#N/A,#N/A,TRUE,"CBE";#N/A,#N/A,TRUE,"SWK"}</definedName>
    <definedName name="cooper2" localSheetId="1" hidden="1">{#N/A,#N/A,TRUE,"Pro Forma";#N/A,#N/A,TRUE,"PF_Bal";#N/A,#N/A,TRUE,"PF_INC";#N/A,#N/A,TRUE,"CBE";#N/A,#N/A,TRUE,"SWK"}</definedName>
    <definedName name="cooper2" hidden="1">{#N/A,#N/A,TRUE,"Pro Forma";#N/A,#N/A,TRUE,"PF_Bal";#N/A,#N/A,TRUE,"PF_INC";#N/A,#N/A,TRUE,"CBE";#N/A,#N/A,TRUE,"SWK"}</definedName>
    <definedName name="copia" localSheetId="2" hidden="1">{"CONSEJO",#N/A,FALSE,"Dist p0";"CONSEJO",#N/A,FALSE,"Ficha CODICE"}</definedName>
    <definedName name="copia" localSheetId="4" hidden="1">{"CONSEJO",#N/A,FALSE,"Dist p0";"CONSEJO",#N/A,FALSE,"Ficha CODICE"}</definedName>
    <definedName name="copia" localSheetId="3" hidden="1">{"CONSEJO",#N/A,FALSE,"Dist p0";"CONSEJO",#N/A,FALSE,"Ficha CODICE"}</definedName>
    <definedName name="copia" localSheetId="0" hidden="1">{"CONSEJO",#N/A,FALSE,"Dist p0";"CONSEJO",#N/A,FALSE,"Ficha CODICE"}</definedName>
    <definedName name="copia" localSheetId="1" hidden="1">{"CONSEJO",#N/A,FALSE,"Dist p0";"CONSEJO",#N/A,FALSE,"Ficha CODICE"}</definedName>
    <definedName name="copia" hidden="1">{"CONSEJO",#N/A,FALSE,"Dist p0";"CONSEJO",#N/A,FALSE,"Ficha CODICE"}</definedName>
    <definedName name="copy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copy" localSheetId="4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copy" localSheetId="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copy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copy" localSheetId="1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copy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COST_REVENUE" hidden="1">"COST_REVENUE"</definedName>
    <definedName name="CostLevel" localSheetId="2" hidden="1">#REF!</definedName>
    <definedName name="CostLevel" localSheetId="4" hidden="1">#REF!</definedName>
    <definedName name="CostLevel" localSheetId="3" hidden="1">#REF!</definedName>
    <definedName name="CostLevel" localSheetId="0" hidden="1">#REF!</definedName>
    <definedName name="CostLevel" localSheetId="1" hidden="1">#REF!</definedName>
    <definedName name="CostLevel" hidden="1">#REF!</definedName>
    <definedName name="costs_new" localSheetId="2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costs_new" localSheetId="4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costs_new" localSheetId="3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costs_new" localSheetId="0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costs_new" localSheetId="1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costs_new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COUNTRY_NAME" hidden="1">"COUNTRY_NAME"</definedName>
    <definedName name="csaewa" localSheetId="2" hidden="1">{#N/A,#N/A,FALSE,"Aging Summary";#N/A,#N/A,FALSE,"Ratio Analysis";#N/A,#N/A,FALSE,"Test 120 Day Accts";#N/A,#N/A,FALSE,"Tickmarks"}</definedName>
    <definedName name="csaewa" localSheetId="4" hidden="1">{#N/A,#N/A,FALSE,"Aging Summary";#N/A,#N/A,FALSE,"Ratio Analysis";#N/A,#N/A,FALSE,"Test 120 Day Accts";#N/A,#N/A,FALSE,"Tickmarks"}</definedName>
    <definedName name="csaewa" localSheetId="3" hidden="1">{#N/A,#N/A,FALSE,"Aging Summary";#N/A,#N/A,FALSE,"Ratio Analysis";#N/A,#N/A,FALSE,"Test 120 Day Accts";#N/A,#N/A,FALSE,"Tickmarks"}</definedName>
    <definedName name="csaewa" localSheetId="0" hidden="1">{#N/A,#N/A,FALSE,"Aging Summary";#N/A,#N/A,FALSE,"Ratio Analysis";#N/A,#N/A,FALSE,"Test 120 Day Accts";#N/A,#N/A,FALSE,"Tickmarks"}</definedName>
    <definedName name="csaewa" localSheetId="1" hidden="1">{#N/A,#N/A,FALSE,"Aging Summary";#N/A,#N/A,FALSE,"Ratio Analysis";#N/A,#N/A,FALSE,"Test 120 Day Accts";#N/A,#N/A,FALSE,"Tickmarks"}</definedName>
    <definedName name="csaewa" hidden="1">{#N/A,#N/A,FALSE,"Aging Summary";#N/A,#N/A,FALSE,"Ratio Analysis";#N/A,#N/A,FALSE,"Test 120 Day Accts";#N/A,#N/A,FALSE,"Tickmarks"}</definedName>
    <definedName name="Curr">#REF!</definedName>
    <definedName name="CURRENT_PORT" hidden="1">"CURRENT_PORT"</definedName>
    <definedName name="CURRENT_RATIO" hidden="1">"CURRENT_RATIO"</definedName>
    <definedName name="Cwvu.COMPRIMIDA." localSheetId="2" hidden="1">#REF!,#REF!</definedName>
    <definedName name="Cwvu.COMPRIMIDA." localSheetId="4" hidden="1">#REF!,#REF!</definedName>
    <definedName name="Cwvu.COMPRIMIDA." localSheetId="3" hidden="1">#REF!,#REF!</definedName>
    <definedName name="Cwvu.COMPRIMIDA." localSheetId="0" hidden="1">#REF!,#REF!</definedName>
    <definedName name="Cwvu.COMPRIMIDA." localSheetId="1" hidden="1">#REF!,#REF!</definedName>
    <definedName name="Cwvu.COMPRIMIDA." hidden="1">#REF!,#REF!</definedName>
    <definedName name="Cwvu.GREY_ALL." hidden="1">#REF!</definedName>
    <definedName name="Cwvu.STANDARD." localSheetId="2" hidden="1">#REF!,#REF!,#REF!</definedName>
    <definedName name="Cwvu.STANDARD." localSheetId="4" hidden="1">#REF!,#REF!,#REF!</definedName>
    <definedName name="Cwvu.STANDARD." localSheetId="3" hidden="1">#REF!,#REF!,#REF!</definedName>
    <definedName name="Cwvu.STANDARD." localSheetId="0" hidden="1">#REF!,#REF!,#REF!</definedName>
    <definedName name="Cwvu.STANDARD." localSheetId="1" hidden="1">#REF!,#REF!,#REF!</definedName>
    <definedName name="Cwvu.STANDARD." hidden="1">#REF!,#REF!,#REF!</definedName>
    <definedName name="Cwvy.GREY_ALL._dcf" hidden="1">#REF!</definedName>
    <definedName name="d" localSheetId="2" hidden="1">{"ANAR",#N/A,FALSE,"Dist total";"MARGEN",#N/A,FALSE,"Dist total";"COMENTARIO",#N/A,FALSE,"Ficha CODICE";"CONSEJO",#N/A,FALSE,"Dist p0";"uno",#N/A,FALSE,"Dist total"}</definedName>
    <definedName name="d" localSheetId="4" hidden="1">{"ANAR",#N/A,FALSE,"Dist total";"MARGEN",#N/A,FALSE,"Dist total";"COMENTARIO",#N/A,FALSE,"Ficha CODICE";"CONSEJO",#N/A,FALSE,"Dist p0";"uno",#N/A,FALSE,"Dist total"}</definedName>
    <definedName name="d" localSheetId="3" hidden="1">{"ANAR",#N/A,FALSE,"Dist total";"MARGEN",#N/A,FALSE,"Dist total";"COMENTARIO",#N/A,FALSE,"Ficha CODICE";"CONSEJO",#N/A,FALSE,"Dist p0";"uno",#N/A,FALSE,"Dist total"}</definedName>
    <definedName name="d" localSheetId="0" hidden="1">{"ANAR",#N/A,FALSE,"Dist total";"MARGEN",#N/A,FALSE,"Dist total";"COMENTARIO",#N/A,FALSE,"Ficha CODICE";"CONSEJO",#N/A,FALSE,"Dist p0";"uno",#N/A,FALSE,"Dist total"}</definedName>
    <definedName name="d" localSheetId="1" hidden="1">{"ANAR",#N/A,FALSE,"Dist total";"MARGEN",#N/A,FALSE,"Dist total";"COMENTARIO",#N/A,FALSE,"Ficha CODICE";"CONSEJO",#N/A,FALSE,"Dist p0";"uno",#N/A,FALSE,"Dist total"}</definedName>
    <definedName name="d" hidden="1">{"ANAR",#N/A,FALSE,"Dist total";"MARGEN",#N/A,FALSE,"Dist total";"COMENTARIO",#N/A,FALSE,"Ficha CODICE";"CONSEJO",#N/A,FALSE,"Dist p0";"uno",#N/A,FALSE,"Dist total"}</definedName>
    <definedName name="DAYS_PAY_OUTST" hidden="1">"DAYS_PAY_OUTST"</definedName>
    <definedName name="DAYS_SALES_OUTST" hidden="1">"DAYS_SALES_OUTST"</definedName>
    <definedName name="DCF_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" localSheetId="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d" localSheetId="2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dd" localSheetId="4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dd" localSheetId="3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dd" localSheetId="0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dd" localSheetId="1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dd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dddd" localSheetId="2" hidden="1">{#N/A,#N/A,FALSE,"Aging Summary";#N/A,#N/A,FALSE,"Ratio Analysis";#N/A,#N/A,FALSE,"Test 120 Day Accts";#N/A,#N/A,FALSE,"Tickmarks"}</definedName>
    <definedName name="dddd" localSheetId="4" hidden="1">{#N/A,#N/A,FALSE,"Aging Summary";#N/A,#N/A,FALSE,"Ratio Analysis";#N/A,#N/A,FALSE,"Test 120 Day Accts";#N/A,#N/A,FALSE,"Tickmarks"}</definedName>
    <definedName name="dddd" localSheetId="3" hidden="1">{#N/A,#N/A,FALSE,"Aging Summary";#N/A,#N/A,FALSE,"Ratio Analysis";#N/A,#N/A,FALSE,"Test 120 Day Accts";#N/A,#N/A,FALSE,"Tickmarks"}</definedName>
    <definedName name="dddd" localSheetId="0" hidden="1">{#N/A,#N/A,FALSE,"Aging Summary";#N/A,#N/A,FALSE,"Ratio Analysis";#N/A,#N/A,FALSE,"Test 120 Day Accts";#N/A,#N/A,FALSE,"Tickmarks"}</definedName>
    <definedName name="dddd" localSheetId="1" hidden="1">{#N/A,#N/A,FALSE,"Aging Summary";#N/A,#N/A,FALSE,"Ratio Analysis";#N/A,#N/A,FALSE,"Test 120 Day Accts";#N/A,#N/A,FALSE,"Tickmarks"}</definedName>
    <definedName name="dddd" hidden="1">{#N/A,#N/A,FALSE,"Aging Summary";#N/A,#N/A,FALSE,"Ratio Analysis";#N/A,#N/A,FALSE,"Test 120 Day Accts";#N/A,#N/A,FALSE,"Tickmarks"}</definedName>
    <definedName name="dddddd" localSheetId="2" hidden="1">{"FCB_ALL",#N/A,FALSE,"FCB";"GREY_ALL",#N/A,FALSE,"GREY"}</definedName>
    <definedName name="dddddd" localSheetId="4" hidden="1">{"FCB_ALL",#N/A,FALSE,"FCB";"GREY_ALL",#N/A,FALSE,"GREY"}</definedName>
    <definedName name="dddddd" localSheetId="3" hidden="1">{"FCB_ALL",#N/A,FALSE,"FCB";"GREY_ALL",#N/A,FALSE,"GREY"}</definedName>
    <definedName name="dddddd" localSheetId="0" hidden="1">{"FCB_ALL",#N/A,FALSE,"FCB";"GREY_ALL",#N/A,FALSE,"GREY"}</definedName>
    <definedName name="dddddd" localSheetId="1" hidden="1">{"FCB_ALL",#N/A,FALSE,"FCB";"GREY_ALL",#N/A,FALSE,"GREY"}</definedName>
    <definedName name="dddddd" hidden="1">{"FCB_ALL",#N/A,FALSE,"FCB";"GREY_ALL",#N/A,FALSE,"GREY"}</definedName>
    <definedName name="dddf" localSheetId="2" hidden="1">{#N/A,#N/A,TRUE,"Old - New P&amp;L";#N/A,#N/A,TRUE,"EBIT MMO - Total";#N/A,#N/A,TRUE,"MMO NE, CEE, ASIA, CAR";#N/A,#N/A,TRUE,"MMO LAT, MEA, AFR";#N/A,#N/A,TRUE,"NP growth";#N/A,#N/A,TRUE,"ER impact"}</definedName>
    <definedName name="dddf" localSheetId="4" hidden="1">{#N/A,#N/A,TRUE,"Old - New P&amp;L";#N/A,#N/A,TRUE,"EBIT MMO - Total";#N/A,#N/A,TRUE,"MMO NE, CEE, ASIA, CAR";#N/A,#N/A,TRUE,"MMO LAT, MEA, AFR";#N/A,#N/A,TRUE,"NP growth";#N/A,#N/A,TRUE,"ER impact"}</definedName>
    <definedName name="dddf" localSheetId="3" hidden="1">{#N/A,#N/A,TRUE,"Old - New P&amp;L";#N/A,#N/A,TRUE,"EBIT MMO - Total";#N/A,#N/A,TRUE,"MMO NE, CEE, ASIA, CAR";#N/A,#N/A,TRUE,"MMO LAT, MEA, AFR";#N/A,#N/A,TRUE,"NP growth";#N/A,#N/A,TRUE,"ER impact"}</definedName>
    <definedName name="dddf" localSheetId="0" hidden="1">{#N/A,#N/A,TRUE,"Old - New P&amp;L";#N/A,#N/A,TRUE,"EBIT MMO - Total";#N/A,#N/A,TRUE,"MMO NE, CEE, ASIA, CAR";#N/A,#N/A,TRUE,"MMO LAT, MEA, AFR";#N/A,#N/A,TRUE,"NP growth";#N/A,#N/A,TRUE,"ER impact"}</definedName>
    <definedName name="dddf" localSheetId="1" hidden="1">{#N/A,#N/A,TRUE,"Old - New P&amp;L";#N/A,#N/A,TRUE,"EBIT MMO - Total";#N/A,#N/A,TRUE,"MMO NE, CEE, ASIA, CAR";#N/A,#N/A,TRUE,"MMO LAT, MEA, AFR";#N/A,#N/A,TRUE,"NP growth";#N/A,#N/A,TRUE,"ER impact"}</definedName>
    <definedName name="dddf" hidden="1">{#N/A,#N/A,TRUE,"Old - New P&amp;L";#N/A,#N/A,TRUE,"EBIT MMO - Total";#N/A,#N/A,TRUE,"MMO NE, CEE, ASIA, CAR";#N/A,#N/A,TRUE,"MMO LAT, MEA, AFR";#N/A,#N/A,TRUE,"NP growth";#N/A,#N/A,TRUE,"ER impact"}</definedName>
    <definedName name="ddxf" localSheetId="2" hidden="1">{"NOPCAPEVA",#N/A,FALSE,"Nopat";"FCFCSTAR",#N/A,FALSE,"FCFVAL";"EVAVL",#N/A,FALSE,"EVAVAL";"LEASE",#N/A,FALSE,"OpLease"}</definedName>
    <definedName name="ddxf" localSheetId="4" hidden="1">{"NOPCAPEVA",#N/A,FALSE,"Nopat";"FCFCSTAR",#N/A,FALSE,"FCFVAL";"EVAVL",#N/A,FALSE,"EVAVAL";"LEASE",#N/A,FALSE,"OpLease"}</definedName>
    <definedName name="ddxf" localSheetId="3" hidden="1">{"NOPCAPEVA",#N/A,FALSE,"Nopat";"FCFCSTAR",#N/A,FALSE,"FCFVAL";"EVAVL",#N/A,FALSE,"EVAVAL";"LEASE",#N/A,FALSE,"OpLease"}</definedName>
    <definedName name="ddxf" localSheetId="0" hidden="1">{"NOPCAPEVA",#N/A,FALSE,"Nopat";"FCFCSTAR",#N/A,FALSE,"FCFVAL";"EVAVL",#N/A,FALSE,"EVAVAL";"LEASE",#N/A,FALSE,"OpLease"}</definedName>
    <definedName name="ddxf" localSheetId="1" hidden="1">{"NOPCAPEVA",#N/A,FALSE,"Nopat";"FCFCSTAR",#N/A,FALSE,"FCFVAL";"EVAVL",#N/A,FALSE,"EVAVAL";"LEASE",#N/A,FALSE,"OpLease"}</definedName>
    <definedName name="ddxf" hidden="1">{"NOPCAPEVA",#N/A,FALSE,"Nopat";"FCFCSTAR",#N/A,FALSE,"FCFVAL";"EVAVL",#N/A,FALSE,"EVAVAL";"LEASE",#N/A,FALSE,"OpLease"}</definedName>
    <definedName name="DEFERRED_INC_TAX" hidden="1">"DEFERRED_INC_TAX"</definedName>
    <definedName name="DEFERRED_TAXES" hidden="1">"DEFERRED_TAXES"</definedName>
    <definedName name="DEPRE_AMORT" hidden="1">"DEPRE_AMORT"</definedName>
    <definedName name="DEPRE_AMORT_SUPPL" hidden="1">"DEPRE_AMORT_SUPPL"</definedName>
    <definedName name="DEPRE_DEPLE" hidden="1">"DEPRE_DEPLE"</definedName>
    <definedName name="DEPRE_SUPP" hidden="1">"DEPRE_SUPP"</definedName>
    <definedName name="DESCRIPTION_LONG" hidden="1">"DESCRIPTION_LONG"</definedName>
    <definedName name="df" localSheetId="2" hidden="1">{#N/A,#N/A,FALSE,"Brad_DCFM";#N/A,#N/A,FALSE,"Nick_DCFM";#N/A,#N/A,FALSE,"Mobile_DCFM"}</definedName>
    <definedName name="df" localSheetId="4" hidden="1">{#N/A,#N/A,FALSE,"Brad_DCFM";#N/A,#N/A,FALSE,"Nick_DCFM";#N/A,#N/A,FALSE,"Mobile_DCFM"}</definedName>
    <definedName name="df" localSheetId="3" hidden="1">{#N/A,#N/A,FALSE,"Brad_DCFM";#N/A,#N/A,FALSE,"Nick_DCFM";#N/A,#N/A,FALSE,"Mobile_DCFM"}</definedName>
    <definedName name="df" localSheetId="0" hidden="1">{#N/A,#N/A,FALSE,"Brad_DCFM";#N/A,#N/A,FALSE,"Nick_DCFM";#N/A,#N/A,FALSE,"Mobile_DCFM"}</definedName>
    <definedName name="df" localSheetId="1" hidden="1">{#N/A,#N/A,FALSE,"Brad_DCFM";#N/A,#N/A,FALSE,"Nick_DCFM";#N/A,#N/A,FALSE,"Mobile_DCFM"}</definedName>
    <definedName name="df" hidden="1">{#N/A,#N/A,FALSE,"Brad_DCFM";#N/A,#N/A,FALSE,"Nick_DCFM";#N/A,#N/A,FALSE,"Mobile_DCFM"}</definedName>
    <definedName name="dfadsth" localSheetId="2" hidden="1">{"AnnInc",#N/A,TRUE,"Inc";"QtrInc1",#N/A,TRUE,"Inc";"Balance",#N/A,TRUE,"Bal";"Cflow",#N/A,TRUE,"Cash"}</definedName>
    <definedName name="dfadsth" localSheetId="4" hidden="1">{"AnnInc",#N/A,TRUE,"Inc";"QtrInc1",#N/A,TRUE,"Inc";"Balance",#N/A,TRUE,"Bal";"Cflow",#N/A,TRUE,"Cash"}</definedName>
    <definedName name="dfadsth" localSheetId="3" hidden="1">{"AnnInc",#N/A,TRUE,"Inc";"QtrInc1",#N/A,TRUE,"Inc";"Balance",#N/A,TRUE,"Bal";"Cflow",#N/A,TRUE,"Cash"}</definedName>
    <definedName name="dfadsth" localSheetId="0" hidden="1">{"AnnInc",#N/A,TRUE,"Inc";"QtrInc1",#N/A,TRUE,"Inc";"Balance",#N/A,TRUE,"Bal";"Cflow",#N/A,TRUE,"Cash"}</definedName>
    <definedName name="dfadsth" localSheetId="1" hidden="1">{"AnnInc",#N/A,TRUE,"Inc";"QtrInc1",#N/A,TRUE,"Inc";"Balance",#N/A,TRUE,"Bal";"Cflow",#N/A,TRUE,"Cash"}</definedName>
    <definedName name="dfadsth" hidden="1">{"AnnInc",#N/A,TRUE,"Inc";"QtrInc1",#N/A,TRUE,"Inc";"Balance",#N/A,TRUE,"Bal";"Cflow",#N/A,TRUE,"Cash"}</definedName>
    <definedName name="dfd" localSheetId="2" hidden="1">{"comp1",#N/A,FALSE,"COMPS";"footnotes",#N/A,FALSE,"COMPS"}</definedName>
    <definedName name="dfd" localSheetId="4" hidden="1">{"comp1",#N/A,FALSE,"COMPS";"footnotes",#N/A,FALSE,"COMPS"}</definedName>
    <definedName name="dfd" localSheetId="3" hidden="1">{"comp1",#N/A,FALSE,"COMPS";"footnotes",#N/A,FALSE,"COMPS"}</definedName>
    <definedName name="dfd" localSheetId="0" hidden="1">{"comp1",#N/A,FALSE,"COMPS";"footnotes",#N/A,FALSE,"COMPS"}</definedName>
    <definedName name="dfd" localSheetId="1" hidden="1">{"comp1",#N/A,FALSE,"COMPS";"footnotes",#N/A,FALSE,"COMPS"}</definedName>
    <definedName name="dfd" hidden="1">{"comp1",#N/A,FALSE,"COMPS";"footnotes",#N/A,FALSE,"COMPS"}</definedName>
    <definedName name="dfdas" localSheetId="2" hidden="1">{"FCB_ALL",#N/A,FALSE,"FCB";"GREY_ALL",#N/A,FALSE,"GREY"}</definedName>
    <definedName name="dfdas" localSheetId="4" hidden="1">{"FCB_ALL",#N/A,FALSE,"FCB";"GREY_ALL",#N/A,FALSE,"GREY"}</definedName>
    <definedName name="dfdas" localSheetId="3" hidden="1">{"FCB_ALL",#N/A,FALSE,"FCB";"GREY_ALL",#N/A,FALSE,"GREY"}</definedName>
    <definedName name="dfdas" localSheetId="0" hidden="1">{"FCB_ALL",#N/A,FALSE,"FCB";"GREY_ALL",#N/A,FALSE,"GREY"}</definedName>
    <definedName name="dfdas" localSheetId="1" hidden="1">{"FCB_ALL",#N/A,FALSE,"FCB";"GREY_ALL",#N/A,FALSE,"GREY"}</definedName>
    <definedName name="dfdas" hidden="1">{"FCB_ALL",#N/A,FALSE,"FCB";"GREY_ALL",#N/A,FALSE,"GREY"}</definedName>
    <definedName name="dfdfd" localSheetId="2" hidden="1">{#N/A,#N/A,FALSE,"Colombo";#N/A,#N/A,FALSE,"Colata";#N/A,#N/A,FALSE,"Colombo + Colata"}</definedName>
    <definedName name="dfdfd" localSheetId="4" hidden="1">{#N/A,#N/A,FALSE,"Colombo";#N/A,#N/A,FALSE,"Colata";#N/A,#N/A,FALSE,"Colombo + Colata"}</definedName>
    <definedName name="dfdfd" localSheetId="3" hidden="1">{#N/A,#N/A,FALSE,"Colombo";#N/A,#N/A,FALSE,"Colata";#N/A,#N/A,FALSE,"Colombo + Colata"}</definedName>
    <definedName name="dfdfd" localSheetId="0" hidden="1">{#N/A,#N/A,FALSE,"Colombo";#N/A,#N/A,FALSE,"Colata";#N/A,#N/A,FALSE,"Colombo + Colata"}</definedName>
    <definedName name="dfdfd" localSheetId="1" hidden="1">{#N/A,#N/A,FALSE,"Colombo";#N/A,#N/A,FALSE,"Colata";#N/A,#N/A,FALSE,"Colombo + Colata"}</definedName>
    <definedName name="dfdfd" hidden="1">{#N/A,#N/A,FALSE,"Colombo";#N/A,#N/A,FALSE,"Colata";#N/A,#N/A,FALSE,"Colombo + Colata"}</definedName>
    <definedName name="dfdfdfd" localSheetId="2" hidden="1">{"FCB_ALL",#N/A,FALSE,"FCB"}</definedName>
    <definedName name="dfdfdfd" localSheetId="4" hidden="1">{"FCB_ALL",#N/A,FALSE,"FCB"}</definedName>
    <definedName name="dfdfdfd" localSheetId="3" hidden="1">{"FCB_ALL",#N/A,FALSE,"FCB"}</definedName>
    <definedName name="dfdfdfd" localSheetId="0" hidden="1">{"FCB_ALL",#N/A,FALSE,"FCB"}</definedName>
    <definedName name="dfdfdfd" localSheetId="1" hidden="1">{"FCB_ALL",#N/A,FALSE,"FCB"}</definedName>
    <definedName name="dfdfdfd" hidden="1">{"FCB_ALL",#N/A,FALSE,"FCB"}</definedName>
    <definedName name="DFG" localSheetId="2" hidden="1">{#N/A,#N/A,FALSE,"Assumptions";#N/A,#N/A,FALSE,"N-IS-Sum";#N/A,#N/A,FALSE,"N-St-Sum";#N/A,#N/A,FALSE,"Inc Stmt";#N/A,#N/A,FALSE,"Stats"}</definedName>
    <definedName name="DFG" localSheetId="4" hidden="1">{#N/A,#N/A,FALSE,"Assumptions";#N/A,#N/A,FALSE,"N-IS-Sum";#N/A,#N/A,FALSE,"N-St-Sum";#N/A,#N/A,FALSE,"Inc Stmt";#N/A,#N/A,FALSE,"Stats"}</definedName>
    <definedName name="DFG" localSheetId="3" hidden="1">{#N/A,#N/A,FALSE,"Assumptions";#N/A,#N/A,FALSE,"N-IS-Sum";#N/A,#N/A,FALSE,"N-St-Sum";#N/A,#N/A,FALSE,"Inc Stmt";#N/A,#N/A,FALSE,"Stats"}</definedName>
    <definedName name="DFG" localSheetId="0" hidden="1">{#N/A,#N/A,FALSE,"Assumptions";#N/A,#N/A,FALSE,"N-IS-Sum";#N/A,#N/A,FALSE,"N-St-Sum";#N/A,#N/A,FALSE,"Inc Stmt";#N/A,#N/A,FALSE,"Stats"}</definedName>
    <definedName name="DFG" localSheetId="1" hidden="1">{#N/A,#N/A,FALSE,"Assumptions";#N/A,#N/A,FALSE,"N-IS-Sum";#N/A,#N/A,FALSE,"N-St-Sum";#N/A,#N/A,FALSE,"Inc Stmt";#N/A,#N/A,FALSE,"Stats"}</definedName>
    <definedName name="DFG" hidden="1">{#N/A,#N/A,FALSE,"Assumptions";#N/A,#N/A,FALSE,"N-IS-Sum";#N/A,#N/A,FALSE,"N-St-Sum";#N/A,#N/A,FALSE,"Inc Stmt";#N/A,#N/A,FALSE,"Stats"}</definedName>
    <definedName name="dfhfdhfd" localSheetId="2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dfhfdhfd" localSheetId="4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dfhfdhfd" localSheetId="3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dfhfdhfd" localSheetId="0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dfhfdhfd" localSheetId="1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dfhfdhfd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dgdg" localSheetId="2" hidden="1">{#N/A,#N/A,FALSE,"Calc";#N/A,#N/A,FALSE,"Sensitivity";#N/A,#N/A,FALSE,"LT Earn.Dil.";#N/A,#N/A,FALSE,"Dil. AVP"}</definedName>
    <definedName name="dgdg" localSheetId="4" hidden="1">{#N/A,#N/A,FALSE,"Calc";#N/A,#N/A,FALSE,"Sensitivity";#N/A,#N/A,FALSE,"LT Earn.Dil.";#N/A,#N/A,FALSE,"Dil. AVP"}</definedName>
    <definedName name="dgdg" localSheetId="3" hidden="1">{#N/A,#N/A,FALSE,"Calc";#N/A,#N/A,FALSE,"Sensitivity";#N/A,#N/A,FALSE,"LT Earn.Dil.";#N/A,#N/A,FALSE,"Dil. AVP"}</definedName>
    <definedName name="dgdg" localSheetId="0" hidden="1">{#N/A,#N/A,FALSE,"Calc";#N/A,#N/A,FALSE,"Sensitivity";#N/A,#N/A,FALSE,"LT Earn.Dil.";#N/A,#N/A,FALSE,"Dil. AVP"}</definedName>
    <definedName name="dgdg" localSheetId="1" hidden="1">{#N/A,#N/A,FALSE,"Calc";#N/A,#N/A,FALSE,"Sensitivity";#N/A,#N/A,FALSE,"LT Earn.Dil.";#N/A,#N/A,FALSE,"Dil. AVP"}</definedName>
    <definedName name="dgdg" hidden="1">{#N/A,#N/A,FALSE,"Calc";#N/A,#N/A,FALSE,"Sensitivity";#N/A,#N/A,FALSE,"LT Earn.Dil.";#N/A,#N/A,FALSE,"Dil. AVP"}</definedName>
    <definedName name="dgdgss" localSheetId="2" hidden="1">{"consolidated",#N/A,FALSE,"Sheet1";"cms",#N/A,FALSE,"Sheet1";"fse",#N/A,FALSE,"Sheet1"}</definedName>
    <definedName name="dgdgss" localSheetId="4" hidden="1">{"consolidated",#N/A,FALSE,"Sheet1";"cms",#N/A,FALSE,"Sheet1";"fse",#N/A,FALSE,"Sheet1"}</definedName>
    <definedName name="dgdgss" localSheetId="3" hidden="1">{"consolidated",#N/A,FALSE,"Sheet1";"cms",#N/A,FALSE,"Sheet1";"fse",#N/A,FALSE,"Sheet1"}</definedName>
    <definedName name="dgdgss" localSheetId="0" hidden="1">{"consolidated",#N/A,FALSE,"Sheet1";"cms",#N/A,FALSE,"Sheet1";"fse",#N/A,FALSE,"Sheet1"}</definedName>
    <definedName name="dgdgss" localSheetId="1" hidden="1">{"consolidated",#N/A,FALSE,"Sheet1";"cms",#N/A,FALSE,"Sheet1";"fse",#N/A,FALSE,"Sheet1"}</definedName>
    <definedName name="dgdgss" hidden="1">{"consolidated",#N/A,FALSE,"Sheet1";"cms",#N/A,FALSE,"Sheet1";"fse",#N/A,FALSE,"Sheet1"}</definedName>
    <definedName name="DILUT_ADJUST" hidden="1">"DILUT_ADJUST"</definedName>
    <definedName name="DILUT_EPS_EXCL" hidden="1">"DILUT_EPS_EXCL"</definedName>
    <definedName name="DILUT_EPS_INCL" hidden="1">"DILUT_EPS_INCL"</definedName>
    <definedName name="DILUT_NORMAL_EPS" hidden="1">"DILUT_NORMAL_EPS"</definedName>
    <definedName name="DILUT_WEIGHT" hidden="1">"DILUT_WEIGHT"</definedName>
    <definedName name="DISCONT_OPER" hidden="1">"DISCONT_OPER"</definedName>
    <definedName name="DIVID_SHARE" hidden="1">"DIVID_SHARE"</definedName>
    <definedName name="Divide">#REF!</definedName>
    <definedName name="dklnc" localSheetId="2" hidden="1">{#N/A,#N/A,TRUE,"Main Issues";#N/A,#N/A,TRUE,"Income statement ($)"}</definedName>
    <definedName name="dklnc" localSheetId="4" hidden="1">{#N/A,#N/A,TRUE,"Main Issues";#N/A,#N/A,TRUE,"Income statement ($)"}</definedName>
    <definedName name="dklnc" localSheetId="3" hidden="1">{#N/A,#N/A,TRUE,"Main Issues";#N/A,#N/A,TRUE,"Income statement ($)"}</definedName>
    <definedName name="dklnc" localSheetId="0" hidden="1">{#N/A,#N/A,TRUE,"Main Issues";#N/A,#N/A,TRUE,"Income statement ($)"}</definedName>
    <definedName name="dklnc" localSheetId="1" hidden="1">{#N/A,#N/A,TRUE,"Main Issues";#N/A,#N/A,TRUE,"Income statement ($)"}</definedName>
    <definedName name="dklnc" hidden="1">{#N/A,#N/A,TRUE,"Main Issues";#N/A,#N/A,TRUE,"Income statement ($)"}</definedName>
    <definedName name="DME_Dirty" hidden="1">"False"</definedName>
    <definedName name="DME_LocalFile" hidden="1">"True"</definedName>
    <definedName name="DME_ODMALinks1" hidden="1">"::ODMA\DME-MSE\Sorco-24932=C:\TEMP\Dme\Sorco-24932.xls"</definedName>
    <definedName name="DME_ODMALinks2" hidden="1">"::ODMA\DME-MSE\Sorco-6534=C:\TEMP\Dme\Sorco-6534.xls"</definedName>
    <definedName name="DME_ODMALinks3" hidden="1">"::ODMA\DME-MSE\Sorco-6632=C:\TEMP\Dme\Sorco-6632.xls"</definedName>
    <definedName name="DME_ODMALinks4" hidden="1">"::ODMA\DME-MSE\SORCO-6534=C:\TEMP\Dme\SORCO-6534.xls"</definedName>
    <definedName name="DME_ODMALinks5" hidden="1">"::ODMA\DME-MSE\Sorco-6790=C:\TEMP\Dme\Sorco-6790(1).xls"</definedName>
    <definedName name="DME_ODMALinks6" hidden="1">"::ODMA\DME-MSE\Sorco-25030=C:\TEMP\Dme\Sorco-25030.xls"</definedName>
    <definedName name="DME_ODMALinks7" hidden="1">"::ODMA\DME-MSE\Sorco-26983=C:\TEMP\Dme\Sorco-26983.xls"</definedName>
    <definedName name="DME_ODMALinksCount" hidden="1">"7"</definedName>
    <definedName name="dn" localSheetId="2" hidden="1">{#N/A,#N/A,TRUE,"Main Issues";#N/A,#N/A,TRUE,"Income statement ($)"}</definedName>
    <definedName name="dn" localSheetId="4" hidden="1">{#N/A,#N/A,TRUE,"Main Issues";#N/A,#N/A,TRUE,"Income statement ($)"}</definedName>
    <definedName name="dn" localSheetId="3" hidden="1">{#N/A,#N/A,TRUE,"Main Issues";#N/A,#N/A,TRUE,"Income statement ($)"}</definedName>
    <definedName name="dn" localSheetId="0" hidden="1">{#N/A,#N/A,TRUE,"Main Issues";#N/A,#N/A,TRUE,"Income statement ($)"}</definedName>
    <definedName name="dn" localSheetId="1" hidden="1">{#N/A,#N/A,TRUE,"Main Issues";#N/A,#N/A,TRUE,"Income statement ($)"}</definedName>
    <definedName name="dn" hidden="1">{#N/A,#N/A,TRUE,"Main Issues";#N/A,#N/A,TRUE,"Income statement ($)"}</definedName>
    <definedName name="dsad" localSheetId="2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dsad" localSheetId="4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dsad" localSheetId="3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dsad" localSheetId="0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dsad" localSheetId="1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dsad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dsf" localSheetId="2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dsf" localSheetId="4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dsf" localSheetId="3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dsf" localSheetId="0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dsf" localSheetId="1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dsf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dsg" localSheetId="2" hidden="1">{#N/A,#N/A,FALSE,"Calc";#N/A,#N/A,FALSE,"Sensitivity";#N/A,#N/A,FALSE,"LT Earn.Dil.";#N/A,#N/A,FALSE,"Dil. AVP"}</definedName>
    <definedName name="dsg" localSheetId="4" hidden="1">{#N/A,#N/A,FALSE,"Calc";#N/A,#N/A,FALSE,"Sensitivity";#N/A,#N/A,FALSE,"LT Earn.Dil.";#N/A,#N/A,FALSE,"Dil. AVP"}</definedName>
    <definedName name="dsg" localSheetId="3" hidden="1">{#N/A,#N/A,FALSE,"Calc";#N/A,#N/A,FALSE,"Sensitivity";#N/A,#N/A,FALSE,"LT Earn.Dil.";#N/A,#N/A,FALSE,"Dil. AVP"}</definedName>
    <definedName name="dsg" localSheetId="0" hidden="1">{#N/A,#N/A,FALSE,"Calc";#N/A,#N/A,FALSE,"Sensitivity";#N/A,#N/A,FALSE,"LT Earn.Dil.";#N/A,#N/A,FALSE,"Dil. AVP"}</definedName>
    <definedName name="dsg" localSheetId="1" hidden="1">{#N/A,#N/A,FALSE,"Calc";#N/A,#N/A,FALSE,"Sensitivity";#N/A,#N/A,FALSE,"LT Earn.Dil.";#N/A,#N/A,FALSE,"Dil. AVP"}</definedName>
    <definedName name="dsg" hidden="1">{#N/A,#N/A,FALSE,"Calc";#N/A,#N/A,FALSE,"Sensitivity";#N/A,#N/A,FALSE,"LT Earn.Dil.";#N/A,#N/A,FALSE,"Dil. AVP"}</definedName>
    <definedName name="duplicate123A" localSheetId="2" hidden="1">#REF!</definedName>
    <definedName name="duplicate123A" localSheetId="4" hidden="1">#REF!</definedName>
    <definedName name="duplicate123A" localSheetId="3" hidden="1">#REF!</definedName>
    <definedName name="duplicate123A" localSheetId="0" hidden="1">#REF!</definedName>
    <definedName name="duplicate123A" localSheetId="1" hidden="1">#REF!</definedName>
    <definedName name="duplicate123A" hidden="1">#REF!</definedName>
    <definedName name="e" localSheetId="2" hidden="1">{"ANAR",#N/A,FALSE,"Dist total";"MARGEN",#N/A,FALSE,"Dist total";"COMENTARIO",#N/A,FALSE,"Ficha CODICE";"CONSEJO",#N/A,FALSE,"Dist p0";"uno",#N/A,FALSE,"Dist total"}</definedName>
    <definedName name="e" localSheetId="4" hidden="1">{"ANAR",#N/A,FALSE,"Dist total";"MARGEN",#N/A,FALSE,"Dist total";"COMENTARIO",#N/A,FALSE,"Ficha CODICE";"CONSEJO",#N/A,FALSE,"Dist p0";"uno",#N/A,FALSE,"Dist total"}</definedName>
    <definedName name="e" localSheetId="3" hidden="1">{"ANAR",#N/A,FALSE,"Dist total";"MARGEN",#N/A,FALSE,"Dist total";"COMENTARIO",#N/A,FALSE,"Ficha CODICE";"CONSEJO",#N/A,FALSE,"Dist p0";"uno",#N/A,FALSE,"Dist total"}</definedName>
    <definedName name="e" localSheetId="0" hidden="1">{"ANAR",#N/A,FALSE,"Dist total";"MARGEN",#N/A,FALSE,"Dist total";"COMENTARIO",#N/A,FALSE,"Ficha CODICE";"CONSEJO",#N/A,FALSE,"Dist p0";"uno",#N/A,FALSE,"Dist total"}</definedName>
    <definedName name="e" localSheetId="1" hidden="1">{"ANAR",#N/A,FALSE,"Dist total";"MARGEN",#N/A,FALSE,"Dist total";"COMENTARIO",#N/A,FALSE,"Ficha CODICE";"CONSEJO",#N/A,FALSE,"Dist p0";"uno",#N/A,FALSE,"Dist total"}</definedName>
    <definedName name="e" hidden="1">{"ANAR",#N/A,FALSE,"Dist total";"MARGEN",#N/A,FALSE,"Dist total";"COMENTARIO",#N/A,FALSE,"Ficha CODICE";"CONSEJO",#N/A,FALSE,"Dist p0";"uno",#N/A,FALSE,"Dist total"}</definedName>
    <definedName name="eaf" localSheetId="2" hidden="1">{"AnnInc",#N/A,TRUE,"Inc";"QtrInc1",#N/A,TRUE,"Inc";"Balance",#N/A,TRUE,"Bal";"Cflow",#N/A,TRUE,"Cash"}</definedName>
    <definedName name="eaf" localSheetId="4" hidden="1">{"AnnInc",#N/A,TRUE,"Inc";"QtrInc1",#N/A,TRUE,"Inc";"Balance",#N/A,TRUE,"Bal";"Cflow",#N/A,TRUE,"Cash"}</definedName>
    <definedName name="eaf" localSheetId="3" hidden="1">{"AnnInc",#N/A,TRUE,"Inc";"QtrInc1",#N/A,TRUE,"Inc";"Balance",#N/A,TRUE,"Bal";"Cflow",#N/A,TRUE,"Cash"}</definedName>
    <definedName name="eaf" localSheetId="0" hidden="1">{"AnnInc",#N/A,TRUE,"Inc";"QtrInc1",#N/A,TRUE,"Inc";"Balance",#N/A,TRUE,"Bal";"Cflow",#N/A,TRUE,"Cash"}</definedName>
    <definedName name="eaf" localSheetId="1" hidden="1">{"AnnInc",#N/A,TRUE,"Inc";"QtrInc1",#N/A,TRUE,"Inc";"Balance",#N/A,TRUE,"Bal";"Cflow",#N/A,TRUE,"Cash"}</definedName>
    <definedName name="eaf" hidden="1">{"AnnInc",#N/A,TRUE,"Inc";"QtrInc1",#N/A,TRUE,"Inc";"Balance",#N/A,TRUE,"Bal";"Cflow",#N/A,TRUE,"Cash"}</definedName>
    <definedName name="eas" localSheetId="2" hidden="1">{"NOPCAPEVA",#N/A,FALSE,"Nopat";"FCFCSTAR",#N/A,FALSE,"FCFVAL";"EVAVL",#N/A,FALSE,"EVAVAL";"LEASE",#N/A,FALSE,"OpLease"}</definedName>
    <definedName name="eas" localSheetId="4" hidden="1">{"NOPCAPEVA",#N/A,FALSE,"Nopat";"FCFCSTAR",#N/A,FALSE,"FCFVAL";"EVAVL",#N/A,FALSE,"EVAVAL";"LEASE",#N/A,FALSE,"OpLease"}</definedName>
    <definedName name="eas" localSheetId="3" hidden="1">{"NOPCAPEVA",#N/A,FALSE,"Nopat";"FCFCSTAR",#N/A,FALSE,"FCFVAL";"EVAVL",#N/A,FALSE,"EVAVAL";"LEASE",#N/A,FALSE,"OpLease"}</definedName>
    <definedName name="eas" localSheetId="0" hidden="1">{"NOPCAPEVA",#N/A,FALSE,"Nopat";"FCFCSTAR",#N/A,FALSE,"FCFVAL";"EVAVL",#N/A,FALSE,"EVAVAL";"LEASE",#N/A,FALSE,"OpLease"}</definedName>
    <definedName name="eas" localSheetId="1" hidden="1">{"NOPCAPEVA",#N/A,FALSE,"Nopat";"FCFCSTAR",#N/A,FALSE,"FCFVAL";"EVAVL",#N/A,FALSE,"EVAVAL";"LEASE",#N/A,FALSE,"OpLease"}</definedName>
    <definedName name="eas" hidden="1">{"NOPCAPEVA",#N/A,FALSE,"Nopat";"FCFCSTAR",#N/A,FALSE,"FCFVAL";"EVAVL",#N/A,FALSE,"EVAVAL";"LEASE",#N/A,FALSE,"OpLease"}</definedName>
    <definedName name="EBIT" hidden="1">"EBIT"</definedName>
    <definedName name="EBIT_10K" hidden="1">"EBIT_10K"</definedName>
    <definedName name="EBIT_10Q" hidden="1">"EBIT_10Q"</definedName>
    <definedName name="EBIT_10Q1" hidden="1">"EBIT_10Q1"</definedName>
    <definedName name="EBIT_GROWTH_1" hidden="1">"EBIT_GROWTH_1"</definedName>
    <definedName name="EBIT_GROWTH_2" hidden="1">"EBIT_GROWTH_2"</definedName>
    <definedName name="EBIT_MARGIN" hidden="1">"EBIT_MARGIN"</definedName>
    <definedName name="EBIT_OVER_IE" hidden="1">"EBIT_OVER_IE"</definedName>
    <definedName name="EBITDA" hidden="1">"EBITDA"</definedName>
    <definedName name="EBITDA_10K" hidden="1">"EBITDA_10K"</definedName>
    <definedName name="EBITDA_10Q" hidden="1">"EBITDA_10Q"</definedName>
    <definedName name="EBITDA_10Q1" hidden="1">"EBITDA_10Q1"</definedName>
    <definedName name="EBITDA_CAPEX_OVER_TOTAL_IE" hidden="1">"EBITDA_CAPEX_OVER_TOTAL_IE"</definedName>
    <definedName name="EBITDA_GROWTH_1" hidden="1">"EBITDA_GROWTH_1"</definedName>
    <definedName name="EBITDA_GROWTH_2" hidden="1">"EBITDA_GROWTH_2"</definedName>
    <definedName name="EBITDA_MARGIN" hidden="1">"EBITDA_MARGIN"</definedName>
    <definedName name="EBITDA_OVER_TOTAL_IE" hidden="1">"EBITDA_OVER_TOTAL_IE"</definedName>
    <definedName name="ecs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s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s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s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s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d" localSheetId="2" hidden="1">{"NOPCAPEVA",#N/A,FALSE,"Nopat";"FCFCSTAR",#N/A,FALSE,"FCFVAL";"EVAVL",#N/A,FALSE,"EVAVAL";"LEASE",#N/A,FALSE,"OpLease"}</definedName>
    <definedName name="ed" localSheetId="4" hidden="1">{"NOPCAPEVA",#N/A,FALSE,"Nopat";"FCFCSTAR",#N/A,FALSE,"FCFVAL";"EVAVL",#N/A,FALSE,"EVAVAL";"LEASE",#N/A,FALSE,"OpLease"}</definedName>
    <definedName name="ed" localSheetId="3" hidden="1">{"NOPCAPEVA",#N/A,FALSE,"Nopat";"FCFCSTAR",#N/A,FALSE,"FCFVAL";"EVAVL",#N/A,FALSE,"EVAVAL";"LEASE",#N/A,FALSE,"OpLease"}</definedName>
    <definedName name="ed" localSheetId="0" hidden="1">{"NOPCAPEVA",#N/A,FALSE,"Nopat";"FCFCSTAR",#N/A,FALSE,"FCFVAL";"EVAVL",#N/A,FALSE,"EVAVAL";"LEASE",#N/A,FALSE,"OpLease"}</definedName>
    <definedName name="ed" localSheetId="1" hidden="1">{"NOPCAPEVA",#N/A,FALSE,"Nopat";"FCFCSTAR",#N/A,FALSE,"FCFVAL";"EVAVL",#N/A,FALSE,"EVAVAL";"LEASE",#N/A,FALSE,"OpLease"}</definedName>
    <definedName name="ed" hidden="1">{"NOPCAPEVA",#N/A,FALSE,"Nopat";"FCFCSTAR",#N/A,FALSE,"FCFVAL";"EVAVL",#N/A,FALSE,"EVAVAL";"LEASE",#N/A,FALSE,"OpLease"}</definedName>
    <definedName name="edp" localSheetId="2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localSheetId="4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localSheetId="3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 localSheetId="2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ee" localSheetId="4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ee" localSheetId="3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ee" localSheetId="0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ee" localSheetId="1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ee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EEE" localSheetId="2" hidden="1">{"uno",#N/A,FALSE,"Dist total";"COMENTARIO",#N/A,FALSE,"Ficha CODICE"}</definedName>
    <definedName name="EEE" localSheetId="4" hidden="1">{"uno",#N/A,FALSE,"Dist total";"COMENTARIO",#N/A,FALSE,"Ficha CODICE"}</definedName>
    <definedName name="EEE" localSheetId="3" hidden="1">{"uno",#N/A,FALSE,"Dist total";"COMENTARIO",#N/A,FALSE,"Ficha CODICE"}</definedName>
    <definedName name="EEE" localSheetId="0" hidden="1">{"uno",#N/A,FALSE,"Dist total";"COMENTARIO",#N/A,FALSE,"Ficha CODICE"}</definedName>
    <definedName name="EEE" localSheetId="1" hidden="1">{"uno",#N/A,FALSE,"Dist total";"COMENTARIO",#N/A,FALSE,"Ficha CODICE"}</definedName>
    <definedName name="EEE" hidden="1">{"uno",#N/A,FALSE,"Dist total";"COMENTARIO",#N/A,FALSE,"Ficha CODICE"}</definedName>
    <definedName name="eeeee" localSheetId="2" hidden="1">{#N/A,#N/A,FALSE,"Aging Summary";#N/A,#N/A,FALSE,"Ratio Analysis";#N/A,#N/A,FALSE,"Test 120 Day Accts";#N/A,#N/A,FALSE,"Tickmarks"}</definedName>
    <definedName name="eeeee" localSheetId="4" hidden="1">{#N/A,#N/A,FALSE,"Aging Summary";#N/A,#N/A,FALSE,"Ratio Analysis";#N/A,#N/A,FALSE,"Test 120 Day Accts";#N/A,#N/A,FALSE,"Tickmarks"}</definedName>
    <definedName name="eeeee" localSheetId="3" hidden="1">{#N/A,#N/A,FALSE,"Aging Summary";#N/A,#N/A,FALSE,"Ratio Analysis";#N/A,#N/A,FALSE,"Test 120 Day Accts";#N/A,#N/A,FALSE,"Tickmarks"}</definedName>
    <definedName name="eeeee" localSheetId="0" hidden="1">{#N/A,#N/A,FALSE,"Aging Summary";#N/A,#N/A,FALSE,"Ratio Analysis";#N/A,#N/A,FALSE,"Test 120 Day Accts";#N/A,#N/A,FALSE,"Tickmarks"}</definedName>
    <definedName name="eeeee" localSheetId="1" hidden="1">{#N/A,#N/A,FALSE,"Aging Summary";#N/A,#N/A,FALSE,"Ratio Analysis";#N/A,#N/A,FALSE,"Test 120 Day Accts";#N/A,#N/A,FALSE,"Tickmarks"}</definedName>
    <definedName name="eeeee" hidden="1">{#N/A,#N/A,FALSE,"Aging Summary";#N/A,#N/A,FALSE,"Ratio Analysis";#N/A,#N/A,FALSE,"Test 120 Day Accts";#N/A,#N/A,FALSE,"Tickmarks"}</definedName>
    <definedName name="EEEEEEE" localSheetId="2" hidden="1">{"ANAR",#N/A,FALSE,"Dist total";"MARGEN",#N/A,FALSE,"Dist total";"COMENTARIO",#N/A,FALSE,"Ficha CODICE";"CONSEJO",#N/A,FALSE,"Dist p0";"uno",#N/A,FALSE,"Dist total"}</definedName>
    <definedName name="EEEEEEE" localSheetId="4" hidden="1">{"ANAR",#N/A,FALSE,"Dist total";"MARGEN",#N/A,FALSE,"Dist total";"COMENTARIO",#N/A,FALSE,"Ficha CODICE";"CONSEJO",#N/A,FALSE,"Dist p0";"uno",#N/A,FALSE,"Dist total"}</definedName>
    <definedName name="EEEEEEE" localSheetId="3" hidden="1">{"ANAR",#N/A,FALSE,"Dist total";"MARGEN",#N/A,FALSE,"Dist total";"COMENTARIO",#N/A,FALSE,"Ficha CODICE";"CONSEJO",#N/A,FALSE,"Dist p0";"uno",#N/A,FALSE,"Dist total"}</definedName>
    <definedName name="EEEEEEE" localSheetId="0" hidden="1">{"ANAR",#N/A,FALSE,"Dist total";"MARGEN",#N/A,FALSE,"Dist total";"COMENTARIO",#N/A,FALSE,"Ficha CODICE";"CONSEJO",#N/A,FALSE,"Dist p0";"uno",#N/A,FALSE,"Dist total"}</definedName>
    <definedName name="EEEEEEE" localSheetId="1" hidden="1">{"ANAR",#N/A,FALSE,"Dist total";"MARGEN",#N/A,FALSE,"Dist total";"COMENTARIO",#N/A,FALSE,"Ficha CODICE";"CONSEJO",#N/A,FALSE,"Dist p0";"uno",#N/A,FALSE,"Dist total"}</definedName>
    <definedName name="EEEEEEE" hidden="1">{"ANAR",#N/A,FALSE,"Dist total";"MARGEN",#N/A,FALSE,"Dist total";"COMENTARIO",#N/A,FALSE,"Ficha CODICE";"CONSEJO",#N/A,FALSE,"Dist p0";"uno",#N/A,FALSE,"Dist total"}</definedName>
    <definedName name="eeeeeeeeeeeeee" localSheetId="2" hidden="1">{#N/A,#N/A,FALSE,"Colombo";#N/A,#N/A,FALSE,"Colata";#N/A,#N/A,FALSE,"Colombo + Colata"}</definedName>
    <definedName name="eeeeeeeeeeeeee" localSheetId="4" hidden="1">{#N/A,#N/A,FALSE,"Colombo";#N/A,#N/A,FALSE,"Colata";#N/A,#N/A,FALSE,"Colombo + Colata"}</definedName>
    <definedName name="eeeeeeeeeeeeee" localSheetId="3" hidden="1">{#N/A,#N/A,FALSE,"Colombo";#N/A,#N/A,FALSE,"Colata";#N/A,#N/A,FALSE,"Colombo + Colata"}</definedName>
    <definedName name="eeeeeeeeeeeeee" localSheetId="0" hidden="1">{#N/A,#N/A,FALSE,"Colombo";#N/A,#N/A,FALSE,"Colata";#N/A,#N/A,FALSE,"Colombo + Colata"}</definedName>
    <definedName name="eeeeeeeeeeeeee" localSheetId="1" hidden="1">{#N/A,#N/A,FALSE,"Colombo";#N/A,#N/A,FALSE,"Colata";#N/A,#N/A,FALSE,"Colombo + Colata"}</definedName>
    <definedName name="eeeeeeeeeeeeee" hidden="1">{#N/A,#N/A,FALSE,"Colombo";#N/A,#N/A,FALSE,"Colata";#N/A,#N/A,FALSE,"Colombo + Colata"}</definedName>
    <definedName name="eeeeeeeeeeeeeeee" localSheetId="2" hidden="1">{#N/A,#N/A,TRUE,"Main Issues";#N/A,#N/A,TRUE,"Income statement ($)"}</definedName>
    <definedName name="eeeeeeeeeeeeeeee" localSheetId="4" hidden="1">{#N/A,#N/A,TRUE,"Main Issues";#N/A,#N/A,TRUE,"Income statement ($)"}</definedName>
    <definedName name="eeeeeeeeeeeeeeee" localSheetId="3" hidden="1">{#N/A,#N/A,TRUE,"Main Issues";#N/A,#N/A,TRUE,"Income statement ($)"}</definedName>
    <definedName name="eeeeeeeeeeeeeeee" localSheetId="0" hidden="1">{#N/A,#N/A,TRUE,"Main Issues";#N/A,#N/A,TRUE,"Income statement ($)"}</definedName>
    <definedName name="eeeeeeeeeeeeeeee" localSheetId="1" hidden="1">{#N/A,#N/A,TRUE,"Main Issues";#N/A,#N/A,TRUE,"Income statement ($)"}</definedName>
    <definedName name="eeeeeeeeeeeeeeee" hidden="1">{#N/A,#N/A,TRUE,"Main Issues";#N/A,#N/A,TRUE,"Income statement ($)"}</definedName>
    <definedName name="eeeeeeeeeeeeeeeeeeee" localSheetId="2" hidden="1">{#N/A,#N/A,TRUE,"Main Issues";#N/A,#N/A,TRUE,"Income statement ($)"}</definedName>
    <definedName name="eeeeeeeeeeeeeeeeeeee" localSheetId="4" hidden="1">{#N/A,#N/A,TRUE,"Main Issues";#N/A,#N/A,TRUE,"Income statement ($)"}</definedName>
    <definedName name="eeeeeeeeeeeeeeeeeeee" localSheetId="3" hidden="1">{#N/A,#N/A,TRUE,"Main Issues";#N/A,#N/A,TRUE,"Income statement ($)"}</definedName>
    <definedName name="eeeeeeeeeeeeeeeeeeee" localSheetId="0" hidden="1">{#N/A,#N/A,TRUE,"Main Issues";#N/A,#N/A,TRUE,"Income statement ($)"}</definedName>
    <definedName name="eeeeeeeeeeeeeeeeeeee" localSheetId="1" hidden="1">{#N/A,#N/A,TRUE,"Main Issues";#N/A,#N/A,TRUE,"Income statement ($)"}</definedName>
    <definedName name="eeeeeeeeeeeeeeeeeeee" hidden="1">{#N/A,#N/A,TRUE,"Main Issues";#N/A,#N/A,TRUE,"Income statement ($)"}</definedName>
    <definedName name="ef" localSheetId="2" hidden="1">{"AnnInc",#N/A,TRUE,"Inc";"QtrInc1",#N/A,TRUE,"Inc";"Balance",#N/A,TRUE,"Bal";"Cflow",#N/A,TRUE,"Cash"}</definedName>
    <definedName name="ef" localSheetId="4" hidden="1">{"AnnInc",#N/A,TRUE,"Inc";"QtrInc1",#N/A,TRUE,"Inc";"Balance",#N/A,TRUE,"Bal";"Cflow",#N/A,TRUE,"Cash"}</definedName>
    <definedName name="ef" localSheetId="3" hidden="1">{"AnnInc",#N/A,TRUE,"Inc";"QtrInc1",#N/A,TRUE,"Inc";"Balance",#N/A,TRUE,"Bal";"Cflow",#N/A,TRUE,"Cash"}</definedName>
    <definedName name="ef" localSheetId="0" hidden="1">{"AnnInc",#N/A,TRUE,"Inc";"QtrInc1",#N/A,TRUE,"Inc";"Balance",#N/A,TRUE,"Bal";"Cflow",#N/A,TRUE,"Cash"}</definedName>
    <definedName name="ef" localSheetId="1" hidden="1">{"AnnInc",#N/A,TRUE,"Inc";"QtrInc1",#N/A,TRUE,"Inc";"Balance",#N/A,TRUE,"Bal";"Cflow",#N/A,TRUE,"Cash"}</definedName>
    <definedName name="ef" hidden="1">{"AnnInc",#N/A,TRUE,"Inc";"QtrInc1",#N/A,TRUE,"Inc";"Balance",#N/A,TRUE,"Bal";"Cflow",#N/A,TRUE,"Cash"}</definedName>
    <definedName name="EFFECT_SPECIAL_CHARGE" hidden="1">"EFFECT_SPECIAL_CHARGE"</definedName>
    <definedName name="emily" localSheetId="2" hidden="1">{#N/A,#N/A,FALSE,"Calc";#N/A,#N/A,FALSE,"Sensitivity";#N/A,#N/A,FALSE,"LT Earn.Dil.";#N/A,#N/A,FALSE,"Dil. AVP"}</definedName>
    <definedName name="emily" localSheetId="4" hidden="1">{#N/A,#N/A,FALSE,"Calc";#N/A,#N/A,FALSE,"Sensitivity";#N/A,#N/A,FALSE,"LT Earn.Dil.";#N/A,#N/A,FALSE,"Dil. AVP"}</definedName>
    <definedName name="emily" localSheetId="3" hidden="1">{#N/A,#N/A,FALSE,"Calc";#N/A,#N/A,FALSE,"Sensitivity";#N/A,#N/A,FALSE,"LT Earn.Dil.";#N/A,#N/A,FALSE,"Dil. AVP"}</definedName>
    <definedName name="emily" localSheetId="0" hidden="1">{#N/A,#N/A,FALSE,"Calc";#N/A,#N/A,FALSE,"Sensitivity";#N/A,#N/A,FALSE,"LT Earn.Dil.";#N/A,#N/A,FALSE,"Dil. AVP"}</definedName>
    <definedName name="emily" localSheetId="1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MPLOYEES" hidden="1">"EMPLOYEES"</definedName>
    <definedName name="ENV">#REF!</definedName>
    <definedName name="EPMWorkbookOptions_1" hidden="1">"SAEAAB|LCAAAAAAABADsvQdgHEmWJSYvbcp7f0r1StfgdKEIgGATJNiQQBDswYjN5pLsHWlHIymrKoHKZVZlXWYWQMztnbz33nvvvffee||997o7nU4n99//P1xmZAFs9s5K2smeIYCqyB8/fnwfPyIe/x7vFmV6mddNUS0/|2h3vPNRmi|n1axYXnz20bo939799KPf4|g3Th5/t6rfTqrq7Zerlpo2Kb23bB69a4rPPpq37erR3btXV1fjq3v"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"jqr64u7ezs3v39/7i|evpPF9k28WyabPlNP/IvjW7|a2PqNc0ffwqP6/zZv7l8stVvjw6z8omf3w3/JDbnZR5Vj/N2uzL5evsMjctux9zWzOWl3XV5tM2n5nW/S/C9lez9C6IYRsqNY7|nwAAAP//Sn4wTEgBAAA="</definedName>
    <definedName name="EPS" hidden="1">"EPS"</definedName>
    <definedName name="EPS_10K" hidden="1">"EPS_10K"</definedName>
    <definedName name="EPS_10Q" hidden="1">"EPS_10Q"</definedName>
    <definedName name="EPS_10Q1" hidden="1">"EPS_10Q1"</definedName>
    <definedName name="EPS_EST" hidden="1">"EPS_EST"</definedName>
    <definedName name="EPS_EST_1" hidden="1">"EPS_EST_1"</definedName>
    <definedName name="EQUITY_AFFIL" hidden="1">"EQUITY_AFFIL"</definedName>
    <definedName name="EQUITY_MARKET_VAL" hidden="1">"EQUITY_MARKET_VAL"</definedName>
    <definedName name="EQV_OVER_BV" hidden="1">"EQV_OVER_BV"</definedName>
    <definedName name="EQV_OVER_LTM_PRETAX_INC" hidden="1">"EQV_OVER_LTM_PRETAX_INC"</definedName>
    <definedName name="eqw" localSheetId="2" hidden="1">{"NOPCAPEVA",#N/A,FALSE,"Nopat";"FCFCSTAR",#N/A,FALSE,"FCFVAL";"EVAVL",#N/A,FALSE,"EVAVAL";"LEASE",#N/A,FALSE,"OpLease"}</definedName>
    <definedName name="eqw" localSheetId="4" hidden="1">{"NOPCAPEVA",#N/A,FALSE,"Nopat";"FCFCSTAR",#N/A,FALSE,"FCFVAL";"EVAVL",#N/A,FALSE,"EVAVAL";"LEASE",#N/A,FALSE,"OpLease"}</definedName>
    <definedName name="eqw" localSheetId="3" hidden="1">{"NOPCAPEVA",#N/A,FALSE,"Nopat";"FCFCSTAR",#N/A,FALSE,"FCFVAL";"EVAVL",#N/A,FALSE,"EVAVAL";"LEASE",#N/A,FALSE,"OpLease"}</definedName>
    <definedName name="eqw" localSheetId="0" hidden="1">{"NOPCAPEVA",#N/A,FALSE,"Nopat";"FCFCSTAR",#N/A,FALSE,"FCFVAL";"EVAVL",#N/A,FALSE,"EVAVAL";"LEASE",#N/A,FALSE,"OpLease"}</definedName>
    <definedName name="eqw" localSheetId="1" hidden="1">{"NOPCAPEVA",#N/A,FALSE,"Nopat";"FCFCSTAR",#N/A,FALSE,"FCFVAL";"EVAVL",#N/A,FALSE,"EVAVAL";"LEASE",#N/A,FALSE,"OpLease"}</definedName>
    <definedName name="eqw" hidden="1">{"NOPCAPEVA",#N/A,FALSE,"Nopat";"FCFCSTAR",#N/A,FALSE,"FCFVAL";"EVAVL",#N/A,FALSE,"EVAVAL";"LEASE",#N/A,FALSE,"OpLease"}</definedName>
    <definedName name="er" localSheetId="2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er" localSheetId="4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er" localSheetId="3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er" localSheetId="0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er" localSheetId="1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er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erg" localSheetId="2" hidden="1">{"NOPCAPEVA",#N/A,FALSE,"Nopat";"FCFCSTAR",#N/A,FALSE,"FCFVAL";"EVAVL",#N/A,FALSE,"EVAVAL";"LEASE",#N/A,FALSE,"OpLease"}</definedName>
    <definedName name="erg" localSheetId="4" hidden="1">{"NOPCAPEVA",#N/A,FALSE,"Nopat";"FCFCSTAR",#N/A,FALSE,"FCFVAL";"EVAVL",#N/A,FALSE,"EVAVAL";"LEASE",#N/A,FALSE,"OpLease"}</definedName>
    <definedName name="erg" localSheetId="3" hidden="1">{"NOPCAPEVA",#N/A,FALSE,"Nopat";"FCFCSTAR",#N/A,FALSE,"FCFVAL";"EVAVL",#N/A,FALSE,"EVAVAL";"LEASE",#N/A,FALSE,"OpLease"}</definedName>
    <definedName name="erg" localSheetId="0" hidden="1">{"NOPCAPEVA",#N/A,FALSE,"Nopat";"FCFCSTAR",#N/A,FALSE,"FCFVAL";"EVAVL",#N/A,FALSE,"EVAVAL";"LEASE",#N/A,FALSE,"OpLease"}</definedName>
    <definedName name="erg" localSheetId="1" hidden="1">{"NOPCAPEVA",#N/A,FALSE,"Nopat";"FCFCSTAR",#N/A,FALSE,"FCFVAL";"EVAVL",#N/A,FALSE,"EVAVAL";"LEASE",#N/A,FALSE,"OpLease"}</definedName>
    <definedName name="erg" hidden="1">{"NOPCAPEVA",#N/A,FALSE,"Nopat";"FCFCSTAR",#N/A,FALSE,"FCFVAL";"EVAVL",#N/A,FALSE,"EVAVAL";"LEASE",#N/A,FALSE,"OpLease"}</definedName>
    <definedName name="Erg.Entity">#REF!</definedName>
    <definedName name="Erg.Jahr">#REF!</definedName>
    <definedName name="Erg.LE">#REF!</definedName>
    <definedName name="Erg.Monat">#REF!</definedName>
    <definedName name="ers" localSheetId="2" hidden="1">{"NOPCAPEVA",#N/A,FALSE,"Nopat";"FCFCSTAR",#N/A,FALSE,"FCFVAL";"EVAVL",#N/A,FALSE,"EVAVAL";"LEASE",#N/A,FALSE,"OpLease"}</definedName>
    <definedName name="ers" localSheetId="4" hidden="1">{"NOPCAPEVA",#N/A,FALSE,"Nopat";"FCFCSTAR",#N/A,FALSE,"FCFVAL";"EVAVL",#N/A,FALSE,"EVAVAL";"LEASE",#N/A,FALSE,"OpLease"}</definedName>
    <definedName name="ers" localSheetId="3" hidden="1">{"NOPCAPEVA",#N/A,FALSE,"Nopat";"FCFCSTAR",#N/A,FALSE,"FCFVAL";"EVAVL",#N/A,FALSE,"EVAVAL";"LEASE",#N/A,FALSE,"OpLease"}</definedName>
    <definedName name="ers" localSheetId="0" hidden="1">{"NOPCAPEVA",#N/A,FALSE,"Nopat";"FCFCSTAR",#N/A,FALSE,"FCFVAL";"EVAVL",#N/A,FALSE,"EVAVAL";"LEASE",#N/A,FALSE,"OpLease"}</definedName>
    <definedName name="ers" localSheetId="1" hidden="1">{"NOPCAPEVA",#N/A,FALSE,"Nopat";"FCFCSTAR",#N/A,FALSE,"FCFVAL";"EVAVL",#N/A,FALSE,"EVAVAL";"LEASE",#N/A,FALSE,"OpLease"}</definedName>
    <definedName name="ers" hidden="1">{"NOPCAPEVA",#N/A,FALSE,"Nopat";"FCFCSTAR",#N/A,FALSE,"FCFVAL";"EVAVL",#N/A,FALSE,"EVAVAL";"LEASE",#N/A,FALSE,"OpLease"}</definedName>
    <definedName name="ESOP_DEBT" hidden="1">"ESOP_DEBT"</definedName>
    <definedName name="etet" localSheetId="2" hidden="1">{#N/A,#N/A,FALSE,"Calc";#N/A,#N/A,FALSE,"Sensitivity";#N/A,#N/A,FALSE,"LT Earn.Dil.";#N/A,#N/A,FALSE,"Dil. AVP"}</definedName>
    <definedName name="etet" localSheetId="4" hidden="1">{#N/A,#N/A,FALSE,"Calc";#N/A,#N/A,FALSE,"Sensitivity";#N/A,#N/A,FALSE,"LT Earn.Dil.";#N/A,#N/A,FALSE,"Dil. AVP"}</definedName>
    <definedName name="etet" localSheetId="3" hidden="1">{#N/A,#N/A,FALSE,"Calc";#N/A,#N/A,FALSE,"Sensitivity";#N/A,#N/A,FALSE,"LT Earn.Dil.";#N/A,#N/A,FALSE,"Dil. AVP"}</definedName>
    <definedName name="etet" localSheetId="0" hidden="1">{#N/A,#N/A,FALSE,"Calc";#N/A,#N/A,FALSE,"Sensitivity";#N/A,#N/A,FALSE,"LT Earn.Dil.";#N/A,#N/A,FALSE,"Dil. AVP"}</definedName>
    <definedName name="etet" localSheetId="1" hidden="1">{#N/A,#N/A,FALSE,"Calc";#N/A,#N/A,FALSE,"Sensitivity";#N/A,#N/A,FALSE,"LT Earn.Dil.";#N/A,#N/A,FALSE,"Dil. AVP"}</definedName>
    <definedName name="etet" hidden="1">{#N/A,#N/A,FALSE,"Calc";#N/A,#N/A,FALSE,"Sensitivity";#N/A,#N/A,FALSE,"LT Earn.Dil.";#N/A,#N/A,FALSE,"Dil. AVP"}</definedName>
    <definedName name="EV__ALLOWSTOPEXPAND__" hidden="1">1</definedName>
    <definedName name="EV__EXPOPTIONS__" hidden="1">0</definedName>
    <definedName name="EV__LASTREFTIME__" hidden="1">39154.3252893519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134217736</definedName>
    <definedName name="EV__WBVERSION__" hidden="1">0</definedName>
    <definedName name="EV_OVER_EMPLOYEE" hidden="1">"EV_OVER_EMPLOYEE"</definedName>
    <definedName name="EV_OVER_LTM_EBIT" hidden="1">"EV_OVER_LTM_EBIT"</definedName>
    <definedName name="EV_OVER_LTM_EBITDA" hidden="1">"EV_OVER_LTM_EBITDA"</definedName>
    <definedName name="EV_OVER_LTM_REVENUE" hidden="1">"EV_OVER_LTM_REVENUE"</definedName>
    <definedName name="EV_OVER_REVENUE_EST" hidden="1">"EV_OVER_REVENUE_EST"</definedName>
    <definedName name="EV_OVER_REVENUE_EST_1" hidden="1">"EV_OVER_REVENUE_EST_1"</definedName>
    <definedName name="ewa" localSheetId="2" hidden="1">{"NOPCAPEVA",#N/A,FALSE,"Nopat";"FCFCSTAR",#N/A,FALSE,"FCFVAL";"EVAVL",#N/A,FALSE,"EVAVAL";"LEASE",#N/A,FALSE,"OpLease"}</definedName>
    <definedName name="ewa" localSheetId="4" hidden="1">{"NOPCAPEVA",#N/A,FALSE,"Nopat";"FCFCSTAR",#N/A,FALSE,"FCFVAL";"EVAVL",#N/A,FALSE,"EVAVAL";"LEASE",#N/A,FALSE,"OpLease"}</definedName>
    <definedName name="ewa" localSheetId="3" hidden="1">{"NOPCAPEVA",#N/A,FALSE,"Nopat";"FCFCSTAR",#N/A,FALSE,"FCFVAL";"EVAVL",#N/A,FALSE,"EVAVAL";"LEASE",#N/A,FALSE,"OpLease"}</definedName>
    <definedName name="ewa" localSheetId="0" hidden="1">{"NOPCAPEVA",#N/A,FALSE,"Nopat";"FCFCSTAR",#N/A,FALSE,"FCFVAL";"EVAVL",#N/A,FALSE,"EVAVAL";"LEASE",#N/A,FALSE,"OpLease"}</definedName>
    <definedName name="ewa" localSheetId="1" hidden="1">{"NOPCAPEVA",#N/A,FALSE,"Nopat";"FCFCSTAR",#N/A,FALSE,"FCFVAL";"EVAVL",#N/A,FALSE,"EVAVAL";"LEASE",#N/A,FALSE,"OpLease"}</definedName>
    <definedName name="ewa" hidden="1">{"NOPCAPEVA",#N/A,FALSE,"Nopat";"FCFCSTAR",#N/A,FALSE,"FCFVAL";"EVAVL",#N/A,FALSE,"EVAVAL";"LEASE",#N/A,FALSE,"OpLease"}</definedName>
    <definedName name="ewrc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c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c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c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s" localSheetId="2" hidden="1">{"AnnInc",#N/A,TRUE,"Inc";"QtrInc1",#N/A,TRUE,"Inc";"Balance",#N/A,TRUE,"Bal";"Cflow",#N/A,TRUE,"Cash"}</definedName>
    <definedName name="ews" localSheetId="4" hidden="1">{"AnnInc",#N/A,TRUE,"Inc";"QtrInc1",#N/A,TRUE,"Inc";"Balance",#N/A,TRUE,"Bal";"Cflow",#N/A,TRUE,"Cash"}</definedName>
    <definedName name="ews" localSheetId="3" hidden="1">{"AnnInc",#N/A,TRUE,"Inc";"QtrInc1",#N/A,TRUE,"Inc";"Balance",#N/A,TRUE,"Bal";"Cflow",#N/A,TRUE,"Cash"}</definedName>
    <definedName name="ews" localSheetId="0" hidden="1">{"AnnInc",#N/A,TRUE,"Inc";"QtrInc1",#N/A,TRUE,"Inc";"Balance",#N/A,TRUE,"Bal";"Cflow",#N/A,TRUE,"Cash"}</definedName>
    <definedName name="ews" localSheetId="1" hidden="1">{"AnnInc",#N/A,TRUE,"Inc";"QtrInc1",#N/A,TRUE,"Inc";"Balance",#N/A,TRUE,"Bal";"Cflow",#N/A,TRUE,"Cash"}</definedName>
    <definedName name="ews" hidden="1">{"AnnInc",#N/A,TRUE,"Inc";"QtrInc1",#N/A,TRUE,"Inc";"Balance",#N/A,TRUE,"Bal";"Cflow",#N/A,TRUE,"Cash"}</definedName>
    <definedName name="ewye" localSheetId="2" hidden="1">{"NOPCAPEVA",#N/A,FALSE,"Nopat";"FCFCSTAR",#N/A,FALSE,"FCFVAL";"EVAVL",#N/A,FALSE,"EVAVAL";"LEASE",#N/A,FALSE,"OpLease"}</definedName>
    <definedName name="ewye" localSheetId="4" hidden="1">{"NOPCAPEVA",#N/A,FALSE,"Nopat";"FCFCSTAR",#N/A,FALSE,"FCFVAL";"EVAVL",#N/A,FALSE,"EVAVAL";"LEASE",#N/A,FALSE,"OpLease"}</definedName>
    <definedName name="ewye" localSheetId="3" hidden="1">{"NOPCAPEVA",#N/A,FALSE,"Nopat";"FCFCSTAR",#N/A,FALSE,"FCFVAL";"EVAVL",#N/A,FALSE,"EVAVAL";"LEASE",#N/A,FALSE,"OpLease"}</definedName>
    <definedName name="ewye" localSheetId="0" hidden="1">{"NOPCAPEVA",#N/A,FALSE,"Nopat";"FCFCSTAR",#N/A,FALSE,"FCFVAL";"EVAVL",#N/A,FALSE,"EVAVAL";"LEASE",#N/A,FALSE,"OpLease"}</definedName>
    <definedName name="ewye" localSheetId="1" hidden="1">{"NOPCAPEVA",#N/A,FALSE,"Nopat";"FCFCSTAR",#N/A,FALSE,"FCFVAL";"EVAVL",#N/A,FALSE,"EVAVAL";"LEASE",#N/A,FALSE,"OpLease"}</definedName>
    <definedName name="ewye" hidden="1">{"NOPCAPEVA",#N/A,FALSE,"Nopat";"FCFCSTAR",#N/A,FALSE,"FCFVAL";"EVAVL",#N/A,FALSE,"EVAVAL";"LEASE",#N/A,FALSE,"OpLease"}</definedName>
    <definedName name="Excel_BuiltIn_Print_Titles_4_1">#REF!,#REF!</definedName>
    <definedName name="EXCHANGE" hidden="1">"EXCHANGE"</definedName>
    <definedName name="EXTRA_ITEMS" hidden="1">"EXTRA_ITEMS"</definedName>
    <definedName name="fas" localSheetId="2" hidden="1">{"NOPCAPEVA",#N/A,FALSE,"Nopat";"FCFCSTAR",#N/A,FALSE,"FCFVAL";"EVAVL",#N/A,FALSE,"EVAVAL";"LEASE",#N/A,FALSE,"OpLease"}</definedName>
    <definedName name="fas" localSheetId="4" hidden="1">{"NOPCAPEVA",#N/A,FALSE,"Nopat";"FCFCSTAR",#N/A,FALSE,"FCFVAL";"EVAVL",#N/A,FALSE,"EVAVAL";"LEASE",#N/A,FALSE,"OpLease"}</definedName>
    <definedName name="fas" localSheetId="3" hidden="1">{"NOPCAPEVA",#N/A,FALSE,"Nopat";"FCFCSTAR",#N/A,FALSE,"FCFVAL";"EVAVL",#N/A,FALSE,"EVAVAL";"LEASE",#N/A,FALSE,"OpLease"}</definedName>
    <definedName name="fas" localSheetId="0" hidden="1">{"NOPCAPEVA",#N/A,FALSE,"Nopat";"FCFCSTAR",#N/A,FALSE,"FCFVAL";"EVAVL",#N/A,FALSE,"EVAVAL";"LEASE",#N/A,FALSE,"OpLease"}</definedName>
    <definedName name="fas" localSheetId="1" hidden="1">{"NOPCAPEVA",#N/A,FALSE,"Nopat";"FCFCSTAR",#N/A,FALSE,"FCFVAL";"EVAVL",#N/A,FALSE,"EVAVAL";"LEASE",#N/A,FALSE,"OpLease"}</definedName>
    <definedName name="fas" hidden="1">{"NOPCAPEVA",#N/A,FALSE,"Nopat";"FCFCSTAR",#N/A,FALSE,"FCFVAL";"EVAVL",#N/A,FALSE,"EVAVAL";"LEASE",#N/A,FALSE,"OpLease"}</definedName>
    <definedName name="Fasanotti" localSheetId="2" hidden="1">{#N/A,#N/A,TRUE,"Main Issues";#N/A,#N/A,TRUE,"Income statement ($)"}</definedName>
    <definedName name="Fasanotti" localSheetId="4" hidden="1">{#N/A,#N/A,TRUE,"Main Issues";#N/A,#N/A,TRUE,"Income statement ($)"}</definedName>
    <definedName name="Fasanotti" localSheetId="3" hidden="1">{#N/A,#N/A,TRUE,"Main Issues";#N/A,#N/A,TRUE,"Income statement ($)"}</definedName>
    <definedName name="Fasanotti" localSheetId="0" hidden="1">{#N/A,#N/A,TRUE,"Main Issues";#N/A,#N/A,TRUE,"Income statement ($)"}</definedName>
    <definedName name="Fasanotti" localSheetId="1" hidden="1">{#N/A,#N/A,TRUE,"Main Issues";#N/A,#N/A,TRUE,"Income statement ($)"}</definedName>
    <definedName name="Fasanotti" hidden="1">{#N/A,#N/A,TRUE,"Main Issues";#N/A,#N/A,TRUE,"Income statement ($)"}</definedName>
    <definedName name="fbvc" localSheetId="2" hidden="1">{"NOPCAPEVA",#N/A,FALSE,"Nopat";"FCFCSTAR",#N/A,FALSE,"FCFVAL";"EVAVL",#N/A,FALSE,"EVAVAL";"LEASE",#N/A,FALSE,"OpLease"}</definedName>
    <definedName name="fbvc" localSheetId="4" hidden="1">{"NOPCAPEVA",#N/A,FALSE,"Nopat";"FCFCSTAR",#N/A,FALSE,"FCFVAL";"EVAVL",#N/A,FALSE,"EVAVAL";"LEASE",#N/A,FALSE,"OpLease"}</definedName>
    <definedName name="fbvc" localSheetId="3" hidden="1">{"NOPCAPEVA",#N/A,FALSE,"Nopat";"FCFCSTAR",#N/A,FALSE,"FCFVAL";"EVAVL",#N/A,FALSE,"EVAVAL";"LEASE",#N/A,FALSE,"OpLease"}</definedName>
    <definedName name="fbvc" localSheetId="0" hidden="1">{"NOPCAPEVA",#N/A,FALSE,"Nopat";"FCFCSTAR",#N/A,FALSE,"FCFVAL";"EVAVL",#N/A,FALSE,"EVAVAL";"LEASE",#N/A,FALSE,"OpLease"}</definedName>
    <definedName name="fbvc" localSheetId="1" hidden="1">{"NOPCAPEVA",#N/A,FALSE,"Nopat";"FCFCSTAR",#N/A,FALSE,"FCFVAL";"EVAVL",#N/A,FALSE,"EVAVAL";"LEASE",#N/A,FALSE,"OpLease"}</definedName>
    <definedName name="fbvc" hidden="1">{"NOPCAPEVA",#N/A,FALSE,"Nopat";"FCFCSTAR",#N/A,FALSE,"FCFVAL";"EVAVL",#N/A,FALSE,"EVAVAL";"LEASE",#N/A,FALSE,"OpLease"}</definedName>
    <definedName name="fdase" localSheetId="2" hidden="1">{"NOPCAPEVA",#N/A,FALSE,"Nopat";"FCFCSTAR",#N/A,FALSE,"FCFVAL";"EVAVL",#N/A,FALSE,"EVAVAL";"LEASE",#N/A,FALSE,"OpLease"}</definedName>
    <definedName name="fdase" localSheetId="4" hidden="1">{"NOPCAPEVA",#N/A,FALSE,"Nopat";"FCFCSTAR",#N/A,FALSE,"FCFVAL";"EVAVL",#N/A,FALSE,"EVAVAL";"LEASE",#N/A,FALSE,"OpLease"}</definedName>
    <definedName name="fdase" localSheetId="3" hidden="1">{"NOPCAPEVA",#N/A,FALSE,"Nopat";"FCFCSTAR",#N/A,FALSE,"FCFVAL";"EVAVL",#N/A,FALSE,"EVAVAL";"LEASE",#N/A,FALSE,"OpLease"}</definedName>
    <definedName name="fdase" localSheetId="0" hidden="1">{"NOPCAPEVA",#N/A,FALSE,"Nopat";"FCFCSTAR",#N/A,FALSE,"FCFVAL";"EVAVL",#N/A,FALSE,"EVAVAL";"LEASE",#N/A,FALSE,"OpLease"}</definedName>
    <definedName name="fdase" localSheetId="1" hidden="1">{"NOPCAPEVA",#N/A,FALSE,"Nopat";"FCFCSTAR",#N/A,FALSE,"FCFVAL";"EVAVL",#N/A,FALSE,"EVAVAL";"LEASE",#N/A,FALSE,"OpLease"}</definedName>
    <definedName name="fdase" hidden="1">{"NOPCAPEVA",#N/A,FALSE,"Nopat";"FCFCSTAR",#N/A,FALSE,"FCFVAL";"EVAVL",#N/A,FALSE,"EVAVAL";"LEASE",#N/A,FALSE,"OpLease"}</definedName>
    <definedName name="fdc" localSheetId="2" hidden="1">{"NOPCAPEVA",#N/A,FALSE,"Nopat";"FCFCSTAR",#N/A,FALSE,"FCFVAL";"EVAVL",#N/A,FALSE,"EVAVAL";"LEASE",#N/A,FALSE,"OpLease"}</definedName>
    <definedName name="fdc" localSheetId="4" hidden="1">{"NOPCAPEVA",#N/A,FALSE,"Nopat";"FCFCSTAR",#N/A,FALSE,"FCFVAL";"EVAVL",#N/A,FALSE,"EVAVAL";"LEASE",#N/A,FALSE,"OpLease"}</definedName>
    <definedName name="fdc" localSheetId="3" hidden="1">{"NOPCAPEVA",#N/A,FALSE,"Nopat";"FCFCSTAR",#N/A,FALSE,"FCFVAL";"EVAVL",#N/A,FALSE,"EVAVAL";"LEASE",#N/A,FALSE,"OpLease"}</definedName>
    <definedName name="fdc" localSheetId="0" hidden="1">{"NOPCAPEVA",#N/A,FALSE,"Nopat";"FCFCSTAR",#N/A,FALSE,"FCFVAL";"EVAVL",#N/A,FALSE,"EVAVAL";"LEASE",#N/A,FALSE,"OpLease"}</definedName>
    <definedName name="fdc" localSheetId="1" hidden="1">{"NOPCAPEVA",#N/A,FALSE,"Nopat";"FCFCSTAR",#N/A,FALSE,"FCFVAL";"EVAVL",#N/A,FALSE,"EVAVAL";"LEASE",#N/A,FALSE,"OpLease"}</definedName>
    <definedName name="fdc" hidden="1">{"NOPCAPEVA",#N/A,FALSE,"Nopat";"FCFCSTAR",#N/A,FALSE,"FCFVAL";"EVAVL",#N/A,FALSE,"EVAVAL";"LEASE",#N/A,FALSE,"OpLease"}</definedName>
    <definedName name="fdfsa" localSheetId="2" hidden="1">{#N/A,#N/A,FALSE,"Aging Summary";#N/A,#N/A,FALSE,"Ratio Analysis";#N/A,#N/A,FALSE,"Test 120 Day Accts";#N/A,#N/A,FALSE,"Tickmarks"}</definedName>
    <definedName name="fdfsa" localSheetId="4" hidden="1">{#N/A,#N/A,FALSE,"Aging Summary";#N/A,#N/A,FALSE,"Ratio Analysis";#N/A,#N/A,FALSE,"Test 120 Day Accts";#N/A,#N/A,FALSE,"Tickmarks"}</definedName>
    <definedName name="fdfsa" localSheetId="3" hidden="1">{#N/A,#N/A,FALSE,"Aging Summary";#N/A,#N/A,FALSE,"Ratio Analysis";#N/A,#N/A,FALSE,"Test 120 Day Accts";#N/A,#N/A,FALSE,"Tickmarks"}</definedName>
    <definedName name="fdfsa" localSheetId="0" hidden="1">{#N/A,#N/A,FALSE,"Aging Summary";#N/A,#N/A,FALSE,"Ratio Analysis";#N/A,#N/A,FALSE,"Test 120 Day Accts";#N/A,#N/A,FALSE,"Tickmarks"}</definedName>
    <definedName name="fdfsa" localSheetId="1" hidden="1">{#N/A,#N/A,FALSE,"Aging Summary";#N/A,#N/A,FALSE,"Ratio Analysis";#N/A,#N/A,FALSE,"Test 120 Day Accts";#N/A,#N/A,FALSE,"Tickmarks"}</definedName>
    <definedName name="fdfsa" hidden="1">{#N/A,#N/A,FALSE,"Aging Summary";#N/A,#N/A,FALSE,"Ratio Analysis";#N/A,#N/A,FALSE,"Test 120 Day Accts";#N/A,#N/A,FALSE,"Tickmarks"}</definedName>
    <definedName name="fdyhj" localSheetId="2" hidden="1">{"NOPCAPEVA",#N/A,FALSE,"Nopat";"FCFCSTAR",#N/A,FALSE,"FCFVAL";"EVAVL",#N/A,FALSE,"EVAVAL";"LEASE",#N/A,FALSE,"OpLease"}</definedName>
    <definedName name="fdyhj" localSheetId="4" hidden="1">{"NOPCAPEVA",#N/A,FALSE,"Nopat";"FCFCSTAR",#N/A,FALSE,"FCFVAL";"EVAVL",#N/A,FALSE,"EVAVAL";"LEASE",#N/A,FALSE,"OpLease"}</definedName>
    <definedName name="fdyhj" localSheetId="3" hidden="1">{"NOPCAPEVA",#N/A,FALSE,"Nopat";"FCFCSTAR",#N/A,FALSE,"FCFVAL";"EVAVL",#N/A,FALSE,"EVAVAL";"LEASE",#N/A,FALSE,"OpLease"}</definedName>
    <definedName name="fdyhj" localSheetId="0" hidden="1">{"NOPCAPEVA",#N/A,FALSE,"Nopat";"FCFCSTAR",#N/A,FALSE,"FCFVAL";"EVAVL",#N/A,FALSE,"EVAVAL";"LEASE",#N/A,FALSE,"OpLease"}</definedName>
    <definedName name="fdyhj" localSheetId="1" hidden="1">{"NOPCAPEVA",#N/A,FALSE,"Nopat";"FCFCSTAR",#N/A,FALSE,"FCFVAL";"EVAVL",#N/A,FALSE,"EVAVAL";"LEASE",#N/A,FALSE,"OpLease"}</definedName>
    <definedName name="fdyhj" hidden="1">{"NOPCAPEVA",#N/A,FALSE,"Nopat";"FCFCSTAR",#N/A,FALSE,"FCFVAL";"EVAVL",#N/A,FALSE,"EVAVAL";"LEASE",#N/A,FALSE,"OpLease"}</definedName>
    <definedName name="fee" localSheetId="2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fee" localSheetId="4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fee" localSheetId="3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fee" localSheetId="0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fee" localSheetId="1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fee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ff" hidden="1">#REF!</definedName>
    <definedName name="ffer" localSheetId="2" hidden="1">{"NOPCAPEVA",#N/A,FALSE,"Nopat";"FCFCSTAR",#N/A,FALSE,"FCFVAL";"EVAVL",#N/A,FALSE,"EVAVAL";"LEASE",#N/A,FALSE,"OpLease"}</definedName>
    <definedName name="ffer" localSheetId="4" hidden="1">{"NOPCAPEVA",#N/A,FALSE,"Nopat";"FCFCSTAR",#N/A,FALSE,"FCFVAL";"EVAVL",#N/A,FALSE,"EVAVAL";"LEASE",#N/A,FALSE,"OpLease"}</definedName>
    <definedName name="ffer" localSheetId="3" hidden="1">{"NOPCAPEVA",#N/A,FALSE,"Nopat";"FCFCSTAR",#N/A,FALSE,"FCFVAL";"EVAVL",#N/A,FALSE,"EVAVAL";"LEASE",#N/A,FALSE,"OpLease"}</definedName>
    <definedName name="ffer" localSheetId="0" hidden="1">{"NOPCAPEVA",#N/A,FALSE,"Nopat";"FCFCSTAR",#N/A,FALSE,"FCFVAL";"EVAVL",#N/A,FALSE,"EVAVAL";"LEASE",#N/A,FALSE,"OpLease"}</definedName>
    <definedName name="ffer" localSheetId="1" hidden="1">{"NOPCAPEVA",#N/A,FALSE,"Nopat";"FCFCSTAR",#N/A,FALSE,"FCFVAL";"EVAVL",#N/A,FALSE,"EVAVAL";"LEASE",#N/A,FALSE,"OpLease"}</definedName>
    <definedName name="ffer" hidden="1">{"NOPCAPEVA",#N/A,FALSE,"Nopat";"FCFCSTAR",#N/A,FALSE,"FCFVAL";"EVAVL",#N/A,FALSE,"EVAVAL";"LEASE",#N/A,FALSE,"OpLease"}</definedName>
    <definedName name="fffffffff" localSheetId="2" hidden="1">{#N/A,#N/A,TRUE,"Asmp";#N/A,#N/A,TRUE,"CF"}</definedName>
    <definedName name="fffffffff" localSheetId="4" hidden="1">{#N/A,#N/A,TRUE,"Asmp";#N/A,#N/A,TRUE,"CF"}</definedName>
    <definedName name="fffffffff" localSheetId="3" hidden="1">{#N/A,#N/A,TRUE,"Asmp";#N/A,#N/A,TRUE,"CF"}</definedName>
    <definedName name="fffffffff" localSheetId="0" hidden="1">{#N/A,#N/A,TRUE,"Asmp";#N/A,#N/A,TRUE,"CF"}</definedName>
    <definedName name="fffffffff" localSheetId="1" hidden="1">{#N/A,#N/A,TRUE,"Asmp";#N/A,#N/A,TRUE,"CF"}</definedName>
    <definedName name="fffffffff" hidden="1">{#N/A,#N/A,TRUE,"Asmp";#N/A,#N/A,TRUE,"CF"}</definedName>
    <definedName name="ffg" localSheetId="2" hidden="1">{#N/A,#N/A,TRUE,"Old - New P&amp;L";#N/A,#N/A,TRUE,"EBIT MMO - Total";#N/A,#N/A,TRUE,"MMO NE, CEE, ASIA, CAR";#N/A,#N/A,TRUE,"MMO LAT, MEA, AFR";#N/A,#N/A,TRUE,"NP growth";#N/A,#N/A,TRUE,"ER impact"}</definedName>
    <definedName name="ffg" localSheetId="4" hidden="1">{#N/A,#N/A,TRUE,"Old - New P&amp;L";#N/A,#N/A,TRUE,"EBIT MMO - Total";#N/A,#N/A,TRUE,"MMO NE, CEE, ASIA, CAR";#N/A,#N/A,TRUE,"MMO LAT, MEA, AFR";#N/A,#N/A,TRUE,"NP growth";#N/A,#N/A,TRUE,"ER impact"}</definedName>
    <definedName name="ffg" localSheetId="3" hidden="1">{#N/A,#N/A,TRUE,"Old - New P&amp;L";#N/A,#N/A,TRUE,"EBIT MMO - Total";#N/A,#N/A,TRUE,"MMO NE, CEE, ASIA, CAR";#N/A,#N/A,TRUE,"MMO LAT, MEA, AFR";#N/A,#N/A,TRUE,"NP growth";#N/A,#N/A,TRUE,"ER impact"}</definedName>
    <definedName name="ffg" localSheetId="0" hidden="1">{#N/A,#N/A,TRUE,"Old - New P&amp;L";#N/A,#N/A,TRUE,"EBIT MMO - Total";#N/A,#N/A,TRUE,"MMO NE, CEE, ASIA, CAR";#N/A,#N/A,TRUE,"MMO LAT, MEA, AFR";#N/A,#N/A,TRUE,"NP growth";#N/A,#N/A,TRUE,"ER impact"}</definedName>
    <definedName name="ffg" localSheetId="1" hidden="1">{#N/A,#N/A,TRUE,"Old - New P&amp;L";#N/A,#N/A,TRUE,"EBIT MMO - Total";#N/A,#N/A,TRUE,"MMO NE, CEE, ASIA, CAR";#N/A,#N/A,TRUE,"MMO LAT, MEA, AFR";#N/A,#N/A,TRUE,"NP growth";#N/A,#N/A,TRUE,"ER impact"}</definedName>
    <definedName name="ffg" hidden="1">{#N/A,#N/A,TRUE,"Old - New P&amp;L";#N/A,#N/A,TRUE,"EBIT MMO - Total";#N/A,#N/A,TRUE,"MMO NE, CEE, ASIA, CAR";#N/A,#N/A,TRUE,"MMO LAT, MEA, AFR";#N/A,#N/A,TRUE,"NP growth";#N/A,#N/A,TRUE,"ER impact"}</definedName>
    <definedName name="fgfd" localSheetId="2" hidden="1">#REF!</definedName>
    <definedName name="fgfd" localSheetId="4" hidden="1">#REF!</definedName>
    <definedName name="fgfd" localSheetId="3" hidden="1">#REF!</definedName>
    <definedName name="fgfd" localSheetId="0" hidden="1">#REF!</definedName>
    <definedName name="fgfd" localSheetId="1" hidden="1">#REF!</definedName>
    <definedName name="fgfd" hidden="1">#REF!</definedName>
    <definedName name="fgiju" localSheetId="2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fgiju" localSheetId="4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fgiju" localSheetId="3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fgiju" localSheetId="0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fgiju" localSheetId="1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fgiju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fgjgg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gg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gg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gg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gg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gg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fgjhgfjh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fgjhgfjh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fgjhgfjh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fgjhgfjh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fgjhgfjh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fgjhgfjh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gfjhfgjhf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gfjhfgjhf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gfjhfgjhf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gfjhfgjhf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gfjhfgjhf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jhgfjhfgjhf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fgsg" localSheetId="2" hidden="1">{"consolidated",#N/A,FALSE,"Sheet1";"cms",#N/A,FALSE,"Sheet1";"fse",#N/A,FALSE,"Sheet1"}</definedName>
    <definedName name="fgsg" localSheetId="4" hidden="1">{"consolidated",#N/A,FALSE,"Sheet1";"cms",#N/A,FALSE,"Sheet1";"fse",#N/A,FALSE,"Sheet1"}</definedName>
    <definedName name="fgsg" localSheetId="3" hidden="1">{"consolidated",#N/A,FALSE,"Sheet1";"cms",#N/A,FALSE,"Sheet1";"fse",#N/A,FALSE,"Sheet1"}</definedName>
    <definedName name="fgsg" localSheetId="0" hidden="1">{"consolidated",#N/A,FALSE,"Sheet1";"cms",#N/A,FALSE,"Sheet1";"fse",#N/A,FALSE,"Sheet1"}</definedName>
    <definedName name="fgsg" localSheetId="1" hidden="1">{"consolidated",#N/A,FALSE,"Sheet1";"cms",#N/A,FALSE,"Sheet1";"fse",#N/A,FALSE,"Sheet1"}</definedName>
    <definedName name="fgsg" hidden="1">{"consolidated",#N/A,FALSE,"Sheet1";"cms",#N/A,FALSE,"Sheet1";"fse",#N/A,FALSE,"Sheet1"}</definedName>
    <definedName name="FifthColumn" localSheetId="2" hidden="1">#REF!</definedName>
    <definedName name="FifthColumn" localSheetId="4" hidden="1">#REF!</definedName>
    <definedName name="FifthColumn" localSheetId="3" hidden="1">#REF!</definedName>
    <definedName name="FifthColumn" localSheetId="0" hidden="1">#REF!</definedName>
    <definedName name="FifthColumn" localSheetId="1" hidden="1">#REF!</definedName>
    <definedName name="FifthColumn" hidden="1">#REF!</definedName>
    <definedName name="FINANCING_CASH" hidden="1">"FINANCING_CASH"</definedName>
    <definedName name="FOREIGN_EXCHANGE" hidden="1">"FOREIGN_EXCHANGE"</definedName>
    <definedName name="fr4rd" localSheetId="2" hidden="1">{#N/A,#N/A,TRUE,"Main Issues";#N/A,#N/A,TRUE,"Income statement ($)"}</definedName>
    <definedName name="fr4rd" localSheetId="4" hidden="1">{#N/A,#N/A,TRUE,"Main Issues";#N/A,#N/A,TRUE,"Income statement ($)"}</definedName>
    <definedName name="fr4rd" localSheetId="3" hidden="1">{#N/A,#N/A,TRUE,"Main Issues";#N/A,#N/A,TRUE,"Income statement ($)"}</definedName>
    <definedName name="fr4rd" localSheetId="0" hidden="1">{#N/A,#N/A,TRUE,"Main Issues";#N/A,#N/A,TRUE,"Income statement ($)"}</definedName>
    <definedName name="fr4rd" localSheetId="1" hidden="1">{#N/A,#N/A,TRUE,"Main Issues";#N/A,#N/A,TRUE,"Income statement ($)"}</definedName>
    <definedName name="fr4rd" hidden="1">{#N/A,#N/A,TRUE,"Main Issues";#N/A,#N/A,TRUE,"Income statement ($)"}</definedName>
    <definedName name="freg" localSheetId="2" hidden="1">{"NOPCAPEVA",#N/A,FALSE,"Nopat";"FCFCSTAR",#N/A,FALSE,"FCFVAL";"EVAVL",#N/A,FALSE,"EVAVAL";"LEASE",#N/A,FALSE,"OpLease"}</definedName>
    <definedName name="freg" localSheetId="4" hidden="1">{"NOPCAPEVA",#N/A,FALSE,"Nopat";"FCFCSTAR",#N/A,FALSE,"FCFVAL";"EVAVL",#N/A,FALSE,"EVAVAL";"LEASE",#N/A,FALSE,"OpLease"}</definedName>
    <definedName name="freg" localSheetId="3" hidden="1">{"NOPCAPEVA",#N/A,FALSE,"Nopat";"FCFCSTAR",#N/A,FALSE,"FCFVAL";"EVAVL",#N/A,FALSE,"EVAVAL";"LEASE",#N/A,FALSE,"OpLease"}</definedName>
    <definedName name="freg" localSheetId="0" hidden="1">{"NOPCAPEVA",#N/A,FALSE,"Nopat";"FCFCSTAR",#N/A,FALSE,"FCFVAL";"EVAVL",#N/A,FALSE,"EVAVAL";"LEASE",#N/A,FALSE,"OpLease"}</definedName>
    <definedName name="freg" localSheetId="1" hidden="1">{"NOPCAPEVA",#N/A,FALSE,"Nopat";"FCFCSTAR",#N/A,FALSE,"FCFVAL";"EVAVL",#N/A,FALSE,"EVAVAL";"LEASE",#N/A,FALSE,"OpLease"}</definedName>
    <definedName name="freg" hidden="1">{"NOPCAPEVA",#N/A,FALSE,"Nopat";"FCFCSTAR",#N/A,FALSE,"FCFVAL";"EVAVL",#N/A,FALSE,"EVAVAL";"LEASE",#N/A,FALSE,"OpLease"}</definedName>
    <definedName name="fsa" localSheetId="2" hidden="1">{"AnnInc",#N/A,TRUE,"Inc";"QtrInc1",#N/A,TRUE,"Inc";"Balance",#N/A,TRUE,"Bal";"Cflow",#N/A,TRUE,"Cash"}</definedName>
    <definedName name="fsa" localSheetId="4" hidden="1">{"AnnInc",#N/A,TRUE,"Inc";"QtrInc1",#N/A,TRUE,"Inc";"Balance",#N/A,TRUE,"Bal";"Cflow",#N/A,TRUE,"Cash"}</definedName>
    <definedName name="fsa" localSheetId="3" hidden="1">{"AnnInc",#N/A,TRUE,"Inc";"QtrInc1",#N/A,TRUE,"Inc";"Balance",#N/A,TRUE,"Bal";"Cflow",#N/A,TRUE,"Cash"}</definedName>
    <definedName name="fsa" localSheetId="0" hidden="1">{"AnnInc",#N/A,TRUE,"Inc";"QtrInc1",#N/A,TRUE,"Inc";"Balance",#N/A,TRUE,"Bal";"Cflow",#N/A,TRUE,"Cash"}</definedName>
    <definedName name="fsa" localSheetId="1" hidden="1">{"AnnInc",#N/A,TRUE,"Inc";"QtrInc1",#N/A,TRUE,"Inc";"Balance",#N/A,TRUE,"Bal";"Cflow",#N/A,TRUE,"Cash"}</definedName>
    <definedName name="fsa" hidden="1">{"AnnInc",#N/A,TRUE,"Inc";"QtrInc1",#N/A,TRUE,"Inc";"Balance",#N/A,TRUE,"Bal";"Cflow",#N/A,TRUE,"Cash"}</definedName>
    <definedName name="FSForecastHeader" localSheetId="2" hidden="1">#REF!</definedName>
    <definedName name="FSForecastHeader" localSheetId="4" hidden="1">#REF!</definedName>
    <definedName name="FSForecastHeader" localSheetId="3" hidden="1">#REF!</definedName>
    <definedName name="FSForecastHeader" localSheetId="0" hidden="1">#REF!</definedName>
    <definedName name="FSForecastHeader" localSheetId="1" hidden="1">#REF!</definedName>
    <definedName name="FSForecastHeader" hidden="1">#REF!</definedName>
    <definedName name="fsfs" localSheetId="2" hidden="1">{#N/A,#N/A,FALSE,"Calc";#N/A,#N/A,FALSE,"Sensitivity";#N/A,#N/A,FALSE,"LT Earn.Dil.";#N/A,#N/A,FALSE,"Dil. AVP"}</definedName>
    <definedName name="fsfs" localSheetId="4" hidden="1">{#N/A,#N/A,FALSE,"Calc";#N/A,#N/A,FALSE,"Sensitivity";#N/A,#N/A,FALSE,"LT Earn.Dil.";#N/A,#N/A,FALSE,"Dil. AVP"}</definedName>
    <definedName name="fsfs" localSheetId="3" hidden="1">{#N/A,#N/A,FALSE,"Calc";#N/A,#N/A,FALSE,"Sensitivity";#N/A,#N/A,FALSE,"LT Earn.Dil.";#N/A,#N/A,FALSE,"Dil. AVP"}</definedName>
    <definedName name="fsfs" localSheetId="0" hidden="1">{#N/A,#N/A,FALSE,"Calc";#N/A,#N/A,FALSE,"Sensitivity";#N/A,#N/A,FALSE,"LT Earn.Dil.";#N/A,#N/A,FALSE,"Dil. AVP"}</definedName>
    <definedName name="fsfs" localSheetId="1" hidden="1">{#N/A,#N/A,FALSE,"Calc";#N/A,#N/A,FALSE,"Sensitivity";#N/A,#N/A,FALSE,"LT Earn.Dil.";#N/A,#N/A,FALSE,"Dil. AVP"}</definedName>
    <definedName name="fsfs" hidden="1">{#N/A,#N/A,FALSE,"Calc";#N/A,#N/A,FALSE,"Sensitivity";#N/A,#N/A,FALSE,"LT Earn.Dil.";#N/A,#N/A,FALSE,"Dil. AVP"}</definedName>
    <definedName name="FSHistoricHeader" localSheetId="2" hidden="1">#REF!</definedName>
    <definedName name="FSHistoricHeader" localSheetId="4" hidden="1">#REF!</definedName>
    <definedName name="FSHistoricHeader" localSheetId="3" hidden="1">#REF!</definedName>
    <definedName name="FSHistoricHeader" localSheetId="0" hidden="1">#REF!</definedName>
    <definedName name="FSHistoricHeader" localSheetId="1" hidden="1">#REF!</definedName>
    <definedName name="FSHistoricHeader" hidden="1">#REF!</definedName>
    <definedName name="FSStyle" localSheetId="2" hidden="1">#REF!</definedName>
    <definedName name="FSStyle" localSheetId="4" hidden="1">#REF!</definedName>
    <definedName name="FSStyle" localSheetId="3" hidden="1">#REF!</definedName>
    <definedName name="FSStyle" localSheetId="0" hidden="1">#REF!</definedName>
    <definedName name="FSStyle" localSheetId="1" hidden="1">#REF!</definedName>
    <definedName name="FSStyle" hidden="1">#REF!</definedName>
    <definedName name="Full_Print" hidden="1">#REF!</definedName>
    <definedName name="FWC_15f016e8_99af_4551_9b45_92a55e030673">#REF!</definedName>
    <definedName name="FWC_AktualizacjaNaleznosci">#REF!</definedName>
    <definedName name="FWC_DataKoniecOkresu_CY">#REF!</definedName>
    <definedName name="FWC_e05e04da_b8ed_465e_a149_152626d2c827">#REF!</definedName>
    <definedName name="FWC_EBITDA_skorygCY">#REF!</definedName>
    <definedName name="FWC_EBITDASkorygowana_CY">#REF!</definedName>
    <definedName name="FWC_EBITDASkorygowana_PY">#REF!</definedName>
    <definedName name="FWC_PrzychodyReklamoweCY">#REF!</definedName>
    <definedName name="FWC_PrzychodyTotal_CY">#REF!</definedName>
    <definedName name="FWC_PrzychodyTotal_PY">#REF!</definedName>
    <definedName name="FWC_SkorygowanaEBITDA2014">#REF!</definedName>
    <definedName name="FWC_SkorygowanaEBITDA2015">#REF!</definedName>
    <definedName name="FWC_wartośćfirmy_FS">#REF!</definedName>
    <definedName name="FWC_wartośćfirmy_NWM">#REF!</definedName>
    <definedName name="FWC_ZyskNCI">#REF!</definedName>
    <definedName name="FWT_a2691b24_12a3_4e0a_b6fb_e2a6be8a4d1d">#REF!</definedName>
    <definedName name="FWT_Segementy_CY">#REF!</definedName>
    <definedName name="FWT_Segmenty_PreviuosYear">#REF!</definedName>
    <definedName name="FWT_Segmenty_PY">#REF!</definedName>
    <definedName name="FWT_SegmentyPP">#REF!</definedName>
    <definedName name="FWT_StruktGrupyWstep">#REF!</definedName>
    <definedName name="FWT_strukturagrupy">#REF!</definedName>
    <definedName name="FY_DATE" hidden="1">"FY_DATE"</definedName>
    <definedName name="g" hidden="1">#REF!</definedName>
    <definedName name="ga" localSheetId="2" hidden="1">{"NOPCAPEVA",#N/A,FALSE,"Nopat";"FCFCSTAR",#N/A,FALSE,"FCFVAL";"EVAVL",#N/A,FALSE,"EVAVAL";"LEASE",#N/A,FALSE,"OpLease"}</definedName>
    <definedName name="ga" localSheetId="4" hidden="1">{"NOPCAPEVA",#N/A,FALSE,"Nopat";"FCFCSTAR",#N/A,FALSE,"FCFVAL";"EVAVL",#N/A,FALSE,"EVAVAL";"LEASE",#N/A,FALSE,"OpLease"}</definedName>
    <definedName name="ga" localSheetId="3" hidden="1">{"NOPCAPEVA",#N/A,FALSE,"Nopat";"FCFCSTAR",#N/A,FALSE,"FCFVAL";"EVAVL",#N/A,FALSE,"EVAVAL";"LEASE",#N/A,FALSE,"OpLease"}</definedName>
    <definedName name="ga" localSheetId="0" hidden="1">{"NOPCAPEVA",#N/A,FALSE,"Nopat";"FCFCSTAR",#N/A,FALSE,"FCFVAL";"EVAVL",#N/A,FALSE,"EVAVAL";"LEASE",#N/A,FALSE,"OpLease"}</definedName>
    <definedName name="ga" localSheetId="1" hidden="1">{"NOPCAPEVA",#N/A,FALSE,"Nopat";"FCFCSTAR",#N/A,FALSE,"FCFVAL";"EVAVL",#N/A,FALSE,"EVAVAL";"LEASE",#N/A,FALSE,"OpLease"}</definedName>
    <definedName name="ga" hidden="1">{"NOPCAPEVA",#N/A,FALSE,"Nopat";"FCFCSTAR",#N/A,FALSE,"FCFVAL";"EVAVL",#N/A,FALSE,"EVAVAL";"LEASE",#N/A,FALSE,"OpLease"}</definedName>
    <definedName name="gaa" localSheetId="2" hidden="1">{"AnnInc",#N/A,TRUE,"Inc";"QtrInc1",#N/A,TRUE,"Inc";"Balance",#N/A,TRUE,"Bal";"Cflow",#N/A,TRUE,"Cash"}</definedName>
    <definedName name="gaa" localSheetId="4" hidden="1">{"AnnInc",#N/A,TRUE,"Inc";"QtrInc1",#N/A,TRUE,"Inc";"Balance",#N/A,TRUE,"Bal";"Cflow",#N/A,TRUE,"Cash"}</definedName>
    <definedName name="gaa" localSheetId="3" hidden="1">{"AnnInc",#N/A,TRUE,"Inc";"QtrInc1",#N/A,TRUE,"Inc";"Balance",#N/A,TRUE,"Bal";"Cflow",#N/A,TRUE,"Cash"}</definedName>
    <definedName name="gaa" localSheetId="0" hidden="1">{"AnnInc",#N/A,TRUE,"Inc";"QtrInc1",#N/A,TRUE,"Inc";"Balance",#N/A,TRUE,"Bal";"Cflow",#N/A,TRUE,"Cash"}</definedName>
    <definedName name="gaa" localSheetId="1" hidden="1">{"AnnInc",#N/A,TRUE,"Inc";"QtrInc1",#N/A,TRUE,"Inc";"Balance",#N/A,TRUE,"Bal";"Cflow",#N/A,TRUE,"Cash"}</definedName>
    <definedName name="gaa" hidden="1">{"AnnInc",#N/A,TRUE,"Inc";"QtrInc1",#N/A,TRUE,"Inc";"Balance",#N/A,TRUE,"Bal";"Cflow",#N/A,TRUE,"Cash"}</definedName>
    <definedName name="GAIN_SALE_ASSETS" hidden="1">"GAIN_SALE_ASSETS"</definedName>
    <definedName name="gea" localSheetId="2" hidden="1">{"NOPCAPEVA",#N/A,FALSE,"Nopat";"FCFCSTAR",#N/A,FALSE,"FCFVAL";"EVAVL",#N/A,FALSE,"EVAVAL";"LEASE",#N/A,FALSE,"OpLease"}</definedName>
    <definedName name="gea" localSheetId="4" hidden="1">{"NOPCAPEVA",#N/A,FALSE,"Nopat";"FCFCSTAR",#N/A,FALSE,"FCFVAL";"EVAVL",#N/A,FALSE,"EVAVAL";"LEASE",#N/A,FALSE,"OpLease"}</definedName>
    <definedName name="gea" localSheetId="3" hidden="1">{"NOPCAPEVA",#N/A,FALSE,"Nopat";"FCFCSTAR",#N/A,FALSE,"FCFVAL";"EVAVL",#N/A,FALSE,"EVAVAL";"LEASE",#N/A,FALSE,"OpLease"}</definedName>
    <definedName name="gea" localSheetId="0" hidden="1">{"NOPCAPEVA",#N/A,FALSE,"Nopat";"FCFCSTAR",#N/A,FALSE,"FCFVAL";"EVAVL",#N/A,FALSE,"EVAVAL";"LEASE",#N/A,FALSE,"OpLease"}</definedName>
    <definedName name="gea" localSheetId="1" hidden="1">{"NOPCAPEVA",#N/A,FALSE,"Nopat";"FCFCSTAR",#N/A,FALSE,"FCFVAL";"EVAVL",#N/A,FALSE,"EVAVAL";"LEASE",#N/A,FALSE,"OpLease"}</definedName>
    <definedName name="gea" hidden="1">{"NOPCAPEVA",#N/A,FALSE,"Nopat";"FCFCSTAR",#N/A,FALSE,"FCFVAL";"EVAVL",#N/A,FALSE,"EVAVAL";"LEASE",#N/A,FALSE,"OpLease"}</definedName>
    <definedName name="geaeadd" localSheetId="2" hidden="1">{"AnnInc",#N/A,TRUE,"Inc";"QtrInc1",#N/A,TRUE,"Inc";"Balance",#N/A,TRUE,"Bal";"Cflow",#N/A,TRUE,"Cash"}</definedName>
    <definedName name="geaeadd" localSheetId="4" hidden="1">{"AnnInc",#N/A,TRUE,"Inc";"QtrInc1",#N/A,TRUE,"Inc";"Balance",#N/A,TRUE,"Bal";"Cflow",#N/A,TRUE,"Cash"}</definedName>
    <definedName name="geaeadd" localSheetId="3" hidden="1">{"AnnInc",#N/A,TRUE,"Inc";"QtrInc1",#N/A,TRUE,"Inc";"Balance",#N/A,TRUE,"Bal";"Cflow",#N/A,TRUE,"Cash"}</definedName>
    <definedName name="geaeadd" localSheetId="0" hidden="1">{"AnnInc",#N/A,TRUE,"Inc";"QtrInc1",#N/A,TRUE,"Inc";"Balance",#N/A,TRUE,"Bal";"Cflow",#N/A,TRUE,"Cash"}</definedName>
    <definedName name="geaeadd" localSheetId="1" hidden="1">{"AnnInc",#N/A,TRUE,"Inc";"QtrInc1",#N/A,TRUE,"Inc";"Balance",#N/A,TRUE,"Bal";"Cflow",#N/A,TRUE,"Cash"}</definedName>
    <definedName name="geaeadd" hidden="1">{"AnnInc",#N/A,TRUE,"Inc";"QtrInc1",#N/A,TRUE,"Inc";"Balance",#N/A,TRUE,"Bal";"Cflow",#N/A,TRUE,"Cash"}</definedName>
    <definedName name="geda" localSheetId="2" hidden="1">{"AnnInc",#N/A,TRUE,"Inc";"QtrInc1",#N/A,TRUE,"Inc";"Balance",#N/A,TRUE,"Bal";"Cflow",#N/A,TRUE,"Cash"}</definedName>
    <definedName name="geda" localSheetId="4" hidden="1">{"AnnInc",#N/A,TRUE,"Inc";"QtrInc1",#N/A,TRUE,"Inc";"Balance",#N/A,TRUE,"Bal";"Cflow",#N/A,TRUE,"Cash"}</definedName>
    <definedName name="geda" localSheetId="3" hidden="1">{"AnnInc",#N/A,TRUE,"Inc";"QtrInc1",#N/A,TRUE,"Inc";"Balance",#N/A,TRUE,"Bal";"Cflow",#N/A,TRUE,"Cash"}</definedName>
    <definedName name="geda" localSheetId="0" hidden="1">{"AnnInc",#N/A,TRUE,"Inc";"QtrInc1",#N/A,TRUE,"Inc";"Balance",#N/A,TRUE,"Bal";"Cflow",#N/A,TRUE,"Cash"}</definedName>
    <definedName name="geda" localSheetId="1" hidden="1">{"AnnInc",#N/A,TRUE,"Inc";"QtrInc1",#N/A,TRUE,"Inc";"Balance",#N/A,TRUE,"Bal";"Cflow",#N/A,TRUE,"Cash"}</definedName>
    <definedName name="geda" hidden="1">{"AnnInc",#N/A,TRUE,"Inc";"QtrInc1",#N/A,TRUE,"Inc";"Balance",#N/A,TRUE,"Bal";"Cflow",#N/A,TRUE,"Cash"}</definedName>
    <definedName name="geographical_summary" localSheetId="2" hidden="1">{#N/A,#N/A,TRUE,"Old - New P&amp;L";#N/A,#N/A,TRUE,"EBIT MMO - Total";#N/A,#N/A,TRUE,"MMO NE, CEE, ASIA, CAR";#N/A,#N/A,TRUE,"MMO LAT, MEA, AFR";#N/A,#N/A,TRUE,"NP growth";#N/A,#N/A,TRUE,"ER impact"}</definedName>
    <definedName name="geographical_summary" localSheetId="4" hidden="1">{#N/A,#N/A,TRUE,"Old - New P&amp;L";#N/A,#N/A,TRUE,"EBIT MMO - Total";#N/A,#N/A,TRUE,"MMO NE, CEE, ASIA, CAR";#N/A,#N/A,TRUE,"MMO LAT, MEA, AFR";#N/A,#N/A,TRUE,"NP growth";#N/A,#N/A,TRUE,"ER impact"}</definedName>
    <definedName name="geographical_summary" localSheetId="3" hidden="1">{#N/A,#N/A,TRUE,"Old - New P&amp;L";#N/A,#N/A,TRUE,"EBIT MMO - Total";#N/A,#N/A,TRUE,"MMO NE, CEE, ASIA, CAR";#N/A,#N/A,TRUE,"MMO LAT, MEA, AFR";#N/A,#N/A,TRUE,"NP growth";#N/A,#N/A,TRUE,"ER impact"}</definedName>
    <definedName name="geographical_summary" localSheetId="0" hidden="1">{#N/A,#N/A,TRUE,"Old - New P&amp;L";#N/A,#N/A,TRUE,"EBIT MMO - Total";#N/A,#N/A,TRUE,"MMO NE, CEE, ASIA, CAR";#N/A,#N/A,TRUE,"MMO LAT, MEA, AFR";#N/A,#N/A,TRUE,"NP growth";#N/A,#N/A,TRUE,"ER impact"}</definedName>
    <definedName name="geographical_summary" localSheetId="1" hidden="1">{#N/A,#N/A,TRUE,"Old - New P&amp;L";#N/A,#N/A,TRUE,"EBIT MMO - Total";#N/A,#N/A,TRUE,"MMO NE, CEE, ASIA, CAR";#N/A,#N/A,TRUE,"MMO LAT, MEA, AFR";#N/A,#N/A,TRUE,"NP growth";#N/A,#N/A,TRUE,"ER impact"}</definedName>
    <definedName name="geographical_summary" hidden="1">{#N/A,#N/A,TRUE,"Old - New P&amp;L";#N/A,#N/A,TRUE,"EBIT MMO - Total";#N/A,#N/A,TRUE,"MMO NE, CEE, ASIA, CAR";#N/A,#N/A,TRUE,"MMO LAT, MEA, AFR";#N/A,#N/A,TRUE,"NP growth";#N/A,#N/A,TRUE,"ER impact"}</definedName>
    <definedName name="gesaa" localSheetId="2" hidden="1">{"NOPCAPEVA",#N/A,FALSE,"Nopat";"FCFCSTAR",#N/A,FALSE,"FCFVAL";"EVAVL",#N/A,FALSE,"EVAVAL";"LEASE",#N/A,FALSE,"OpLease"}</definedName>
    <definedName name="gesaa" localSheetId="4" hidden="1">{"NOPCAPEVA",#N/A,FALSE,"Nopat";"FCFCSTAR",#N/A,FALSE,"FCFVAL";"EVAVL",#N/A,FALSE,"EVAVAL";"LEASE",#N/A,FALSE,"OpLease"}</definedName>
    <definedName name="gesaa" localSheetId="3" hidden="1">{"NOPCAPEVA",#N/A,FALSE,"Nopat";"FCFCSTAR",#N/A,FALSE,"FCFVAL";"EVAVL",#N/A,FALSE,"EVAVAL";"LEASE",#N/A,FALSE,"OpLease"}</definedName>
    <definedName name="gesaa" localSheetId="0" hidden="1">{"NOPCAPEVA",#N/A,FALSE,"Nopat";"FCFCSTAR",#N/A,FALSE,"FCFVAL";"EVAVL",#N/A,FALSE,"EVAVAL";"LEASE",#N/A,FALSE,"OpLease"}</definedName>
    <definedName name="gesaa" localSheetId="1" hidden="1">{"NOPCAPEVA",#N/A,FALSE,"Nopat";"FCFCSTAR",#N/A,FALSE,"FCFVAL";"EVAVL",#N/A,FALSE,"EVAVAL";"LEASE",#N/A,FALSE,"OpLease"}</definedName>
    <definedName name="gesaa" hidden="1">{"NOPCAPEVA",#N/A,FALSE,"Nopat";"FCFCSTAR",#N/A,FALSE,"FCFVAL";"EVAVL",#N/A,FALSE,"EVAVAL";"LEASE",#N/A,FALSE,"OpLease"}</definedName>
    <definedName name="gfae" localSheetId="2" hidden="1">{"NOPCAPEVA",#N/A,FALSE,"Nopat";"FCFCSTAR",#N/A,FALSE,"FCFVAL";"EVAVL",#N/A,FALSE,"EVAVAL";"LEASE",#N/A,FALSE,"OpLease"}</definedName>
    <definedName name="gfae" localSheetId="4" hidden="1">{"NOPCAPEVA",#N/A,FALSE,"Nopat";"FCFCSTAR",#N/A,FALSE,"FCFVAL";"EVAVL",#N/A,FALSE,"EVAVAL";"LEASE",#N/A,FALSE,"OpLease"}</definedName>
    <definedName name="gfae" localSheetId="3" hidden="1">{"NOPCAPEVA",#N/A,FALSE,"Nopat";"FCFCSTAR",#N/A,FALSE,"FCFVAL";"EVAVL",#N/A,FALSE,"EVAVAL";"LEASE",#N/A,FALSE,"OpLease"}</definedName>
    <definedName name="gfae" localSheetId="0" hidden="1">{"NOPCAPEVA",#N/A,FALSE,"Nopat";"FCFCSTAR",#N/A,FALSE,"FCFVAL";"EVAVL",#N/A,FALSE,"EVAVAL";"LEASE",#N/A,FALSE,"OpLease"}</definedName>
    <definedName name="gfae" localSheetId="1" hidden="1">{"NOPCAPEVA",#N/A,FALSE,"Nopat";"FCFCSTAR",#N/A,FALSE,"FCFVAL";"EVAVL",#N/A,FALSE,"EVAVAL";"LEASE",#N/A,FALSE,"OpLease"}</definedName>
    <definedName name="gfae" hidden="1">{"NOPCAPEVA",#N/A,FALSE,"Nopat";"FCFCSTAR",#N/A,FALSE,"FCFVAL";"EVAVL",#N/A,FALSE,"EVAVAL";"LEASE",#N/A,FALSE,"OpLease"}</definedName>
    <definedName name="gfs" localSheetId="2" hidden="1">{"NOPCAPEVA",#N/A,FALSE,"Nopat";"FCFCSTAR",#N/A,FALSE,"FCFVAL";"EVAVL",#N/A,FALSE,"EVAVAL";"LEASE",#N/A,FALSE,"OpLease"}</definedName>
    <definedName name="gfs" localSheetId="4" hidden="1">{"NOPCAPEVA",#N/A,FALSE,"Nopat";"FCFCSTAR",#N/A,FALSE,"FCFVAL";"EVAVL",#N/A,FALSE,"EVAVAL";"LEASE",#N/A,FALSE,"OpLease"}</definedName>
    <definedName name="gfs" localSheetId="3" hidden="1">{"NOPCAPEVA",#N/A,FALSE,"Nopat";"FCFCSTAR",#N/A,FALSE,"FCFVAL";"EVAVL",#N/A,FALSE,"EVAVAL";"LEASE",#N/A,FALSE,"OpLease"}</definedName>
    <definedName name="gfs" localSheetId="0" hidden="1">{"NOPCAPEVA",#N/A,FALSE,"Nopat";"FCFCSTAR",#N/A,FALSE,"FCFVAL";"EVAVL",#N/A,FALSE,"EVAVAL";"LEASE",#N/A,FALSE,"OpLease"}</definedName>
    <definedName name="gfs" localSheetId="1" hidden="1">{"NOPCAPEVA",#N/A,FALSE,"Nopat";"FCFCSTAR",#N/A,FALSE,"FCFVAL";"EVAVL",#N/A,FALSE,"EVAVAL";"LEASE",#N/A,FALSE,"OpLease"}</definedName>
    <definedName name="gfs" hidden="1">{"NOPCAPEVA",#N/A,FALSE,"Nopat";"FCFCSTAR",#N/A,FALSE,"FCFVAL";"EVAVL",#N/A,FALSE,"EVAVAL";"LEASE",#N/A,FALSE,"OpLease"}</definedName>
    <definedName name="ggg" localSheetId="2" hidden="1">{"uno",#N/A,FALSE,"Dist total";"COMENTARIO",#N/A,FALSE,"Ficha CODICE"}</definedName>
    <definedName name="ggg" localSheetId="4" hidden="1">{"uno",#N/A,FALSE,"Dist total";"COMENTARIO",#N/A,FALSE,"Ficha CODICE"}</definedName>
    <definedName name="ggg" localSheetId="3" hidden="1">{"uno",#N/A,FALSE,"Dist total";"COMENTARIO",#N/A,FALSE,"Ficha CODICE"}</definedName>
    <definedName name="ggg" localSheetId="0" hidden="1">{"uno",#N/A,FALSE,"Dist total";"COMENTARIO",#N/A,FALSE,"Ficha CODICE"}</definedName>
    <definedName name="ggg" localSheetId="1" hidden="1">{"uno",#N/A,FALSE,"Dist total";"COMENTARIO",#N/A,FALSE,"Ficha CODICE"}</definedName>
    <definedName name="ggg" hidden="1">{"uno",#N/A,FALSE,"Dist total";"COMENTARIO",#N/A,FALSE,"Ficha CODICE"}</definedName>
    <definedName name="gha" localSheetId="2" hidden="1">{"NOPCAPEVA",#N/A,FALSE,"Nopat";"FCFCSTAR",#N/A,FALSE,"FCFVAL";"EVAVL",#N/A,FALSE,"EVAVAL";"LEASE",#N/A,FALSE,"OpLease"}</definedName>
    <definedName name="gha" localSheetId="4" hidden="1">{"NOPCAPEVA",#N/A,FALSE,"Nopat";"FCFCSTAR",#N/A,FALSE,"FCFVAL";"EVAVL",#N/A,FALSE,"EVAVAL";"LEASE",#N/A,FALSE,"OpLease"}</definedName>
    <definedName name="gha" localSheetId="3" hidden="1">{"NOPCAPEVA",#N/A,FALSE,"Nopat";"FCFCSTAR",#N/A,FALSE,"FCFVAL";"EVAVL",#N/A,FALSE,"EVAVAL";"LEASE",#N/A,FALSE,"OpLease"}</definedName>
    <definedName name="gha" localSheetId="0" hidden="1">{"NOPCAPEVA",#N/A,FALSE,"Nopat";"FCFCSTAR",#N/A,FALSE,"FCFVAL";"EVAVL",#N/A,FALSE,"EVAVAL";"LEASE",#N/A,FALSE,"OpLease"}</definedName>
    <definedName name="gha" localSheetId="1" hidden="1">{"NOPCAPEVA",#N/A,FALSE,"Nopat";"FCFCSTAR",#N/A,FALSE,"FCFVAL";"EVAVL",#N/A,FALSE,"EVAVAL";"LEASE",#N/A,FALSE,"OpLease"}</definedName>
    <definedName name="gha" hidden="1">{"NOPCAPEVA",#N/A,FALSE,"Nopat";"FCFCSTAR",#N/A,FALSE,"FCFVAL";"EVAVL",#N/A,FALSE,"EVAVAL";"LEASE",#N/A,FALSE,"OpLease"}</definedName>
    <definedName name="GOODWILL_NET" hidden="1">"GOODWILL_NET"</definedName>
    <definedName name="grafico" localSheetId="2" hidden="1">{#N/A,#N/A,TRUE,"Main Issues";#N/A,#N/A,TRUE,"Income statement ($)"}</definedName>
    <definedName name="grafico" localSheetId="4" hidden="1">{#N/A,#N/A,TRUE,"Main Issues";#N/A,#N/A,TRUE,"Income statement ($)"}</definedName>
    <definedName name="grafico" localSheetId="3" hidden="1">{#N/A,#N/A,TRUE,"Main Issues";#N/A,#N/A,TRUE,"Income statement ($)"}</definedName>
    <definedName name="grafico" localSheetId="0" hidden="1">{#N/A,#N/A,TRUE,"Main Issues";#N/A,#N/A,TRUE,"Income statement ($)"}</definedName>
    <definedName name="grafico" localSheetId="1" hidden="1">{#N/A,#N/A,TRUE,"Main Issues";#N/A,#N/A,TRUE,"Income statement ($)"}</definedName>
    <definedName name="grafico" hidden="1">{#N/A,#N/A,TRUE,"Main Issues";#N/A,#N/A,TRUE,"Income statement ($)"}</definedName>
    <definedName name="graph_test" localSheetId="2" hidden="1">#REF!</definedName>
    <definedName name="graph_test" localSheetId="4" hidden="1">#REF!</definedName>
    <definedName name="graph_test" localSheetId="3" hidden="1">#REF!</definedName>
    <definedName name="graph_test" localSheetId="0" hidden="1">#REF!</definedName>
    <definedName name="graph_test" localSheetId="1" hidden="1">#REF!</definedName>
    <definedName name="graph_test" hidden="1">#REF!</definedName>
    <definedName name="graphtest2" localSheetId="2" hidden="1">#REF!</definedName>
    <definedName name="graphtest2" localSheetId="4" hidden="1">#REF!</definedName>
    <definedName name="graphtest2" localSheetId="3" hidden="1">#REF!</definedName>
    <definedName name="graphtest2" localSheetId="0" hidden="1">#REF!</definedName>
    <definedName name="graphtest2" localSheetId="1" hidden="1">#REF!</definedName>
    <definedName name="graphtest2" hidden="1">#REF!</definedName>
    <definedName name="graZ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Z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Z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Z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Z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d" localSheetId="2" hidden="1">{"AnnInc",#N/A,TRUE,"Inc";"QtrInc1",#N/A,TRUE,"Inc";"Balance",#N/A,TRUE,"Bal";"Cflow",#N/A,TRUE,"Cash"}</definedName>
    <definedName name="grd" localSheetId="4" hidden="1">{"AnnInc",#N/A,TRUE,"Inc";"QtrInc1",#N/A,TRUE,"Inc";"Balance",#N/A,TRUE,"Bal";"Cflow",#N/A,TRUE,"Cash"}</definedName>
    <definedName name="grd" localSheetId="3" hidden="1">{"AnnInc",#N/A,TRUE,"Inc";"QtrInc1",#N/A,TRUE,"Inc";"Balance",#N/A,TRUE,"Bal";"Cflow",#N/A,TRUE,"Cash"}</definedName>
    <definedName name="grd" localSheetId="0" hidden="1">{"AnnInc",#N/A,TRUE,"Inc";"QtrInc1",#N/A,TRUE,"Inc";"Balance",#N/A,TRUE,"Bal";"Cflow",#N/A,TRUE,"Cash"}</definedName>
    <definedName name="grd" localSheetId="1" hidden="1">{"AnnInc",#N/A,TRUE,"Inc";"QtrInc1",#N/A,TRUE,"Inc";"Balance",#N/A,TRUE,"Bal";"Cflow",#N/A,TRUE,"Cash"}</definedName>
    <definedName name="grd" hidden="1">{"AnnInc",#N/A,TRUE,"Inc";"QtrInc1",#N/A,TRUE,"Inc";"Balance",#N/A,TRUE,"Bal";"Cflow",#N/A,TRUE,"Cash"}</definedName>
    <definedName name="greaedfd" localSheetId="2" hidden="1">{"AnnInc",#N/A,TRUE,"Inc";"QtrInc1",#N/A,TRUE,"Inc";"Balance",#N/A,TRUE,"Bal";"Cflow",#N/A,TRUE,"Cash"}</definedName>
    <definedName name="greaedfd" localSheetId="4" hidden="1">{"AnnInc",#N/A,TRUE,"Inc";"QtrInc1",#N/A,TRUE,"Inc";"Balance",#N/A,TRUE,"Bal";"Cflow",#N/A,TRUE,"Cash"}</definedName>
    <definedName name="greaedfd" localSheetId="3" hidden="1">{"AnnInc",#N/A,TRUE,"Inc";"QtrInc1",#N/A,TRUE,"Inc";"Balance",#N/A,TRUE,"Bal";"Cflow",#N/A,TRUE,"Cash"}</definedName>
    <definedName name="greaedfd" localSheetId="0" hidden="1">{"AnnInc",#N/A,TRUE,"Inc";"QtrInc1",#N/A,TRUE,"Inc";"Balance",#N/A,TRUE,"Bal";"Cflow",#N/A,TRUE,"Cash"}</definedName>
    <definedName name="greaedfd" localSheetId="1" hidden="1">{"AnnInc",#N/A,TRUE,"Inc";"QtrInc1",#N/A,TRUE,"Inc";"Balance",#N/A,TRUE,"Bal";"Cflow",#N/A,TRUE,"Cash"}</definedName>
    <definedName name="greaedfd" hidden="1">{"AnnInc",#N/A,TRUE,"Inc";"QtrInc1",#N/A,TRUE,"Inc";"Balance",#N/A,TRUE,"Bal";"Cflow",#N/A,TRUE,"Cash"}</definedName>
    <definedName name="GROSS_DIVID" hidden="1">"GROSS_DIVID"</definedName>
    <definedName name="GROSS_MARGIN" hidden="1">"GROSS_MARGIN"</definedName>
    <definedName name="GROSS_PROFIT" hidden="1">"GROSS_PROFIT"</definedName>
    <definedName name="GSP">#REF!</definedName>
    <definedName name="gye" localSheetId="2" hidden="1">{"AnnInc",#N/A,TRUE,"Inc";"QtrInc1",#N/A,TRUE,"Inc";"Balance",#N/A,TRUE,"Bal";"Cflow",#N/A,TRUE,"Cash"}</definedName>
    <definedName name="gye" localSheetId="4" hidden="1">{"AnnInc",#N/A,TRUE,"Inc";"QtrInc1",#N/A,TRUE,"Inc";"Balance",#N/A,TRUE,"Bal";"Cflow",#N/A,TRUE,"Cash"}</definedName>
    <definedName name="gye" localSheetId="3" hidden="1">{"AnnInc",#N/A,TRUE,"Inc";"QtrInc1",#N/A,TRUE,"Inc";"Balance",#N/A,TRUE,"Bal";"Cflow",#N/A,TRUE,"Cash"}</definedName>
    <definedName name="gye" localSheetId="0" hidden="1">{"AnnInc",#N/A,TRUE,"Inc";"QtrInc1",#N/A,TRUE,"Inc";"Balance",#N/A,TRUE,"Bal";"Cflow",#N/A,TRUE,"Cash"}</definedName>
    <definedName name="gye" localSheetId="1" hidden="1">{"AnnInc",#N/A,TRUE,"Inc";"QtrInc1",#N/A,TRUE,"Inc";"Balance",#N/A,TRUE,"Bal";"Cflow",#N/A,TRUE,"Cash"}</definedName>
    <definedName name="gye" hidden="1">{"AnnInc",#N/A,TRUE,"Inc";"QtrInc1",#N/A,TRUE,"Inc";"Balance",#N/A,TRUE,"Bal";"Cflow",#N/A,TRUE,"Cash"}</definedName>
    <definedName name="h" hidden="1">#REF!</definedName>
    <definedName name="H4C_M">#REF!,#REF!</definedName>
    <definedName name="hdee" localSheetId="2" hidden="1">{"AnnInc",#N/A,TRUE,"Inc";"QtrInc1",#N/A,TRUE,"Inc";"Balance",#N/A,TRUE,"Bal";"Cflow",#N/A,TRUE,"Cash"}</definedName>
    <definedName name="hdee" localSheetId="4" hidden="1">{"AnnInc",#N/A,TRUE,"Inc";"QtrInc1",#N/A,TRUE,"Inc";"Balance",#N/A,TRUE,"Bal";"Cflow",#N/A,TRUE,"Cash"}</definedName>
    <definedName name="hdee" localSheetId="3" hidden="1">{"AnnInc",#N/A,TRUE,"Inc";"QtrInc1",#N/A,TRUE,"Inc";"Balance",#N/A,TRUE,"Bal";"Cflow",#N/A,TRUE,"Cash"}</definedName>
    <definedName name="hdee" localSheetId="0" hidden="1">{"AnnInc",#N/A,TRUE,"Inc";"QtrInc1",#N/A,TRUE,"Inc";"Balance",#N/A,TRUE,"Bal";"Cflow",#N/A,TRUE,"Cash"}</definedName>
    <definedName name="hdee" localSheetId="1" hidden="1">{"AnnInc",#N/A,TRUE,"Inc";"QtrInc1",#N/A,TRUE,"Inc";"Balance",#N/A,TRUE,"Bal";"Cflow",#N/A,TRUE,"Cash"}</definedName>
    <definedName name="hdee" hidden="1">{"AnnInc",#N/A,TRUE,"Inc";"QtrInc1",#N/A,TRUE,"Inc";"Balance",#N/A,TRUE,"Bal";"Cflow",#N/A,TRUE,"Cash"}</definedName>
    <definedName name="hea" localSheetId="2" hidden="1">{"NOPCAPEVA",#N/A,FALSE,"Nopat";"FCFCSTAR",#N/A,FALSE,"FCFVAL";"EVAVL",#N/A,FALSE,"EVAVAL";"LEASE",#N/A,FALSE,"OpLease"}</definedName>
    <definedName name="hea" localSheetId="4" hidden="1">{"NOPCAPEVA",#N/A,FALSE,"Nopat";"FCFCSTAR",#N/A,FALSE,"FCFVAL";"EVAVL",#N/A,FALSE,"EVAVAL";"LEASE",#N/A,FALSE,"OpLease"}</definedName>
    <definedName name="hea" localSheetId="3" hidden="1">{"NOPCAPEVA",#N/A,FALSE,"Nopat";"FCFCSTAR",#N/A,FALSE,"FCFVAL";"EVAVL",#N/A,FALSE,"EVAVAL";"LEASE",#N/A,FALSE,"OpLease"}</definedName>
    <definedName name="hea" localSheetId="0" hidden="1">{"NOPCAPEVA",#N/A,FALSE,"Nopat";"FCFCSTAR",#N/A,FALSE,"FCFVAL";"EVAVL",#N/A,FALSE,"EVAVAL";"LEASE",#N/A,FALSE,"OpLease"}</definedName>
    <definedName name="hea" localSheetId="1" hidden="1">{"NOPCAPEVA",#N/A,FALSE,"Nopat";"FCFCSTAR",#N/A,FALSE,"FCFVAL";"EVAVL",#N/A,FALSE,"EVAVAL";"LEASE",#N/A,FALSE,"OpLease"}</definedName>
    <definedName name="hea" hidden="1">{"NOPCAPEVA",#N/A,FALSE,"Nopat";"FCFCSTAR",#N/A,FALSE,"FCFVAL";"EVAVL",#N/A,FALSE,"EVAVAL";"LEASE",#N/A,FALSE,"OpLease"}</definedName>
    <definedName name="Heineken_volume_May2006" localSheetId="2" hidden="1">{#N/A,#N/A,TRUE,"Old - New P&amp;L";#N/A,#N/A,TRUE,"EBIT MMO - Total";#N/A,#N/A,TRUE,"MMO NE, CEE, ASIA, CAR";#N/A,#N/A,TRUE,"MMO LAT, MEA, AFR";#N/A,#N/A,TRUE,"NP growth";#N/A,#N/A,TRUE,"ER impact"}</definedName>
    <definedName name="Heineken_volume_May2006" localSheetId="4" hidden="1">{#N/A,#N/A,TRUE,"Old - New P&amp;L";#N/A,#N/A,TRUE,"EBIT MMO - Total";#N/A,#N/A,TRUE,"MMO NE, CEE, ASIA, CAR";#N/A,#N/A,TRUE,"MMO LAT, MEA, AFR";#N/A,#N/A,TRUE,"NP growth";#N/A,#N/A,TRUE,"ER impact"}</definedName>
    <definedName name="Heineken_volume_May2006" localSheetId="3" hidden="1">{#N/A,#N/A,TRUE,"Old - New P&amp;L";#N/A,#N/A,TRUE,"EBIT MMO - Total";#N/A,#N/A,TRUE,"MMO NE, CEE, ASIA, CAR";#N/A,#N/A,TRUE,"MMO LAT, MEA, AFR";#N/A,#N/A,TRUE,"NP growth";#N/A,#N/A,TRUE,"ER impact"}</definedName>
    <definedName name="Heineken_volume_May2006" localSheetId="0" hidden="1">{#N/A,#N/A,TRUE,"Old - New P&amp;L";#N/A,#N/A,TRUE,"EBIT MMO - Total";#N/A,#N/A,TRUE,"MMO NE, CEE, ASIA, CAR";#N/A,#N/A,TRUE,"MMO LAT, MEA, AFR";#N/A,#N/A,TRUE,"NP growth";#N/A,#N/A,TRUE,"ER impact"}</definedName>
    <definedName name="Heineken_volume_May2006" localSheetId="1" hidden="1">{#N/A,#N/A,TRUE,"Old - New P&amp;L";#N/A,#N/A,TRUE,"EBIT MMO - Total";#N/A,#N/A,TRUE,"MMO NE, CEE, ASIA, CAR";#N/A,#N/A,TRUE,"MMO LAT, MEA, AFR";#N/A,#N/A,TRUE,"NP growth";#N/A,#N/A,TRUE,"ER impact"}</definedName>
    <definedName name="Heineken_volume_May2006" hidden="1">{#N/A,#N/A,TRUE,"Old - New P&amp;L";#N/A,#N/A,TRUE,"EBIT MMO - Total";#N/A,#N/A,TRUE,"MMO NE, CEE, ASIA, CAR";#N/A,#N/A,TRUE,"MMO LAT, MEA, AFR";#N/A,#N/A,TRUE,"NP growth";#N/A,#N/A,TRUE,"ER impact"}</definedName>
    <definedName name="Heineken_Volume_sheet" localSheetId="2" hidden="1">{#N/A,#N/A,TRUE,"Old - New P&amp;L";#N/A,#N/A,TRUE,"EBIT MMO - Total";#N/A,#N/A,TRUE,"MMO NE, CEE, ASIA, CAR";#N/A,#N/A,TRUE,"MMO LAT, MEA, AFR";#N/A,#N/A,TRUE,"NP growth";#N/A,#N/A,TRUE,"ER impact"}</definedName>
    <definedName name="Heineken_Volume_sheet" localSheetId="4" hidden="1">{#N/A,#N/A,TRUE,"Old - New P&amp;L";#N/A,#N/A,TRUE,"EBIT MMO - Total";#N/A,#N/A,TRUE,"MMO NE, CEE, ASIA, CAR";#N/A,#N/A,TRUE,"MMO LAT, MEA, AFR";#N/A,#N/A,TRUE,"NP growth";#N/A,#N/A,TRUE,"ER impact"}</definedName>
    <definedName name="Heineken_Volume_sheet" localSheetId="3" hidden="1">{#N/A,#N/A,TRUE,"Old - New P&amp;L";#N/A,#N/A,TRUE,"EBIT MMO - Total";#N/A,#N/A,TRUE,"MMO NE, CEE, ASIA, CAR";#N/A,#N/A,TRUE,"MMO LAT, MEA, AFR";#N/A,#N/A,TRUE,"NP growth";#N/A,#N/A,TRUE,"ER impact"}</definedName>
    <definedName name="Heineken_Volume_sheet" localSheetId="0" hidden="1">{#N/A,#N/A,TRUE,"Old - New P&amp;L";#N/A,#N/A,TRUE,"EBIT MMO - Total";#N/A,#N/A,TRUE,"MMO NE, CEE, ASIA, CAR";#N/A,#N/A,TRUE,"MMO LAT, MEA, AFR";#N/A,#N/A,TRUE,"NP growth";#N/A,#N/A,TRUE,"ER impact"}</definedName>
    <definedName name="Heineken_Volume_sheet" localSheetId="1" hidden="1">{#N/A,#N/A,TRUE,"Old - New P&amp;L";#N/A,#N/A,TRUE,"EBIT MMO - Total";#N/A,#N/A,TRUE,"MMO NE, CEE, ASIA, CAR";#N/A,#N/A,TRUE,"MMO LAT, MEA, AFR";#N/A,#N/A,TRUE,"NP growth";#N/A,#N/A,TRUE,"ER impact"}</definedName>
    <definedName name="Heineken_Volume_sheet" hidden="1">{#N/A,#N/A,TRUE,"Old - New P&amp;L";#N/A,#N/A,TRUE,"EBIT MMO - Total";#N/A,#N/A,TRUE,"MMO NE, CEE, ASIA, CAR";#N/A,#N/A,TRUE,"MMO LAT, MEA, AFR";#N/A,#N/A,TRUE,"NP growth";#N/A,#N/A,TRUE,"ER impact"}</definedName>
    <definedName name="hes" localSheetId="2" hidden="1">{"NOPCAPEVA",#N/A,FALSE,"Nopat";"FCFCSTAR",#N/A,FALSE,"FCFVAL";"EVAVL",#N/A,FALSE,"EVAVAL";"LEASE",#N/A,FALSE,"OpLease"}</definedName>
    <definedName name="hes" localSheetId="4" hidden="1">{"NOPCAPEVA",#N/A,FALSE,"Nopat";"FCFCSTAR",#N/A,FALSE,"FCFVAL";"EVAVL",#N/A,FALSE,"EVAVAL";"LEASE",#N/A,FALSE,"OpLease"}</definedName>
    <definedName name="hes" localSheetId="3" hidden="1">{"NOPCAPEVA",#N/A,FALSE,"Nopat";"FCFCSTAR",#N/A,FALSE,"FCFVAL";"EVAVL",#N/A,FALSE,"EVAVAL";"LEASE",#N/A,FALSE,"OpLease"}</definedName>
    <definedName name="hes" localSheetId="0" hidden="1">{"NOPCAPEVA",#N/A,FALSE,"Nopat";"FCFCSTAR",#N/A,FALSE,"FCFVAL";"EVAVL",#N/A,FALSE,"EVAVAL";"LEASE",#N/A,FALSE,"OpLease"}</definedName>
    <definedName name="hes" localSheetId="1" hidden="1">{"NOPCAPEVA",#N/A,FALSE,"Nopat";"FCFCSTAR",#N/A,FALSE,"FCFVAL";"EVAVL",#N/A,FALSE,"EVAVAL";"LEASE",#N/A,FALSE,"OpLease"}</definedName>
    <definedName name="hes" hidden="1">{"NOPCAPEVA",#N/A,FALSE,"Nopat";"FCFCSTAR",#N/A,FALSE,"FCFVAL";"EVAVL",#N/A,FALSE,"EVAVAL";"LEASE",#N/A,FALSE,"OpLease"}</definedName>
    <definedName name="hfea" localSheetId="2" hidden="1">{"NOPCAPEVA",#N/A,FALSE,"Nopat";"FCFCSTAR",#N/A,FALSE,"FCFVAL";"EVAVL",#N/A,FALSE,"EVAVAL";"LEASE",#N/A,FALSE,"OpLease"}</definedName>
    <definedName name="hfea" localSheetId="4" hidden="1">{"NOPCAPEVA",#N/A,FALSE,"Nopat";"FCFCSTAR",#N/A,FALSE,"FCFVAL";"EVAVL",#N/A,FALSE,"EVAVAL";"LEASE",#N/A,FALSE,"OpLease"}</definedName>
    <definedName name="hfea" localSheetId="3" hidden="1">{"NOPCAPEVA",#N/A,FALSE,"Nopat";"FCFCSTAR",#N/A,FALSE,"FCFVAL";"EVAVL",#N/A,FALSE,"EVAVAL";"LEASE",#N/A,FALSE,"OpLease"}</definedName>
    <definedName name="hfea" localSheetId="0" hidden="1">{"NOPCAPEVA",#N/A,FALSE,"Nopat";"FCFCSTAR",#N/A,FALSE,"FCFVAL";"EVAVL",#N/A,FALSE,"EVAVAL";"LEASE",#N/A,FALSE,"OpLease"}</definedName>
    <definedName name="hfea" localSheetId="1" hidden="1">{"NOPCAPEVA",#N/A,FALSE,"Nopat";"FCFCSTAR",#N/A,FALSE,"FCFVAL";"EVAVL",#N/A,FALSE,"EVAVAL";"LEASE",#N/A,FALSE,"OpLease"}</definedName>
    <definedName name="hfea" hidden="1">{"NOPCAPEVA",#N/A,FALSE,"Nopat";"FCFCSTAR",#N/A,FALSE,"FCFVAL";"EVAVL",#N/A,FALSE,"EVAVAL";"LEASE",#N/A,FALSE,"OpLease"}</definedName>
    <definedName name="hfgh" localSheetId="2" hidden="1">#REF!</definedName>
    <definedName name="hfgh" localSheetId="4" hidden="1">#REF!</definedName>
    <definedName name="hfgh" localSheetId="3" hidden="1">#REF!</definedName>
    <definedName name="hfgh" localSheetId="0" hidden="1">#REF!</definedName>
    <definedName name="hfgh" localSheetId="1" hidden="1">#REF!</definedName>
    <definedName name="hfgh" hidden="1">#REF!</definedName>
    <definedName name="hga" localSheetId="2" hidden="1">{"NOPCAPEVA",#N/A,FALSE,"Nopat";"FCFCSTAR",#N/A,FALSE,"FCFVAL";"EVAVL",#N/A,FALSE,"EVAVAL";"LEASE",#N/A,FALSE,"OpLease"}</definedName>
    <definedName name="hga" localSheetId="4" hidden="1">{"NOPCAPEVA",#N/A,FALSE,"Nopat";"FCFCSTAR",#N/A,FALSE,"FCFVAL";"EVAVL",#N/A,FALSE,"EVAVAL";"LEASE",#N/A,FALSE,"OpLease"}</definedName>
    <definedName name="hga" localSheetId="3" hidden="1">{"NOPCAPEVA",#N/A,FALSE,"Nopat";"FCFCSTAR",#N/A,FALSE,"FCFVAL";"EVAVL",#N/A,FALSE,"EVAVAL";"LEASE",#N/A,FALSE,"OpLease"}</definedName>
    <definedName name="hga" localSheetId="0" hidden="1">{"NOPCAPEVA",#N/A,FALSE,"Nopat";"FCFCSTAR",#N/A,FALSE,"FCFVAL";"EVAVL",#N/A,FALSE,"EVAVAL";"LEASE",#N/A,FALSE,"OpLease"}</definedName>
    <definedName name="hga" localSheetId="1" hidden="1">{"NOPCAPEVA",#N/A,FALSE,"Nopat";"FCFCSTAR",#N/A,FALSE,"FCFVAL";"EVAVL",#N/A,FALSE,"EVAVAL";"LEASE",#N/A,FALSE,"OpLease"}</definedName>
    <definedName name="hga" hidden="1">{"NOPCAPEVA",#N/A,FALSE,"Nopat";"FCFCSTAR",#N/A,FALSE,"FCFVAL";"EVAVL",#N/A,FALSE,"EVAVAL";"LEASE",#N/A,FALSE,"OpLease"}</definedName>
    <definedName name="hgf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s" localSheetId="2" hidden="1">{"NOPCAPEVA",#N/A,FALSE,"Nopat";"FCFCSTAR",#N/A,FALSE,"FCFVAL";"EVAVL",#N/A,FALSE,"EVAVAL";"LEASE",#N/A,FALSE,"OpLease"}</definedName>
    <definedName name="hgfs" localSheetId="4" hidden="1">{"NOPCAPEVA",#N/A,FALSE,"Nopat";"FCFCSTAR",#N/A,FALSE,"FCFVAL";"EVAVL",#N/A,FALSE,"EVAVAL";"LEASE",#N/A,FALSE,"OpLease"}</definedName>
    <definedName name="hgfs" localSheetId="3" hidden="1">{"NOPCAPEVA",#N/A,FALSE,"Nopat";"FCFCSTAR",#N/A,FALSE,"FCFVAL";"EVAVL",#N/A,FALSE,"EVAVAL";"LEASE",#N/A,FALSE,"OpLease"}</definedName>
    <definedName name="hgfs" localSheetId="0" hidden="1">{"NOPCAPEVA",#N/A,FALSE,"Nopat";"FCFCSTAR",#N/A,FALSE,"FCFVAL";"EVAVL",#N/A,FALSE,"EVAVAL";"LEASE",#N/A,FALSE,"OpLease"}</definedName>
    <definedName name="hgfs" localSheetId="1" hidden="1">{"NOPCAPEVA",#N/A,FALSE,"Nopat";"FCFCSTAR",#N/A,FALSE,"FCFVAL";"EVAVL",#N/A,FALSE,"EVAVAL";"LEASE",#N/A,FALSE,"OpLease"}</definedName>
    <definedName name="hgfs" hidden="1">{"NOPCAPEVA",#N/A,FALSE,"Nopat";"FCFCSTAR",#N/A,FALSE,"FCFVAL";"EVAVL",#N/A,FALSE,"EVAVAL";"LEASE",#N/A,FALSE,"OpLease"}</definedName>
    <definedName name="hghghg" localSheetId="2" hidden="1">{#N/A,#N/A,TRUE,"Main Issues";#N/A,#N/A,TRUE,"Income statement ($)"}</definedName>
    <definedName name="hghghg" localSheetId="4" hidden="1">{#N/A,#N/A,TRUE,"Main Issues";#N/A,#N/A,TRUE,"Income statement ($)"}</definedName>
    <definedName name="hghghg" localSheetId="3" hidden="1">{#N/A,#N/A,TRUE,"Main Issues";#N/A,#N/A,TRUE,"Income statement ($)"}</definedName>
    <definedName name="hghghg" localSheetId="0" hidden="1">{#N/A,#N/A,TRUE,"Main Issues";#N/A,#N/A,TRUE,"Income statement ($)"}</definedName>
    <definedName name="hghghg" localSheetId="1" hidden="1">{#N/A,#N/A,TRUE,"Main Issues";#N/A,#N/A,TRUE,"Income statement ($)"}</definedName>
    <definedName name="hghghg" hidden="1">{#N/A,#N/A,TRUE,"Main Issues";#N/A,#N/A,TRUE,"Income statement ($)"}</definedName>
    <definedName name="hgr" localSheetId="2" hidden="1">{"NOPCAPEVA",#N/A,FALSE,"Nopat";"FCFCSTAR",#N/A,FALSE,"FCFVAL";"EVAVL",#N/A,FALSE,"EVAVAL";"LEASE",#N/A,FALSE,"OpLease"}</definedName>
    <definedName name="hgr" localSheetId="4" hidden="1">{"NOPCAPEVA",#N/A,FALSE,"Nopat";"FCFCSTAR",#N/A,FALSE,"FCFVAL";"EVAVL",#N/A,FALSE,"EVAVAL";"LEASE",#N/A,FALSE,"OpLease"}</definedName>
    <definedName name="hgr" localSheetId="3" hidden="1">{"NOPCAPEVA",#N/A,FALSE,"Nopat";"FCFCSTAR",#N/A,FALSE,"FCFVAL";"EVAVL",#N/A,FALSE,"EVAVAL";"LEASE",#N/A,FALSE,"OpLease"}</definedName>
    <definedName name="hgr" localSheetId="0" hidden="1">{"NOPCAPEVA",#N/A,FALSE,"Nopat";"FCFCSTAR",#N/A,FALSE,"FCFVAL";"EVAVL",#N/A,FALSE,"EVAVAL";"LEASE",#N/A,FALSE,"OpLease"}</definedName>
    <definedName name="hgr" localSheetId="1" hidden="1">{"NOPCAPEVA",#N/A,FALSE,"Nopat";"FCFCSTAR",#N/A,FALSE,"FCFVAL";"EVAVL",#N/A,FALSE,"EVAVAL";"LEASE",#N/A,FALSE,"OpLease"}</definedName>
    <definedName name="hgr" hidden="1">{"NOPCAPEVA",#N/A,FALSE,"Nopat";"FCFCSTAR",#N/A,FALSE,"FCFVAL";"EVAVL",#N/A,FALSE,"EVAVAL";"LEASE",#N/A,FALSE,"OpLease"}</definedName>
    <definedName name="hgre" localSheetId="2" hidden="1">{"AnnInc",#N/A,TRUE,"Inc";"QtrInc1",#N/A,TRUE,"Inc";"Balance",#N/A,TRUE,"Bal";"Cflow",#N/A,TRUE,"Cash"}</definedName>
    <definedName name="hgre" localSheetId="4" hidden="1">{"AnnInc",#N/A,TRUE,"Inc";"QtrInc1",#N/A,TRUE,"Inc";"Balance",#N/A,TRUE,"Bal";"Cflow",#N/A,TRUE,"Cash"}</definedName>
    <definedName name="hgre" localSheetId="3" hidden="1">{"AnnInc",#N/A,TRUE,"Inc";"QtrInc1",#N/A,TRUE,"Inc";"Balance",#N/A,TRUE,"Bal";"Cflow",#N/A,TRUE,"Cash"}</definedName>
    <definedName name="hgre" localSheetId="0" hidden="1">{"AnnInc",#N/A,TRUE,"Inc";"QtrInc1",#N/A,TRUE,"Inc";"Balance",#N/A,TRUE,"Bal";"Cflow",#N/A,TRUE,"Cash"}</definedName>
    <definedName name="hgre" localSheetId="1" hidden="1">{"AnnInc",#N/A,TRUE,"Inc";"QtrInc1",#N/A,TRUE,"Inc";"Balance",#N/A,TRUE,"Bal";"Cflow",#N/A,TRUE,"Cash"}</definedName>
    <definedName name="hgre" hidden="1">{"AnnInc",#N/A,TRUE,"Inc";"QtrInc1",#N/A,TRUE,"Inc";"Balance",#N/A,TRUE,"Bal";"Cflow",#N/A,TRUE,"Cash"}</definedName>
    <definedName name="hhh" localSheetId="2" hidden="1">{"uno",#N/A,FALSE,"Dist total";"COMENTARIO",#N/A,FALSE,"Ficha CODICE"}</definedName>
    <definedName name="hhh" localSheetId="4" hidden="1">{"uno",#N/A,FALSE,"Dist total";"COMENTARIO",#N/A,FALSE,"Ficha CODICE"}</definedName>
    <definedName name="hhh" localSheetId="3" hidden="1">{"uno",#N/A,FALSE,"Dist total";"COMENTARIO",#N/A,FALSE,"Ficha CODICE"}</definedName>
    <definedName name="hhh" localSheetId="0" hidden="1">{"uno",#N/A,FALSE,"Dist total";"COMENTARIO",#N/A,FALSE,"Ficha CODICE"}</definedName>
    <definedName name="hhh" localSheetId="1" hidden="1">{"uno",#N/A,FALSE,"Dist total";"COMENTARIO",#N/A,FALSE,"Ficha CODICE"}</definedName>
    <definedName name="hhh" hidden="1">{"uno",#N/A,FALSE,"Dist total";"COMENTARIO",#N/A,FALSE,"Ficha CODICE"}</definedName>
    <definedName name="hhhh" localSheetId="2" hidden="1">{"uno",#N/A,FALSE,"Dist total";"COMENTARIO",#N/A,FALSE,"Ficha CODICE"}</definedName>
    <definedName name="hhhh" localSheetId="4" hidden="1">{"uno",#N/A,FALSE,"Dist total";"COMENTARIO",#N/A,FALSE,"Ficha CODICE"}</definedName>
    <definedName name="hhhh" localSheetId="3" hidden="1">{"uno",#N/A,FALSE,"Dist total";"COMENTARIO",#N/A,FALSE,"Ficha CODICE"}</definedName>
    <definedName name="hhhh" localSheetId="0" hidden="1">{"uno",#N/A,FALSE,"Dist total";"COMENTARIO",#N/A,FALSE,"Ficha CODICE"}</definedName>
    <definedName name="hhhh" localSheetId="1" hidden="1">{"uno",#N/A,FALSE,"Dist total";"COMENTARIO",#N/A,FALSE,"Ficha CODICE"}</definedName>
    <definedName name="hhhh" hidden="1">{"uno",#N/A,FALSE,"Dist total";"COMENTARIO",#N/A,FALSE,"Ficha CODICE"}</definedName>
    <definedName name="hhhhhh" hidden="1">#REF!</definedName>
    <definedName name="hhhsdf" localSheetId="2" hidden="1">{"up stand alones",#N/A,FALSE,"Acquiror"}</definedName>
    <definedName name="hhhsdf" localSheetId="4" hidden="1">{"up stand alones",#N/A,FALSE,"Acquiror"}</definedName>
    <definedName name="hhhsdf" localSheetId="3" hidden="1">{"up stand alones",#N/A,FALSE,"Acquiror"}</definedName>
    <definedName name="hhhsdf" localSheetId="0" hidden="1">{"up stand alones",#N/A,FALSE,"Acquiror"}</definedName>
    <definedName name="hhhsdf" localSheetId="1" hidden="1">{"up stand alones",#N/A,FALSE,"Acquiror"}</definedName>
    <definedName name="hhhsdf" hidden="1">{"up stand alones",#N/A,FALSE,"Acquiror"}</definedName>
    <definedName name="HIGHPRICE" hidden="1">"HIGHPRICE"</definedName>
    <definedName name="hjkljh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kljh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kljh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kljh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kljh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kljh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lkjl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lkjl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lkjl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lkjl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lkjl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lkjl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hjtsf" localSheetId="2" hidden="1">{"NOPCAPEVA",#N/A,FALSE,"Nopat";"FCFCSTAR",#N/A,FALSE,"FCFVAL";"EVAVL",#N/A,FALSE,"EVAVAL";"LEASE",#N/A,FALSE,"OpLease"}</definedName>
    <definedName name="hjtsf" localSheetId="4" hidden="1">{"NOPCAPEVA",#N/A,FALSE,"Nopat";"FCFCSTAR",#N/A,FALSE,"FCFVAL";"EVAVL",#N/A,FALSE,"EVAVAL";"LEASE",#N/A,FALSE,"OpLease"}</definedName>
    <definedName name="hjtsf" localSheetId="3" hidden="1">{"NOPCAPEVA",#N/A,FALSE,"Nopat";"FCFCSTAR",#N/A,FALSE,"FCFVAL";"EVAVL",#N/A,FALSE,"EVAVAL";"LEASE",#N/A,FALSE,"OpLease"}</definedName>
    <definedName name="hjtsf" localSheetId="0" hidden="1">{"NOPCAPEVA",#N/A,FALSE,"Nopat";"FCFCSTAR",#N/A,FALSE,"FCFVAL";"EVAVL",#N/A,FALSE,"EVAVAL";"LEASE",#N/A,FALSE,"OpLease"}</definedName>
    <definedName name="hjtsf" localSheetId="1" hidden="1">{"NOPCAPEVA",#N/A,FALSE,"Nopat";"FCFCSTAR",#N/A,FALSE,"FCFVAL";"EVAVL",#N/A,FALSE,"EVAVAL";"LEASE",#N/A,FALSE,"OpLease"}</definedName>
    <definedName name="hjtsf" hidden="1">{"NOPCAPEVA",#N/A,FALSE,"Nopat";"FCFCSTAR",#N/A,FALSE,"FCFVAL";"EVAVL",#N/A,FALSE,"EVAVAL";"LEASE",#N/A,FALSE,"OpLease"}</definedName>
    <definedName name="hngdh" localSheetId="2" hidden="1">{"NOPCAPEVA",#N/A,FALSE,"Nopat";"FCFCSTAR",#N/A,FALSE,"FCFVAL";"EVAVL",#N/A,FALSE,"EVAVAL";"LEASE",#N/A,FALSE,"OpLease"}</definedName>
    <definedName name="hngdh" localSheetId="4" hidden="1">{"NOPCAPEVA",#N/A,FALSE,"Nopat";"FCFCSTAR",#N/A,FALSE,"FCFVAL";"EVAVL",#N/A,FALSE,"EVAVAL";"LEASE",#N/A,FALSE,"OpLease"}</definedName>
    <definedName name="hngdh" localSheetId="3" hidden="1">{"NOPCAPEVA",#N/A,FALSE,"Nopat";"FCFCSTAR",#N/A,FALSE,"FCFVAL";"EVAVL",#N/A,FALSE,"EVAVAL";"LEASE",#N/A,FALSE,"OpLease"}</definedName>
    <definedName name="hngdh" localSheetId="0" hidden="1">{"NOPCAPEVA",#N/A,FALSE,"Nopat";"FCFCSTAR",#N/A,FALSE,"FCFVAL";"EVAVL",#N/A,FALSE,"EVAVAL";"LEASE",#N/A,FALSE,"OpLease"}</definedName>
    <definedName name="hngdh" localSheetId="1" hidden="1">{"NOPCAPEVA",#N/A,FALSE,"Nopat";"FCFCSTAR",#N/A,FALSE,"FCFVAL";"EVAVL",#N/A,FALSE,"EVAVAL";"LEASE",#N/A,FALSE,"OpLease"}</definedName>
    <definedName name="hngdh" hidden="1">{"NOPCAPEVA",#N/A,FALSE,"Nopat";"FCFCSTAR",#N/A,FALSE,"FCFVAL";"EVAVL",#N/A,FALSE,"EVAVAL";"LEASE",#N/A,FALSE,"OpLease"}</definedName>
    <definedName name="hola" localSheetId="2" hidden="1">{"ANAR",#N/A,FALSE,"Dist total";"MARGEN",#N/A,FALSE,"Dist total";"COMENTARIO",#N/A,FALSE,"Ficha CODICE";"CONSEJO",#N/A,FALSE,"Dist p0";"uno",#N/A,FALSE,"Dist total"}</definedName>
    <definedName name="hola" localSheetId="4" hidden="1">{"ANAR",#N/A,FALSE,"Dist total";"MARGEN",#N/A,FALSE,"Dist total";"COMENTARIO",#N/A,FALSE,"Ficha CODICE";"CONSEJO",#N/A,FALSE,"Dist p0";"uno",#N/A,FALSE,"Dist total"}</definedName>
    <definedName name="hola" localSheetId="3" hidden="1">{"ANAR",#N/A,FALSE,"Dist total";"MARGEN",#N/A,FALSE,"Dist total";"COMENTARIO",#N/A,FALSE,"Ficha CODICE";"CONSEJO",#N/A,FALSE,"Dist p0";"uno",#N/A,FALSE,"Dist total"}</definedName>
    <definedName name="hola" localSheetId="0" hidden="1">{"ANAR",#N/A,FALSE,"Dist total";"MARGEN",#N/A,FALSE,"Dist total";"COMENTARIO",#N/A,FALSE,"Ficha CODICE";"CONSEJO",#N/A,FALSE,"Dist p0";"uno",#N/A,FALSE,"Dist total"}</definedName>
    <definedName name="hola" localSheetId="1" hidden="1">{"ANAR",#N/A,FALSE,"Dist total";"MARGEN",#N/A,FALSE,"Dist total";"COMENTARIO",#N/A,FALSE,"Ficha CODICE";"CONSEJO",#N/A,FALSE,"Dist p0";"uno",#N/A,FALSE,"Dist total"}</definedName>
    <definedName name="hola" hidden="1">{"ANAR",#N/A,FALSE,"Dist total";"MARGEN",#N/A,FALSE,"Dist total";"COMENTARIO",#N/A,FALSE,"Ficha CODICE";"CONSEJO",#N/A,FALSE,"Dist p0";"uno",#N/A,FALSE,"Dist total"}</definedName>
    <definedName name="hrd" localSheetId="2" hidden="1">{"NOPCAPEVA",#N/A,FALSE,"Nopat";"FCFCSTAR",#N/A,FALSE,"FCFVAL";"EVAVL",#N/A,FALSE,"EVAVAL";"LEASE",#N/A,FALSE,"OpLease"}</definedName>
    <definedName name="hrd" localSheetId="4" hidden="1">{"NOPCAPEVA",#N/A,FALSE,"Nopat";"FCFCSTAR",#N/A,FALSE,"FCFVAL";"EVAVL",#N/A,FALSE,"EVAVAL";"LEASE",#N/A,FALSE,"OpLease"}</definedName>
    <definedName name="hrd" localSheetId="3" hidden="1">{"NOPCAPEVA",#N/A,FALSE,"Nopat";"FCFCSTAR",#N/A,FALSE,"FCFVAL";"EVAVL",#N/A,FALSE,"EVAVAL";"LEASE",#N/A,FALSE,"OpLease"}</definedName>
    <definedName name="hrd" localSheetId="0" hidden="1">{"NOPCAPEVA",#N/A,FALSE,"Nopat";"FCFCSTAR",#N/A,FALSE,"FCFVAL";"EVAVL",#N/A,FALSE,"EVAVAL";"LEASE",#N/A,FALSE,"OpLease"}</definedName>
    <definedName name="hrd" localSheetId="1" hidden="1">{"NOPCAPEVA",#N/A,FALSE,"Nopat";"FCFCSTAR",#N/A,FALSE,"FCFVAL";"EVAVL",#N/A,FALSE,"EVAVAL";"LEASE",#N/A,FALSE,"OpLease"}</definedName>
    <definedName name="hrd" hidden="1">{"NOPCAPEVA",#N/A,FALSE,"Nopat";"FCFCSTAR",#N/A,FALSE,"FCFVAL";"EVAVL",#N/A,FALSE,"EVAVAL";"LEASE",#N/A,FALSE,"OpLease"}</definedName>
    <definedName name="hrea" localSheetId="2" hidden="1">{"NOPCAPEVA",#N/A,FALSE,"Nopat";"FCFCSTAR",#N/A,FALSE,"FCFVAL";"EVAVL",#N/A,FALSE,"EVAVAL";"LEASE",#N/A,FALSE,"OpLease"}</definedName>
    <definedName name="hrea" localSheetId="4" hidden="1">{"NOPCAPEVA",#N/A,FALSE,"Nopat";"FCFCSTAR",#N/A,FALSE,"FCFVAL";"EVAVL",#N/A,FALSE,"EVAVAL";"LEASE",#N/A,FALSE,"OpLease"}</definedName>
    <definedName name="hrea" localSheetId="3" hidden="1">{"NOPCAPEVA",#N/A,FALSE,"Nopat";"FCFCSTAR",#N/A,FALSE,"FCFVAL";"EVAVL",#N/A,FALSE,"EVAVAL";"LEASE",#N/A,FALSE,"OpLease"}</definedName>
    <definedName name="hrea" localSheetId="0" hidden="1">{"NOPCAPEVA",#N/A,FALSE,"Nopat";"FCFCSTAR",#N/A,FALSE,"FCFVAL";"EVAVL",#N/A,FALSE,"EVAVAL";"LEASE",#N/A,FALSE,"OpLease"}</definedName>
    <definedName name="hrea" localSheetId="1" hidden="1">{"NOPCAPEVA",#N/A,FALSE,"Nopat";"FCFCSTAR",#N/A,FALSE,"FCFVAL";"EVAVL",#N/A,FALSE,"EVAVAL";"LEASE",#N/A,FALSE,"OpLease"}</definedName>
    <definedName name="hrea" hidden="1">{"NOPCAPEVA",#N/A,FALSE,"Nopat";"FCFCSTAR",#N/A,FALSE,"FCFVAL";"EVAVL",#N/A,FALSE,"EVAVAL";"LEASE",#N/A,FALSE,"OpLease"}</definedName>
    <definedName name="htd" localSheetId="2" hidden="1">{"NOPCAPEVA",#N/A,FALSE,"Nopat";"FCFCSTAR",#N/A,FALSE,"FCFVAL";"EVAVL",#N/A,FALSE,"EVAVAL";"LEASE",#N/A,FALSE,"OpLease"}</definedName>
    <definedName name="htd" localSheetId="4" hidden="1">{"NOPCAPEVA",#N/A,FALSE,"Nopat";"FCFCSTAR",#N/A,FALSE,"FCFVAL";"EVAVL",#N/A,FALSE,"EVAVAL";"LEASE",#N/A,FALSE,"OpLease"}</definedName>
    <definedName name="htd" localSheetId="3" hidden="1">{"NOPCAPEVA",#N/A,FALSE,"Nopat";"FCFCSTAR",#N/A,FALSE,"FCFVAL";"EVAVL",#N/A,FALSE,"EVAVAL";"LEASE",#N/A,FALSE,"OpLease"}</definedName>
    <definedName name="htd" localSheetId="0" hidden="1">{"NOPCAPEVA",#N/A,FALSE,"Nopat";"FCFCSTAR",#N/A,FALSE,"FCFVAL";"EVAVL",#N/A,FALSE,"EVAVAL";"LEASE",#N/A,FALSE,"OpLease"}</definedName>
    <definedName name="htd" localSheetId="1" hidden="1">{"NOPCAPEVA",#N/A,FALSE,"Nopat";"FCFCSTAR",#N/A,FALSE,"FCFVAL";"EVAVL",#N/A,FALSE,"EVAVAL";"LEASE",#N/A,FALSE,"OpLease"}</definedName>
    <definedName name="htd" hidden="1">{"NOPCAPEVA",#N/A,FALSE,"Nopat";"FCFCSTAR",#N/A,FALSE,"FCFVAL";"EVAVL",#N/A,FALSE,"EVAVAL";"LEASE",#N/A,FALSE,"OpLease"}</definedName>
    <definedName name="HTML_CodePage" hidden="1">1252</definedName>
    <definedName name="HTML_Control" localSheetId="2" hidden="1">{"'PAT list'!$C$1:$AA$32"}</definedName>
    <definedName name="HTML_Control" localSheetId="4" hidden="1">{"'PAT list'!$C$1:$AA$32"}</definedName>
    <definedName name="HTML_Control" localSheetId="3" hidden="1">{"'PAT list'!$C$1:$AA$32"}</definedName>
    <definedName name="HTML_Control" localSheetId="0" hidden="1">{"'PAT list'!$C$1:$AA$32"}</definedName>
    <definedName name="HTML_Control" localSheetId="1" hidden="1">{"'PAT list'!$C$1:$AA$32"}</definedName>
    <definedName name="HTML_Control" hidden="1">{"'PAT list'!$C$1:$AA$32"}</definedName>
    <definedName name="HTML_Description" hidden="1">""</definedName>
    <definedName name="HTML_Email" hidden="1">""</definedName>
    <definedName name="HTML_Header" hidden="1">"PAT list"</definedName>
    <definedName name="HTML_LastUpdate" hidden="1">"3/8/99"</definedName>
    <definedName name="HTML_LineAfter" hidden="1">FALSE</definedName>
    <definedName name="HTML_LineBefore" hidden="1">FALSE</definedName>
    <definedName name="HTML_Name" hidden="1">"Tracey J. Morrell"</definedName>
    <definedName name="HTML_OBDlg2" hidden="1">TRUE</definedName>
    <definedName name="HTML_OBDlg4" hidden="1">TRUE</definedName>
    <definedName name="HTML_OS" hidden="1">0</definedName>
    <definedName name="HTML_PathFile" hidden="1">"C:\My Documents\PAT\PAT1marHTML.htm"</definedName>
    <definedName name="HTML_Title" hidden="1">"Pat 1 Mar"</definedName>
    <definedName name="htr" localSheetId="2" hidden="1">{"NOPCAPEVA",#N/A,FALSE,"Nopat";"FCFCSTAR",#N/A,FALSE,"FCFVAL";"EVAVL",#N/A,FALSE,"EVAVAL";"LEASE",#N/A,FALSE,"OpLease"}</definedName>
    <definedName name="htr" localSheetId="4" hidden="1">{"NOPCAPEVA",#N/A,FALSE,"Nopat";"FCFCSTAR",#N/A,FALSE,"FCFVAL";"EVAVL",#N/A,FALSE,"EVAVAL";"LEASE",#N/A,FALSE,"OpLease"}</definedName>
    <definedName name="htr" localSheetId="3" hidden="1">{"NOPCAPEVA",#N/A,FALSE,"Nopat";"FCFCSTAR",#N/A,FALSE,"FCFVAL";"EVAVL",#N/A,FALSE,"EVAVAL";"LEASE",#N/A,FALSE,"OpLease"}</definedName>
    <definedName name="htr" localSheetId="0" hidden="1">{"NOPCAPEVA",#N/A,FALSE,"Nopat";"FCFCSTAR",#N/A,FALSE,"FCFVAL";"EVAVL",#N/A,FALSE,"EVAVAL";"LEASE",#N/A,FALSE,"OpLease"}</definedName>
    <definedName name="htr" localSheetId="1" hidden="1">{"NOPCAPEVA",#N/A,FALSE,"Nopat";"FCFCSTAR",#N/A,FALSE,"FCFVAL";"EVAVL",#N/A,FALSE,"EVAVAL";"LEASE",#N/A,FALSE,"OpLease"}</definedName>
    <definedName name="htr" hidden="1">{"NOPCAPEVA",#N/A,FALSE,"Nopat";"FCFCSTAR",#N/A,FALSE,"FCFVAL";"EVAVL",#N/A,FALSE,"EVAVAL";"LEASE",#N/A,FALSE,"OpLease"}</definedName>
    <definedName name="hyrt" localSheetId="2" hidden="1">{"NOPCAPEVA",#N/A,FALSE,"Nopat";"FCFCSTAR",#N/A,FALSE,"FCFVAL";"EVAVL",#N/A,FALSE,"EVAVAL";"LEASE",#N/A,FALSE,"OpLease"}</definedName>
    <definedName name="hyrt" localSheetId="4" hidden="1">{"NOPCAPEVA",#N/A,FALSE,"Nopat";"FCFCSTAR",#N/A,FALSE,"FCFVAL";"EVAVL",#N/A,FALSE,"EVAVAL";"LEASE",#N/A,FALSE,"OpLease"}</definedName>
    <definedName name="hyrt" localSheetId="3" hidden="1">{"NOPCAPEVA",#N/A,FALSE,"Nopat";"FCFCSTAR",#N/A,FALSE,"FCFVAL";"EVAVL",#N/A,FALSE,"EVAVAL";"LEASE",#N/A,FALSE,"OpLease"}</definedName>
    <definedName name="hyrt" localSheetId="0" hidden="1">{"NOPCAPEVA",#N/A,FALSE,"Nopat";"FCFCSTAR",#N/A,FALSE,"FCFVAL";"EVAVL",#N/A,FALSE,"EVAVAL";"LEASE",#N/A,FALSE,"OpLease"}</definedName>
    <definedName name="hyrt" localSheetId="1" hidden="1">{"NOPCAPEVA",#N/A,FALSE,"Nopat";"FCFCSTAR",#N/A,FALSE,"FCFVAL";"EVAVL",#N/A,FALSE,"EVAVAL";"LEASE",#N/A,FALSE,"OpLease"}</definedName>
    <definedName name="hyrt" hidden="1">{"NOPCAPEVA",#N/A,FALSE,"Nopat";"FCFCSTAR",#N/A,FALSE,"FCFVAL";"EVAVL",#N/A,FALSE,"EVAVAL";"LEASE",#N/A,FALSE,"OpLease"}</definedName>
    <definedName name="hytes" localSheetId="2" hidden="1">{"NOPCAPEVA",#N/A,FALSE,"Nopat";"FCFCSTAR",#N/A,FALSE,"FCFVAL";"EVAVL",#N/A,FALSE,"EVAVAL";"LEASE",#N/A,FALSE,"OpLease"}</definedName>
    <definedName name="hytes" localSheetId="4" hidden="1">{"NOPCAPEVA",#N/A,FALSE,"Nopat";"FCFCSTAR",#N/A,FALSE,"FCFVAL";"EVAVL",#N/A,FALSE,"EVAVAL";"LEASE",#N/A,FALSE,"OpLease"}</definedName>
    <definedName name="hytes" localSheetId="3" hidden="1">{"NOPCAPEVA",#N/A,FALSE,"Nopat";"FCFCSTAR",#N/A,FALSE,"FCFVAL";"EVAVL",#N/A,FALSE,"EVAVAL";"LEASE",#N/A,FALSE,"OpLease"}</definedName>
    <definedName name="hytes" localSheetId="0" hidden="1">{"NOPCAPEVA",#N/A,FALSE,"Nopat";"FCFCSTAR",#N/A,FALSE,"FCFVAL";"EVAVL",#N/A,FALSE,"EVAVAL";"LEASE",#N/A,FALSE,"OpLease"}</definedName>
    <definedName name="hytes" localSheetId="1" hidden="1">{"NOPCAPEVA",#N/A,FALSE,"Nopat";"FCFCSTAR",#N/A,FALSE,"FCFVAL";"EVAVL",#N/A,FALSE,"EVAVAL";"LEASE",#N/A,FALSE,"OpLease"}</definedName>
    <definedName name="hytes" hidden="1">{"NOPCAPEVA",#N/A,FALSE,"Nopat";"FCFCSTAR",#N/A,FALSE,"FCFVAL";"EVAVL",#N/A,FALSE,"EVAVAL";"LEASE",#N/A,FALSE,"OpLease"}</definedName>
    <definedName name="i" localSheetId="2" hidden="1">{"uno",#N/A,FALSE,"Dist total";"COMENTARIO",#N/A,FALSE,"Ficha CODICE"}</definedName>
    <definedName name="i" localSheetId="4" hidden="1">{"uno",#N/A,FALSE,"Dist total";"COMENTARIO",#N/A,FALSE,"Ficha CODICE"}</definedName>
    <definedName name="i" localSheetId="3" hidden="1">{"uno",#N/A,FALSE,"Dist total";"COMENTARIO",#N/A,FALSE,"Ficha CODICE"}</definedName>
    <definedName name="i" localSheetId="0" hidden="1">{"uno",#N/A,FALSE,"Dist total";"COMENTARIO",#N/A,FALSE,"Ficha CODICE"}</definedName>
    <definedName name="i" localSheetId="1" hidden="1">{"uno",#N/A,FALSE,"Dist total";"COMENTARIO",#N/A,FALSE,"Ficha CODICE"}</definedName>
    <definedName name="i" hidden="1">{"uno",#N/A,FALSE,"Dist total";"COMENTARIO",#N/A,FALSE,"Ficha CODICE"}</definedName>
    <definedName name="iiiii" localSheetId="2" hidden="1">{#N/A,#N/A,FALSE,"Calc";#N/A,#N/A,FALSE,"Sensitivity";#N/A,#N/A,FALSE,"LT Earn.Dil.";#N/A,#N/A,FALSE,"Dil. AVP"}</definedName>
    <definedName name="iiiii" localSheetId="4" hidden="1">{#N/A,#N/A,FALSE,"Calc";#N/A,#N/A,FALSE,"Sensitivity";#N/A,#N/A,FALSE,"LT Earn.Dil.";#N/A,#N/A,FALSE,"Dil. AVP"}</definedName>
    <definedName name="iiiii" localSheetId="3" hidden="1">{#N/A,#N/A,FALSE,"Calc";#N/A,#N/A,FALSE,"Sensitivity";#N/A,#N/A,FALSE,"LT Earn.Dil.";#N/A,#N/A,FALSE,"Dil. AVP"}</definedName>
    <definedName name="iiiii" localSheetId="0" hidden="1">{#N/A,#N/A,FALSE,"Calc";#N/A,#N/A,FALSE,"Sensitivity";#N/A,#N/A,FALSE,"LT Earn.Dil.";#N/A,#N/A,FALSE,"Dil. AVP"}</definedName>
    <definedName name="iiiii" localSheetId="1" hidden="1">{#N/A,#N/A,FALSE,"Calc";#N/A,#N/A,FALSE,"Sensitivity";#N/A,#N/A,FALSE,"LT Earn.Dil.";#N/A,#N/A,FALSE,"Dil. AVP"}</definedName>
    <definedName name="iiiii" hidden="1">{#N/A,#N/A,FALSE,"Calc";#N/A,#N/A,FALSE,"Sensitivity";#N/A,#N/A,FALSE,"LT Earn.Dil.";#N/A,#N/A,FALSE,"Dil. AVP"}</definedName>
    <definedName name="ikghjf" localSheetId="2" hidden="1">{"NOPCAPEVA",#N/A,FALSE,"Nopat";"FCFCSTAR",#N/A,FALSE,"FCFVAL";"EVAVL",#N/A,FALSE,"EVAVAL";"LEASE",#N/A,FALSE,"OpLease"}</definedName>
    <definedName name="ikghjf" localSheetId="4" hidden="1">{"NOPCAPEVA",#N/A,FALSE,"Nopat";"FCFCSTAR",#N/A,FALSE,"FCFVAL";"EVAVL",#N/A,FALSE,"EVAVAL";"LEASE",#N/A,FALSE,"OpLease"}</definedName>
    <definedName name="ikghjf" localSheetId="3" hidden="1">{"NOPCAPEVA",#N/A,FALSE,"Nopat";"FCFCSTAR",#N/A,FALSE,"FCFVAL";"EVAVL",#N/A,FALSE,"EVAVAL";"LEASE",#N/A,FALSE,"OpLease"}</definedName>
    <definedName name="ikghjf" localSheetId="0" hidden="1">{"NOPCAPEVA",#N/A,FALSE,"Nopat";"FCFCSTAR",#N/A,FALSE,"FCFVAL";"EVAVL",#N/A,FALSE,"EVAVAL";"LEASE",#N/A,FALSE,"OpLease"}</definedName>
    <definedName name="ikghjf" localSheetId="1" hidden="1">{"NOPCAPEVA",#N/A,FALSE,"Nopat";"FCFCSTAR",#N/A,FALSE,"FCFVAL";"EVAVL",#N/A,FALSE,"EVAVAL";"LEASE",#N/A,FALSE,"OpLease"}</definedName>
    <definedName name="ikghjf" hidden="1">{"NOPCAPEVA",#N/A,FALSE,"Nopat";"FCFCSTAR",#N/A,FALSE,"FCFVAL";"EVAVL",#N/A,FALSE,"EVAVAL";"LEASE",#N/A,FALSE,"OpLease"}</definedName>
    <definedName name="ikut" localSheetId="2" hidden="1">{"NOPCAPEVA",#N/A,FALSE,"Nopat";"FCFCSTAR",#N/A,FALSE,"FCFVAL";"EVAVL",#N/A,FALSE,"EVAVAL";"LEASE",#N/A,FALSE,"OpLease"}</definedName>
    <definedName name="ikut" localSheetId="4" hidden="1">{"NOPCAPEVA",#N/A,FALSE,"Nopat";"FCFCSTAR",#N/A,FALSE,"FCFVAL";"EVAVL",#N/A,FALSE,"EVAVAL";"LEASE",#N/A,FALSE,"OpLease"}</definedName>
    <definedName name="ikut" localSheetId="3" hidden="1">{"NOPCAPEVA",#N/A,FALSE,"Nopat";"FCFCSTAR",#N/A,FALSE,"FCFVAL";"EVAVL",#N/A,FALSE,"EVAVAL";"LEASE",#N/A,FALSE,"OpLease"}</definedName>
    <definedName name="ikut" localSheetId="0" hidden="1">{"NOPCAPEVA",#N/A,FALSE,"Nopat";"FCFCSTAR",#N/A,FALSE,"FCFVAL";"EVAVL",#N/A,FALSE,"EVAVAL";"LEASE",#N/A,FALSE,"OpLease"}</definedName>
    <definedName name="ikut" localSheetId="1" hidden="1">{"NOPCAPEVA",#N/A,FALSE,"Nopat";"FCFCSTAR",#N/A,FALSE,"FCFVAL";"EVAVL",#N/A,FALSE,"EVAVAL";"LEASE",#N/A,FALSE,"OpLease"}</definedName>
    <definedName name="ikut" hidden="1">{"NOPCAPEVA",#N/A,FALSE,"Nopat";"FCFCSTAR",#N/A,FALSE,"FCFVAL";"EVAVL",#N/A,FALSE,"EVAVAL";"LEASE",#N/A,FALSE,"OpLease"}</definedName>
    <definedName name="INC_AFTER_TAX" hidden="1">"INC_AFTER_TAX"</definedName>
    <definedName name="INC_AVAIL_EXCL" hidden="1">"INC_AVAIL_EXCL"</definedName>
    <definedName name="INC_AVAIL_INCL" hidden="1">"INC_AVAIL_INCL"</definedName>
    <definedName name="INC_BEFORE_TAX" hidden="1">"INC_BEFORE_TAX"</definedName>
    <definedName name="INC_TAX" hidden="1">"INC_TAX"</definedName>
    <definedName name="INC_TAX_EXCL" hidden="1">"INC_TAX_EXCL"</definedName>
    <definedName name="InCurrency">#REF!</definedName>
    <definedName name="INDX_1">#REF!</definedName>
    <definedName name="INDX_10">#REF!</definedName>
    <definedName name="INDX_2">#REF!</definedName>
    <definedName name="INDX_4">#REF!</definedName>
    <definedName name="INDX_6">#REF!</definedName>
    <definedName name="INDX_7">#REF!</definedName>
    <definedName name="INTANGIBLES_NET" hidden="1">"INTANGIBLES_NET"</definedName>
    <definedName name="INTEREST_EXP_NET" hidden="1">"INTEREST_EXP_NET"</definedName>
    <definedName name="INTEREST_EXP_NON" hidden="1">"INTEREST_EXP_NON"</definedName>
    <definedName name="INTEREST_EXP_SUPPL" hidden="1">"INTEREST_EXP_SUPPL"</definedName>
    <definedName name="INTEREST_INC" hidden="1">"INTEREST_INC"</definedName>
    <definedName name="INTEREST_INC_10K" hidden="1">"INTEREST_INC_10K"</definedName>
    <definedName name="INTEREST_INC_10Q" hidden="1">"INTEREST_INC_10Q"</definedName>
    <definedName name="INTEREST_INC_10Q1" hidden="1">"INTEREST_INC_10Q1"</definedName>
    <definedName name="INTEREST_INC_NON" hidden="1">"INTEREST_INC_NON"</definedName>
    <definedName name="Inv">#REF!</definedName>
    <definedName name="io" localSheetId="2" hidden="1">{"NOPCAPEVA",#N/A,FALSE,"Nopat";"FCFCSTAR",#N/A,FALSE,"FCFVAL";"EVAVL",#N/A,FALSE,"EVAVAL";"LEASE",#N/A,FALSE,"OpLease"}</definedName>
    <definedName name="io" localSheetId="4" hidden="1">{"NOPCAPEVA",#N/A,FALSE,"Nopat";"FCFCSTAR",#N/A,FALSE,"FCFVAL";"EVAVL",#N/A,FALSE,"EVAVAL";"LEASE",#N/A,FALSE,"OpLease"}</definedName>
    <definedName name="io" localSheetId="3" hidden="1">{"NOPCAPEVA",#N/A,FALSE,"Nopat";"FCFCSTAR",#N/A,FALSE,"FCFVAL";"EVAVL",#N/A,FALSE,"EVAVAL";"LEASE",#N/A,FALSE,"OpLease"}</definedName>
    <definedName name="io" localSheetId="0" hidden="1">{"NOPCAPEVA",#N/A,FALSE,"Nopat";"FCFCSTAR",#N/A,FALSE,"FCFVAL";"EVAVL",#N/A,FALSE,"EVAVAL";"LEASE",#N/A,FALSE,"OpLease"}</definedName>
    <definedName name="io" localSheetId="1" hidden="1">{"NOPCAPEVA",#N/A,FALSE,"Nopat";"FCFCSTAR",#N/A,FALSE,"FCFVAL";"EVAVL",#N/A,FALSE,"EVAVAL";"LEASE",#N/A,FALSE,"OpLease"}</definedName>
    <definedName name="io" hidden="1">{"NOPCAPEVA",#N/A,FALSE,"Nopat";"FCFCSTAR",#N/A,FALSE,"FCFVAL";"EVAVL",#N/A,FALSE,"EVAVAL";"LEASE",#N/A,FALSE,"OpLease"}</definedName>
    <definedName name="ipo" localSheetId="2" hidden="1">{"'MBU CUR MONTH (isg_sr)'!$A$1:$O$41"}</definedName>
    <definedName name="ipo" localSheetId="4" hidden="1">{"'MBU CUR MONTH (isg_sr)'!$A$1:$O$41"}</definedName>
    <definedName name="ipo" localSheetId="3" hidden="1">{"'MBU CUR MONTH (isg_sr)'!$A$1:$O$41"}</definedName>
    <definedName name="ipo" localSheetId="0" hidden="1">{"'MBU CUR MONTH (isg_sr)'!$A$1:$O$41"}</definedName>
    <definedName name="ipo" localSheetId="1" hidden="1">{"'MBU CUR MONTH (isg_sr)'!$A$1:$O$41"}</definedName>
    <definedName name="ipo" hidden="1">{"'MBU CUR MONTH (isg_sr)'!$A$1:$O$41"}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FO_DILUTED" hidden="1">"c16188"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_INVEST_SECURITIES_FFIEC" hidden="1">"c13458"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NNU_DISTRIBUTION_UNIT" hidden="1">"c3004"</definedName>
    <definedName name="IQ_ANNUAL_DIVIDEND" hidden="1">"c229"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TO_LOANS_TOTAL_LOANS" hidden="1">"c15713"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LIST" hidden="1">"c13505"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_SEG_DESCRIPTION" hidden="1">"c15589"</definedName>
    <definedName name="IQ_BUS_SEG_DESCRIPTION_ABS" hidden="1">"c15577"</definedName>
    <definedName name="IQ_BUS_SEG_NAIC" hidden="1">"c15588"</definedName>
    <definedName name="IQ_BUS_SEG_NAIC_ABS" hidden="1">"c15576"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_REUT" hidden="1">"c5477"</definedName>
    <definedName name="IQ_BV_SHARE_EST_REUT" hidden="1">"c5439"</definedName>
    <definedName name="IQ_BV_SHARE_HIGH_EST_REUT" hidden="1">"c5441"</definedName>
    <definedName name="IQ_BV_SHARE_LOW_EST_REUT" hidden="1">"c5442"</definedName>
    <definedName name="IQ_BV_SHARE_MEDIAN_EST_REUT" hidden="1">"c5440"</definedName>
    <definedName name="IQ_BV_SHARE_NUM_EST_REUT" hidden="1">"c5443"</definedName>
    <definedName name="IQ_BV_SHARE_STDDEV_EST_REUT" hidden="1">"c5444"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_REUT" hidden="1">"c6800"</definedName>
    <definedName name="IQ_CAL_Y" hidden="1">"c102"</definedName>
    <definedName name="IQ_CAL_Y_EST_REUT" hidden="1">"c6801"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_REUT" hidden="1">"c5474"</definedName>
    <definedName name="IQ_CAPEX_BNK" hidden="1">"c110"</definedName>
    <definedName name="IQ_CAPEX_BR" hidden="1">"c111"</definedName>
    <definedName name="IQ_CAPEX_EST_REUT" hidden="1">"c3969"</definedName>
    <definedName name="IQ_CAPEX_FIN" hidden="1">"c112"</definedName>
    <definedName name="IQ_CAPEX_HIGH_EST_REUT" hidden="1">"c3971"</definedName>
    <definedName name="IQ_CAPEX_INS" hidden="1">"c113"</definedName>
    <definedName name="IQ_CAPEX_LOW_EST_REUT" hidden="1">"c3972"</definedName>
    <definedName name="IQ_CAPEX_MEDIAN_EST_REUT" hidden="1">"c3970"</definedName>
    <definedName name="IQ_CAPEX_NUM_EST_REUT" hidden="1">"c3973"</definedName>
    <definedName name="IQ_CAPEX_PCT_REV" hidden="1">"c19144"</definedName>
    <definedName name="IQ_CAPEX_STDDEV_EST_REUT" hidden="1">"c3974"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SH" hidden="1">"c1458"</definedName>
    <definedName name="IQ_CASH_ACQUIRE_CF" hidden="1">"c1630"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PER_SUB" hidden="1">"c15763"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HIGH_EST" hidden="1">"c4166"</definedName>
    <definedName name="IQ_CASH_OPER_LOW_EST" hidden="1">"c4244"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TASTROPHIC_LOSS_RATIO" hidden="1">"c15881"</definedName>
    <definedName name="IQ_CCE_FDIC" hidden="1">"c6296"</definedName>
    <definedName name="IQ_CDS_COUPON" hidden="1">"c15234"</definedName>
    <definedName name="IQ_CDS_DERIVATIVES_BENEFICIARY_FFIEC" hidden="1">"c13119"</definedName>
    <definedName name="IQ_CDS_DERIVATIVES_GUARANTOR_FFIEC" hidden="1">"c13112"</definedName>
    <definedName name="IQ_CDS_LIST" hidden="1">"c13510"</definedName>
    <definedName name="IQ_CDS_LOAN_LIST" hidden="1">"c13518"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REUT" hidden="1">"c5463"</definedName>
    <definedName name="IQ_CFPS_EST_REUT" hidden="1">"c3844"</definedName>
    <definedName name="IQ_CFPS_HIGH_EST_REUT" hidden="1">"c3846"</definedName>
    <definedName name="IQ_CFPS_LOW_EST_REUT" hidden="1">"c3847"</definedName>
    <definedName name="IQ_CFPS_MEDIAN_EST_REUT" hidden="1">"c3845"</definedName>
    <definedName name="IQ_CFPS_NUM_EST_REUT" hidden="1">"c3848"</definedName>
    <definedName name="IQ_CFPS_STDDEV_EST_REUT" hidden="1">"c3849"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NSOLIDATED_ASSETS_QUARTERLY_AVG_FFIEC" hidden="1">"c13087"</definedName>
    <definedName name="IQ_CONSOLIDATED_NI_FOREIGN_FFIEC" hidden="1">"c15396"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LEASES_LL_REC_FFIEC" hidden="1">"c12895"</definedName>
    <definedName name="IQ_CONSUMER_LOANS" hidden="1">"c223"</definedName>
    <definedName name="IQ_CONSUMER_LOANS_LL_REC_DOM_FFIEC" hidden="1">"c12911"</definedName>
    <definedName name="IQ_CONSUMER_LOANS_TOTAL_LOANS" hidden="1">"c15712"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V_PARITY" hidden="1">"c16197"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TIER_ONE_CAPITAL" hidden="1">"c15244"</definedName>
    <definedName name="IQ_CORE_TIER_ONE_CAPITAL_RATIO" hidden="1">"c15240"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FF_LASTCLOSE_TARGET_PRICE" hidden="1">"c1854"</definedName>
    <definedName name="IQ_DIFF_LASTCLOSE_TARGET_PRICE_REUT" hidden="1">"c5436"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TR_EXCESS_EARN" hidden="1">"c329"</definedName>
    <definedName name="IQ_DISTRIBUTABLE_CASH" hidden="1">"c3002"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DDEV_EST_CIQ" hidden="1">"c4819"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_REUT" hidden="1">"c5464"</definedName>
    <definedName name="IQ_DPS_EST_BOTTOM_UP_REUT" hidden="1">"c5501"</definedName>
    <definedName name="IQ_DPS_EST_REUT" hidden="1">"c3851"</definedName>
    <definedName name="IQ_DPS_HIGH_EST_REUT" hidden="1">"c3853"</definedName>
    <definedName name="IQ_DPS_LOW_EST_REUT" hidden="1">"c3854"</definedName>
    <definedName name="IQ_DPS_MEDIAN_EST_REUT" hidden="1">"c3852"</definedName>
    <definedName name="IQ_DPS_NUM_EST_REUT" hidden="1">"c3855"</definedName>
    <definedName name="IQ_DPS_STDDEV_EST_REUT" hidden="1">"c3856"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_REUT" hidden="1">"c5465"</definedName>
    <definedName name="IQ_EBIT_EST_REUT" hidden="1">"c5333"</definedName>
    <definedName name="IQ_EBIT_GROWTH_1" hidden="1">"c157"</definedName>
    <definedName name="IQ_EBIT_GROWTH_2" hidden="1">"c161"</definedName>
    <definedName name="IQ_EBIT_HIGH_EST_REUT" hidden="1">"c5335"</definedName>
    <definedName name="IQ_EBIT_HOMEBUILDING_SALES" hidden="1">"c15815"</definedName>
    <definedName name="IQ_EBIT_INT" hidden="1">"c360"</definedName>
    <definedName name="IQ_EBIT_LOW_EST_REUT" hidden="1">"c5336"</definedName>
    <definedName name="IQ_EBIT_MARGIN" hidden="1">"c359"</definedName>
    <definedName name="IQ_EBIT_MEDIAN_EST_REUT" hidden="1">"c5334"</definedName>
    <definedName name="IQ_EBIT_NET_INT" hidden="1">"c360"</definedName>
    <definedName name="IQ_EBIT_NUM_EST_REUT" hidden="1">"c5337"</definedName>
    <definedName name="IQ_EBIT_OVER_IE" hidden="1">"c1369"</definedName>
    <definedName name="IQ_EBIT_STDDEV_EST_REUT" hidden="1">"c5338"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_REUT" hidden="1">"c5462"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EST" hidden="1">"c369"</definedName>
    <definedName name="IQ_EBITDA_EST_REUT" hidden="1">"c3640"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REUT" hidden="1">"c3642"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_REUT" hidden="1">"c3641"</definedName>
    <definedName name="IQ_EBITDA_NET_INT" hidden="1">"c373"</definedName>
    <definedName name="IQ_EBITDA_NO_EST" hidden="1">"c267"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TDDEV_EST" hidden="1">"c375"</definedName>
    <definedName name="IQ_EBITDA_STDDEV_EST_REUT" hidden="1">"c3645"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HOMEBUILDING_SALES" hidden="1">"c15816"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CS_AUTHORIZED_SHARES_OTHER" hidden="1">"c15613"</definedName>
    <definedName name="IQ_ECS_AUTHORIZED_SHARES_OTHER_ABS" hidden="1">"c15630"</definedName>
    <definedName name="IQ_ECS_CONVERT_FACTOR_OTHER" hidden="1">"c15611"</definedName>
    <definedName name="IQ_ECS_CONVERT_FACTOR_OTHER_ABS" hidden="1">"c15628"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_OTHER" hidden="1">"c15609"</definedName>
    <definedName name="IQ_ECS_CONVERT_TYPE_OTHER_ABS" hidden="1">"c15626"</definedName>
    <definedName name="IQ_ECS_INACTIVE_DATE_OTHER" hidden="1">"c15606"</definedName>
    <definedName name="IQ_ECS_INACTIVE_DATE_OTHER_ABS" hidden="1">"c15623"</definedName>
    <definedName name="IQ_ECS_NAME_OTHER" hidden="1">"c15599"</definedName>
    <definedName name="IQ_ECS_NAME_OTHER_ABS" hidden="1">"c15616"</definedName>
    <definedName name="IQ_ECS_NUM_SHAREHOLDERS_OTHER" hidden="1">"c15615"</definedName>
    <definedName name="IQ_ECS_NUM_SHAREHOLDERS_OTHER_ABS" hidden="1">"c15632"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_OTHER" hidden="1">"c15600"</definedName>
    <definedName name="IQ_ECS_SHARES_OUT_BS_DATE_OTHER_ABS" hidden="1">"c15617"</definedName>
    <definedName name="IQ_ECS_SHARES_OUT_FILING_DATE_OTHER" hidden="1">"c15601"</definedName>
    <definedName name="IQ_ECS_SHARES_OUT_FILING_DATE_OTHER_ABS" hidden="1">"c15618"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_OTHER" hidden="1">"c15604"</definedName>
    <definedName name="IQ_ECS_TYPE_OTHER_ABS" hidden="1">"c15621"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1" hidden="1">"c189"</definedName>
    <definedName name="IQ_EPS_EST_BOTTOM_UP_REUT" hidden="1">"c5497"</definedName>
    <definedName name="IQ_EPS_EST_REUT" hidden="1">"c5453"</definedName>
    <definedName name="IQ_EPS_GW_ACT_OR_EST_REUT" hidden="1">"c5469"</definedName>
    <definedName name="IQ_EPS_GW_EST_BOTTOM_UP_REUT" hidden="1">"c5499"</definedName>
    <definedName name="IQ_EPS_GW_EST_REUT" hidden="1">"c5389"</definedName>
    <definedName name="IQ_EPS_GW_HIGH_EST_REUT" hidden="1">"c5391"</definedName>
    <definedName name="IQ_EPS_GW_LOW_EST_REUT" hidden="1">"c5392"</definedName>
    <definedName name="IQ_EPS_GW_MEDIAN_EST_REUT" hidden="1">"c5390"</definedName>
    <definedName name="IQ_EPS_GW_NUM_EST_REUT" hidden="1">"c5393"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_EST" hidden="1">"c271"</definedName>
    <definedName name="IQ_EPS_NORM" hidden="1">"c1902"</definedName>
    <definedName name="IQ_EPS_NORM_EST_BOTTOM_UP_REUT" hidden="1">"c5498"</definedName>
    <definedName name="IQ_EPS_NORM_EST_REUT" hidden="1">"c5326"</definedName>
    <definedName name="IQ_EPS_NORM_HIGH_EST_REUT" hidden="1">"c5328"</definedName>
    <definedName name="IQ_EPS_NORM_LOW_EST_REUT" hidden="1">"c5329"</definedName>
    <definedName name="IQ_EPS_NORM_MEDIAN_EST_REUT" hidden="1">"c5327"</definedName>
    <definedName name="IQ_EPS_NORM_NUM_EST_REUT" hidden="1">"c5330"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_REUT" hidden="1">"c5470"</definedName>
    <definedName name="IQ_EPS_REPORTED_EST_BOTTOM_UP_REUT" hidden="1">"c5500"</definedName>
    <definedName name="IQ_EPS_REPORTED_EST_REUT" hidden="1">"c5396"</definedName>
    <definedName name="IQ_EPS_REPORTED_HIGH_EST_REUT" hidden="1">"c5398"</definedName>
    <definedName name="IQ_EPS_REPORTED_LOW_EST_REUT" hidden="1">"c5399"</definedName>
    <definedName name="IQ_EPS_REPORTED_MEDIAN_EST_REUT" hidden="1">"c5397"</definedName>
    <definedName name="IQ_EPS_REPORTED_NUM_EST_REUT" hidden="1">"c5400"</definedName>
    <definedName name="IQ_EPS_REPORTED_STDDEV_EST_REUT" hidden="1">"c5401"</definedName>
    <definedName name="IQ_EPS_STDDEV_EST" hidden="1">"c403"</definedName>
    <definedName name="IQ_EPS_STDDEV_EST_REUT" hidden="1">"c5452"</definedName>
    <definedName name="IQ_EQUITY_AFFIL" hidden="1">"c1451"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T_ACT_BV_REUT" hidden="1">"c5409"</definedName>
    <definedName name="IQ_EST_ACT_BV_SHARE_REUT" hidden="1">"c5445"</definedName>
    <definedName name="IQ_EST_ACT_CAPEX_REUT" hidden="1">"c3975"</definedName>
    <definedName name="IQ_EST_ACT_CFPS_REUT" hidden="1">"c3850"</definedName>
    <definedName name="IQ_EST_ACT_DPS_REUT" hidden="1">"c3857"</definedName>
    <definedName name="IQ_EST_ACT_EBIT_REUT" hidden="1">"c5339"</definedName>
    <definedName name="IQ_EST_ACT_EBITDA_REUT" hidden="1">"c3836"</definedName>
    <definedName name="IQ_EST_ACT_EPS" hidden="1">"c1648"</definedName>
    <definedName name="IQ_EST_ACT_EPS_GW_REUT" hidden="1">"c5395"</definedName>
    <definedName name="IQ_EST_ACT_EPS_NORM_REUT" hidden="1">"c5332"</definedName>
    <definedName name="IQ_EST_ACT_EPS_REPORTED_REUT" hidden="1">"c5402"</definedName>
    <definedName name="IQ_EST_ACT_EPS_REUT" hidden="1">"c5457"</definedName>
    <definedName name="IQ_EST_ACT_FFO_REUT" hidden="1">"c3843"</definedName>
    <definedName name="IQ_EST_ACT_FFO_THOM" hidden="1">"c4005"</definedName>
    <definedName name="IQ_EST_ACT_NAV_SHARE_REUT" hidden="1">"c5616"</definedName>
    <definedName name="IQ_EST_ACT_NET_DEBT_REUT" hidden="1">"c5446"</definedName>
    <definedName name="IQ_EST_ACT_NI_GW_REUT" hidden="1">"c5381"</definedName>
    <definedName name="IQ_EST_ACT_NI_REPORTED_REUT" hidden="1">"c5388"</definedName>
    <definedName name="IQ_EST_ACT_NI_REUT" hidden="1">"c5374"</definedName>
    <definedName name="IQ_EST_ACT_OPER_INC_REUT" hidden="1">"c5346"</definedName>
    <definedName name="IQ_EST_ACT_PRETAX_GW_INC_REUT" hidden="1">"c5360"</definedName>
    <definedName name="IQ_EST_ACT_PRETAX_INC_REUT" hidden="1">"c5353"</definedName>
    <definedName name="IQ_EST_ACT_PRETAX_REPORT_INC_REUT" hidden="1">"c5367"</definedName>
    <definedName name="IQ_EST_ACT_RETURN_ASSETS_REUT" hidden="1">"c3996"</definedName>
    <definedName name="IQ_EST_ACT_RETURN_EQUITY_REUT" hidden="1">"c3989"</definedName>
    <definedName name="IQ_EST_ACT_REV_REUT" hidden="1">"c3835"</definedName>
    <definedName name="IQ_EST_BV_DIFF_REUT" hidden="1">"c5433"</definedName>
    <definedName name="IQ_EST_BV_SURPRISE_PERCENT_REUT" hidden="1">"c5434"</definedName>
    <definedName name="IQ_EST_CAPEX_GROWTH_1YR_REUT" hidden="1">"c5447"</definedName>
    <definedName name="IQ_EST_CAPEX_GROWTH_2YR_REUT" hidden="1">"c5448"</definedName>
    <definedName name="IQ_EST_CAPEX_GROWTH_Q_1YR_REUT" hidden="1">"c5449"</definedName>
    <definedName name="IQ_EST_CAPEX_SEQ_GROWTH_Q_REUT" hidden="1">"c5450"</definedName>
    <definedName name="IQ_EST_CFPS_DIFF_REUT" hidden="1">"c3892"</definedName>
    <definedName name="IQ_EST_CFPS_GROWTH_1YR_REUT" hidden="1">"c3878"</definedName>
    <definedName name="IQ_EST_CFPS_GROWTH_2YR_REUT" hidden="1">"c3879"</definedName>
    <definedName name="IQ_EST_CFPS_GROWTH_Q_1YR_REUT" hidden="1">"c3880"</definedName>
    <definedName name="IQ_EST_CFPS_SEQ_GROWTH_Q_REUT" hidden="1">"c3881"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_REUT" hidden="1">"c3894"</definedName>
    <definedName name="IQ_EST_DPS_GROWTH_1YR_REUT" hidden="1">"c3882"</definedName>
    <definedName name="IQ_EST_DPS_GROWTH_2YR_REUT" hidden="1">"c3883"</definedName>
    <definedName name="IQ_EST_DPS_GROWTH_Q_1YR_REUT" hidden="1">"c3884"</definedName>
    <definedName name="IQ_EST_DPS_SEQ_GROWTH_Q_REUT" hidden="1">"c3885"</definedName>
    <definedName name="IQ_EST_DPS_SURPRISE_PERCENT_REUT" hidden="1">"c3895"</definedName>
    <definedName name="IQ_EST_EBIT_DIFF_REUT" hidden="1">"c5413"</definedName>
    <definedName name="IQ_EST_EBIT_SURPRISE_PERCENT_REUT" hidden="1">"c5414"</definedName>
    <definedName name="IQ_EST_EBITDA_DIFF_REUT" hidden="1">"c3888"</definedName>
    <definedName name="IQ_EST_EBITDA_GROWTH_1YR_REUT" hidden="1">"c3864"</definedName>
    <definedName name="IQ_EST_EBITDA_GROWTH_2YR_REUT" hidden="1">"c3865"</definedName>
    <definedName name="IQ_EST_EBITDA_GROWTH_Q_1YR_REUT" hidden="1">"c3866"</definedName>
    <definedName name="IQ_EST_EBITDA_SEQ_GROWTH_Q_REUT" hidden="1">"c3867"</definedName>
    <definedName name="IQ_EST_EBITDA_SURPRISE_PERCENT_REUT" hidden="1">"c3889"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_REUT" hidden="1">"c5495"</definedName>
    <definedName name="IQ_EST_EPS_GROWTH_5YR_HIGH_REUT" hidden="1">"c5322"</definedName>
    <definedName name="IQ_EST_EPS_GROWTH_5YR_LOW_REUT" hidden="1">"c5323"</definedName>
    <definedName name="IQ_EST_EPS_GROWTH_5YR_MEDIAN_REUT" hidden="1">"c5321"</definedName>
    <definedName name="IQ_EST_EPS_GROWTH_5YR_NUM_REUT" hidden="1">"c5324"</definedName>
    <definedName name="IQ_EST_EPS_GROWTH_5YR_REUT" hidden="1">"c3633"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_REUT" hidden="1">"c5429"</definedName>
    <definedName name="IQ_EST_EPS_GW_SURPRISE_PERCENT_REUT" hidden="1">"c5430"</definedName>
    <definedName name="IQ_EST_EPS_NORM_DIFF_REUT" hidden="1">"c5411"</definedName>
    <definedName name="IQ_EST_EPS_NORM_SURPRISE_PERCENT_REUT" hidden="1">"c5412"</definedName>
    <definedName name="IQ_EST_EPS_REPORT_DIFF_REUT" hidden="1">"c5431"</definedName>
    <definedName name="IQ_EST_EPS_REPORT_SURPRISE_PERCENT_REUT" hidden="1">"c5432"</definedName>
    <definedName name="IQ_EST_EPS_SEQ_GROWTH_Q_REUT" hidden="1">"c3859"</definedName>
    <definedName name="IQ_EST_EPS_SURPRISE" hidden="1">"c1635"</definedName>
    <definedName name="IQ_EST_EPS_SURPRISE_PERCENT_REUT" hidden="1">"c5459"</definedName>
    <definedName name="IQ_EST_FAIR_VALUE_MORT_SERVICING_ASSETS_FFIEC" hidden="1">"c12956"</definedName>
    <definedName name="IQ_EST_FFO_DIFF_REUT" hidden="1">"c3890"</definedName>
    <definedName name="IQ_EST_FFO_DIFF_THOM" hidden="1">"c5186"</definedName>
    <definedName name="IQ_EST_FFO_GROWTH_1YR_REUT" hidden="1">"c3874"</definedName>
    <definedName name="IQ_EST_FFO_GROWTH_2YR_REUT" hidden="1">"c3875"</definedName>
    <definedName name="IQ_EST_FFO_GROWTH_Q_1YR_REUT" hidden="1">"c3876"</definedName>
    <definedName name="IQ_EST_FFO_SEQ_GROWTH_Q_REUT" hidden="1">"c3877"</definedName>
    <definedName name="IQ_EST_FFO_SURPRISE_PERCENT_REUT" hidden="1">"c3891"</definedName>
    <definedName name="IQ_EST_FFO_SURPRISE_PERCENT_THOM" hidden="1">"c5187"</definedName>
    <definedName name="IQ_EST_FOOTNOTE_REUT" hidden="1">"c5478"</definedName>
    <definedName name="IQ_EST_NI_DIFF_REUT" hidden="1">"c5423"</definedName>
    <definedName name="IQ_EST_NI_GW_DIFF_REUT" hidden="1">"c5425"</definedName>
    <definedName name="IQ_EST_NI_GW_SURPRISE_PERCENT_REUT" hidden="1">"c5426"</definedName>
    <definedName name="IQ_EST_NI_REPORT_DIFF_REUT" hidden="1">"c5427"</definedName>
    <definedName name="IQ_EST_NI_REPORT_SURPRISE_PERCENT_REUT" hidden="1">"c5428"</definedName>
    <definedName name="IQ_EST_NI_SURPRISE_PERCENT_REUT" hidden="1">"c5424"</definedName>
    <definedName name="IQ_EST_NUM_BUY_REUT" hidden="1">"c3869"</definedName>
    <definedName name="IQ_EST_NUM_HIGH_REC_REUT" hidden="1">"c3870"</definedName>
    <definedName name="IQ_EST_NUM_HIGHEST_REC_REUT" hidden="1">"c3869"</definedName>
    <definedName name="IQ_EST_NUM_HOLD_REUT" hidden="1">"c3871"</definedName>
    <definedName name="IQ_EST_NUM_LOW_REC_REUT" hidden="1">"c3872"</definedName>
    <definedName name="IQ_EST_NUM_LOWEST_REC_REUT" hidden="1">"c3873"</definedName>
    <definedName name="IQ_EST_NUM_NEUTRAL_REC_REUT" hidden="1">"c3871"</definedName>
    <definedName name="IQ_EST_NUM_NO_OPINION_REUT" hidden="1">"c3868"</definedName>
    <definedName name="IQ_EST_NUM_OUTPERFORM_REUT" hidden="1">"c3870"</definedName>
    <definedName name="IQ_EST_NUM_SELL_REUT" hidden="1">"c3873"</definedName>
    <definedName name="IQ_EST_NUM_UNDERPERFORM_REUT" hidden="1">"c3872"</definedName>
    <definedName name="IQ_EST_OPER_INC_DIFF_REUT" hidden="1">"c5415"</definedName>
    <definedName name="IQ_EST_OPER_INC_SURPRISE_PERCENT_REUT" hidden="1">"c5416"</definedName>
    <definedName name="IQ_EST_PRE_TAX_DIFF_REUT" hidden="1">"c5417"</definedName>
    <definedName name="IQ_EST_PRE_TAX_GW_DIFF_REUT" hidden="1">"c5419"</definedName>
    <definedName name="IQ_EST_PRE_TAX_GW_SURPRISE_PERCENT_REUT" hidden="1">"c5420"</definedName>
    <definedName name="IQ_EST_PRE_TAX_REPORT_DIFF_REUT" hidden="1">"c5421"</definedName>
    <definedName name="IQ_EST_PRE_TAX_REPORT_SURPRISE_PERCENT_REUT" hidden="1">"c5422"</definedName>
    <definedName name="IQ_EST_PRE_TAX_SURPRISE_PERCENT_REUT" hidden="1">"c5418"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_REUT" hidden="1">"c3863"</definedName>
    <definedName name="IQ_EST_REV_SURPRISE_PERCENT_REUT" hidden="1">"c3887"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EMAIL" hidden="1">"c19162"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XCHANGE" hidden="1">"c405"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2875</definedName>
    <definedName name="IQ_EXPENSE_REIMBURSEMENTS" hidden="1">"c16020"</definedName>
    <definedName name="IQ_EXPENSES_FIXED_ASSETS_FFIEC" hidden="1">"c13024"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FUND_PURCHASED_SEC_SOLD_REPURCHASE_FFIEC" hidden="1">"c15489"</definedName>
    <definedName name="IQ_FED_FUND_SOLD_SEC_PURCHASED_RESELL_FFIEC" hidden="1">"c15488"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DILUTED" hidden="1">"c16186"</definedName>
    <definedName name="IQ_FFO_EST" hidden="1">"c418"</definedName>
    <definedName name="IQ_FFO_EST_CIQ" hidden="1">"c3668"</definedName>
    <definedName name="IQ_FFO_EST_REUT" hidden="1">"c3837"</definedName>
    <definedName name="IQ_FFO_EST_THOM" hidden="1">"c3999"</definedName>
    <definedName name="IQ_FFO_HIGH_EST" hidden="1">"c419"</definedName>
    <definedName name="IQ_FFO_HIGH_EST_CIQ" hidden="1">"c3670"</definedName>
    <definedName name="IQ_FFO_HIGH_EST_REUT" hidden="1">"c3839"</definedName>
    <definedName name="IQ_FFO_HIGH_EST_THOM" hidden="1">"c4001"</definedName>
    <definedName name="IQ_FFO_LOW_EST" hidden="1">"c420"</definedName>
    <definedName name="IQ_FFO_LOW_EST_CIQ" hidden="1">"c3671"</definedName>
    <definedName name="IQ_FFO_LOW_EST_REUT" hidden="1">"c3840"</definedName>
    <definedName name="IQ_FFO_LOW_EST_THOM" hidden="1">"c4002"</definedName>
    <definedName name="IQ_FFO_MEDIAN_EST_CIQ" hidden="1">"c3669"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"c3672"</definedName>
    <definedName name="IQ_FFO_NUM_EST_REUT" hidden="1">"c3841"</definedName>
    <definedName name="IQ_FFO_NUM_EST_THOM" hidden="1">"c4003"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" hidden="1">"c3673"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_REUT" hidden="1">"c6798"</definedName>
    <definedName name="IQ_FISCAL_Y" hidden="1">"c441"</definedName>
    <definedName name="IQ_FISCAL_Y_EST_REUT" hidden="1">"c6799"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COME_LIST" hidden="1">"c13504"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" hidden="1">"c225"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FEE_INC_NON_INT_INC_FFIEC" hidden="1">"c13493"</definedName>
    <definedName name="IQ_FUND_NAV" hidden="1">"c15225"</definedName>
    <definedName name="IQ_FUND_PRIMARY_ADVISOR" hidden="1">"c19091"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_DATE" hidden="1">"IQ_FY_DATE"</definedName>
    <definedName name="IQ_GA_EXP" hidden="1">"c2241"</definedName>
    <definedName name="IQ_GAAP_EST_CIQ" hidden="1">"c13924"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ENERAL_ALLOWANCE" hidden="1">"c15248"</definedName>
    <definedName name="IQ_GICS_CODE" hidden="1">"c16201"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"c519"</definedName>
    <definedName name="IQ_GROSS_INTAN" hidden="1">"c520"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WRITTEN" hidden="1">"c2726"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ONFERENCE_SPACE" hidden="1">"c15971"</definedName>
    <definedName name="IQ_HG_EXP_DIRECT_CASINO_GAMING" hidden="1">"c15994"</definedName>
    <definedName name="IQ_HG_EXP_OTHER_DIRECT_HOTEL_MOTEL" hidden="1">"c15995"</definedName>
    <definedName name="IQ_HG_FOOD_BEV_EXP_DIRECT_OPERATING_EXP" hidden="1">"c15980"</definedName>
    <definedName name="IQ_HG_FOOD_BEV_REV_TOTAL_REV" hidden="1">"c15983"</definedName>
    <definedName name="IQ_HG_NUMBER_SUITES" hidden="1">"c15970"</definedName>
    <definedName name="IQ_HG_NUMBER_TABLES_AVG" hidden="1">"c15973"</definedName>
    <definedName name="IQ_HG_PROMO_ALLOW_GROSS_OPERATING_REV" hidden="1">"c15979"</definedName>
    <definedName name="IQ_HG_REV_GROSS_OPERATING" hidden="1">"c15993"</definedName>
    <definedName name="IQ_HG_REV_OTHER_CASINO" hidden="1">"c15992"</definedName>
    <definedName name="IQ_HG_REV_SLOT_MACHINE" hidden="1">"c15990"</definedName>
    <definedName name="IQ_HG_REV_TABLE" hidden="1">"c15991"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REV_TOTAL_REV" hidden="1">"c15984"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REUT" hidden="1">"c5317"</definedName>
    <definedName name="IQ_HIGHPRICE" hidden="1">"c545"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PROVIDED_DIVIDEND" hidden="1">"c19252"</definedName>
    <definedName name="IQ_INDEX_TYPE" hidden="1">"c15223"</definedName>
    <definedName name="IQ_INDEXCONSTITUENT_CLOSEPRICE" hidden="1">"c19241"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L_EPS_EST" hidden="1">"c24729"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HIGH_EST" hidden="1">"c4460"</definedName>
    <definedName name="IQ_MAINT_CAPEX_LOW_EST" hidden="1">"c4461"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PO_POS_MEMBERS" hidden="1">"c15823"</definedName>
    <definedName name="IQ_MC_PPO_POS_PREMIUMS" hidden="1">"c15849"</definedName>
    <definedName name="IQ_MC_PREMIUMS" hidden="1">"c15861"</definedName>
    <definedName name="IQ_MC_RATIO" hidden="1">"c2783"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MDA_NON_TRANS_ACCTS_FFIEC" hidden="1">"c15330"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MES_REVISION_DATE_" hidden="1">"04/16/2014 20:40:13"</definedName>
    <definedName name="IQ_NAV_ACT_OR_EST" hidden="1">"c2225"</definedName>
    <definedName name="IQ_NAV_RE" hidden="1">"c15996"</definedName>
    <definedName name="IQ_NAV_SHARE_ACT_OR_EST_REUT" hidden="1">"c5623"</definedName>
    <definedName name="IQ_NAV_SHARE_EST_REUT" hidden="1">"c5617"</definedName>
    <definedName name="IQ_NAV_SHARE_HIGH_EST_REUT" hidden="1">"c5620"</definedName>
    <definedName name="IQ_NAV_SHARE_LOW_EST_REUT" hidden="1">"c5621"</definedName>
    <definedName name="IQ_NAV_SHARE_MEDIAN_EST_REUT" hidden="1">"c5618"</definedName>
    <definedName name="IQ_NAV_SHARE_NUM_EST_REUT" hidden="1">"c5622"</definedName>
    <definedName name="IQ_NAV_SHARE_RE" hidden="1">"c16011"</definedName>
    <definedName name="IQ_NAV_SHARE_STDDEV_EST_REUT" hidden="1">"c5619"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_REUT" hidden="1">"c3976"</definedName>
    <definedName name="IQ_NET_DEBT_HIGH_EST_REUT" hidden="1">"c3978"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_REUT" hidden="1">"c3979"</definedName>
    <definedName name="IQ_NET_DEBT_MEDIAN_EST_REUT" hidden="1">"c3977"</definedName>
    <definedName name="IQ_NET_DEBT_NUM_EST_REUT" hidden="1">"c3980"</definedName>
    <definedName name="IQ_NET_DEBT_STDDEV_EST_REUT" hidden="1">"c3981"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EST_REUT" hidden="1">"c5368"</definedName>
    <definedName name="IQ_NI_FFIEC" hidden="1">"c13034"</definedName>
    <definedName name="IQ_NI_GW_EST_REUT" hidden="1">"c5375"</definedName>
    <definedName name="IQ_NI_GW_HIGH_EST_REUT" hidden="1">"c5377"</definedName>
    <definedName name="IQ_NI_GW_LOW_EST_REUT" hidden="1">"c5378"</definedName>
    <definedName name="IQ_NI_GW_MEDIAN_EST_REUT" hidden="1">"c5376"</definedName>
    <definedName name="IQ_NI_GW_NUM_EST_REUT" hidden="1">"c5379"</definedName>
    <definedName name="IQ_NI_GW_STDDEV_EST_REUT" hidden="1">"c5380"</definedName>
    <definedName name="IQ_NI_HIGH_EST_REUT" hidden="1">"c5370"</definedName>
    <definedName name="IQ_NI_LOW_EST_REUT" hidden="1">"c5371"</definedName>
    <definedName name="IQ_NI_MARGIN" hidden="1">"c794"</definedName>
    <definedName name="IQ_NI_MEDIAN_EST_REUT" hidden="1">"c5369"</definedName>
    <definedName name="IQ_NI_NON_CONTROLLING_INTERESTS_FFIEC" hidden="1">"c15366"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_REUT" hidden="1">"c5372"</definedName>
    <definedName name="IQ_NI_REPORTED_EST_REUT" hidden="1">"c5382"</definedName>
    <definedName name="IQ_NI_REPORTED_HIGH_EST_REUT" hidden="1">"c5384"</definedName>
    <definedName name="IQ_NI_REPORTED_LOW_EST_REUT" hidden="1">"c5385"</definedName>
    <definedName name="IQ_NI_REPORTED_MEDIAN_EST_REUT" hidden="1">"c5383"</definedName>
    <definedName name="IQ_NI_REPORTED_NUM_EST_REUT" hidden="1">"c5386"</definedName>
    <definedName name="IQ_NI_REPORTED_STDDEV_EST_REUT" hidden="1">"c5387"</definedName>
    <definedName name="IQ_NI_SFAS" hidden="1">"c795"</definedName>
    <definedName name="IQ_NI_STDDEV_EST_REUT" hidden="1">"c5373"</definedName>
    <definedName name="IQ_NOI_INCL_UNCONSOL" hidden="1">"c16068"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AVG_ASSETS_FFIEC" hidden="1">"c13359"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EXP_AVG_ASSETS_FFIEC" hidden="1">"c13372"</definedName>
    <definedName name="IQ_OCCUPANCY_EXP_OPERATING_INC_FFIEC" hidden="1">"c13380"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MENT_PRODUCTIVE_WELLS_DRILLED_GAS" hidden="1">"c15907"</definedName>
    <definedName name="IQ_OG_GROSS_DEVELOPMENT_PRODUCTIVE_WELLS_DRILLED_OIL" hidden="1">"c15906"</definedName>
    <definedName name="IQ_OG_GROSS_EXPLORATORY_PRODUCTIVE_WELLS_DRILLED_GAS" hidden="1">"c15905"</definedName>
    <definedName name="IQ_OG_GROSS_EXPLORATORY_PRODUCTIVE_WELLS_DRILLED_OIL" hidden="1">"c15904"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MENT_PRODUCTIVE_WELLS_DRILLED_GAS" hidden="1">"c15911"</definedName>
    <definedName name="IQ_OG_NET_DEVELOPMENT_PRODUCTIVE_WELLS_DRILLED_OIL" hidden="1">"c15910"</definedName>
    <definedName name="IQ_OG_NET_EXPLORATORY_PRODUCTIVE_WELLS_DRILLED_GAS" hidden="1">"c15909"</definedName>
    <definedName name="IQ_OG_NET_EXPLORATORY_PRODUCTIVE_WELLS_DRILLED_OIL" hidden="1">"c15908"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_REUT" hidden="1">"c5466"</definedName>
    <definedName name="IQ_OPER_INC_BR" hidden="1">"c850"</definedName>
    <definedName name="IQ_OPER_INC_EST_REUT" hidden="1">"c5340"</definedName>
    <definedName name="IQ_OPER_INC_FIN" hidden="1">"c851"</definedName>
    <definedName name="IQ_OPER_INC_HIGH_EST_REUT" hidden="1">"c5342"</definedName>
    <definedName name="IQ_OPER_INC_INS" hidden="1">"c852"</definedName>
    <definedName name="IQ_OPER_INC_LOW_EST_REUT" hidden="1">"c5343"</definedName>
    <definedName name="IQ_OPER_INC_MARGIN" hidden="1">"c1448"</definedName>
    <definedName name="IQ_OPER_INC_MEDIAN_EST_REUT" hidden="1">"c5341"</definedName>
    <definedName name="IQ_OPER_INC_NUM_EST_REUT" hidden="1">"c5344"</definedName>
    <definedName name="IQ_OPER_INC_REIT" hidden="1">"c853"</definedName>
    <definedName name="IQ_OPER_INC_STDDEV_EST_REUT" hidden="1">"c5345"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FFIEC" hidden="1">"c12972"</definedName>
    <definedName name="IQ_OTHER_AFFO" hidden="1">"c16180"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TRIKE_PRICE_GRANTED" hidden="1">"c2692"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_REUT" hidden="1">"c4052"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RCENT_CHANGE_EST_5YR_GROWTH_RATE_12MONTHS_REUT" hidden="1">"c3959"</definedName>
    <definedName name="IQ_PERCENT_CHANGE_EST_5YR_GROWTH_RATE_18MONTHS_REUT" hidden="1">"c3960"</definedName>
    <definedName name="IQ_PERCENT_CHANGE_EST_5YR_GROWTH_RATE_3MONTHS_REUT" hidden="1">"c3956"</definedName>
    <definedName name="IQ_PERCENT_CHANGE_EST_5YR_GROWTH_RATE_6MONTHS_REUT" hidden="1">"c3957"</definedName>
    <definedName name="IQ_PERCENT_CHANGE_EST_5YR_GROWTH_RATE_9MONTHS_REUT" hidden="1">"c3958"</definedName>
    <definedName name="IQ_PERCENT_CHANGE_EST_5YR_GROWTH_RATE_DAY_REUT" hidden="1">"c3954"</definedName>
    <definedName name="IQ_PERCENT_CHANGE_EST_5YR_GROWTH_RATE_MONTH_REUT" hidden="1">"c3955"</definedName>
    <definedName name="IQ_PERCENT_CHANGE_EST_5YR_GROWTH_RATE_WEEK_REUT" hidden="1">"c5435"</definedName>
    <definedName name="IQ_PERCENT_CHANGE_EST_CFPS_12MONTHS_REUT" hidden="1">"c3924"</definedName>
    <definedName name="IQ_PERCENT_CHANGE_EST_CFPS_18MONTHS_REUT" hidden="1">"c3925"</definedName>
    <definedName name="IQ_PERCENT_CHANGE_EST_CFPS_3MONTHS_REUT" hidden="1">"c3921"</definedName>
    <definedName name="IQ_PERCENT_CHANGE_EST_CFPS_6MONTHS_REUT" hidden="1">"c3922"</definedName>
    <definedName name="IQ_PERCENT_CHANGE_EST_CFPS_9MONTHS_REUT" hidden="1">"c3923"</definedName>
    <definedName name="IQ_PERCENT_CHANGE_EST_CFPS_DAY_REUT" hidden="1">"c3919"</definedName>
    <definedName name="IQ_PERCENT_CHANGE_EST_CFPS_MONTH_REUT" hidden="1">"c3920"</definedName>
    <definedName name="IQ_PERCENT_CHANGE_EST_CFPS_WEEK_REUT" hidden="1">"c3962"</definedName>
    <definedName name="IQ_PERCENT_CHANGE_EST_DPS_12MONTHS_REUT" hidden="1">"c3931"</definedName>
    <definedName name="IQ_PERCENT_CHANGE_EST_DPS_18MONTHS_REUT" hidden="1">"c3932"</definedName>
    <definedName name="IQ_PERCENT_CHANGE_EST_DPS_3MONTHS_REUT" hidden="1">"c3928"</definedName>
    <definedName name="IQ_PERCENT_CHANGE_EST_DPS_6MONTHS_REUT" hidden="1">"c3929"</definedName>
    <definedName name="IQ_PERCENT_CHANGE_EST_DPS_9MONTHS_REUT" hidden="1">"c3930"</definedName>
    <definedName name="IQ_PERCENT_CHANGE_EST_DPS_DAY_REUT" hidden="1">"c3926"</definedName>
    <definedName name="IQ_PERCENT_CHANGE_EST_DPS_MONTH_REUT" hidden="1">"c3927"</definedName>
    <definedName name="IQ_PERCENT_CHANGE_EST_DPS_WEEK_REUT" hidden="1">"c3963"</definedName>
    <definedName name="IQ_PERCENT_CHANGE_EST_EBITDA_12MONTHS_REUT" hidden="1">"c3917"</definedName>
    <definedName name="IQ_PERCENT_CHANGE_EST_EBITDA_18MONTHS_REUT" hidden="1">"c3918"</definedName>
    <definedName name="IQ_PERCENT_CHANGE_EST_EBITDA_3MONTHS_REUT" hidden="1">"c3914"</definedName>
    <definedName name="IQ_PERCENT_CHANGE_EST_EBITDA_6MONTHS_REUT" hidden="1">"c3915"</definedName>
    <definedName name="IQ_PERCENT_CHANGE_EST_EBITDA_9MONTHS_REUT" hidden="1">"c3916"</definedName>
    <definedName name="IQ_PERCENT_CHANGE_EST_EBITDA_DAY_REUT" hidden="1">"c3912"</definedName>
    <definedName name="IQ_PERCENT_CHANGE_EST_EBITDA_MONTH_REUT" hidden="1">"c3913"</definedName>
    <definedName name="IQ_PERCENT_CHANGE_EST_EBITDA_WEEK_REUT" hidden="1">"c3961"</definedName>
    <definedName name="IQ_PERCENT_CHANGE_EST_EPS_12MONTHS_REUT" hidden="1">"c3902"</definedName>
    <definedName name="IQ_PERCENT_CHANGE_EST_EPS_18MONTHS_REUT" hidden="1">"c3903"</definedName>
    <definedName name="IQ_PERCENT_CHANGE_EST_EPS_3MONTHS_REUT" hidden="1">"c3899"</definedName>
    <definedName name="IQ_PERCENT_CHANGE_EST_EPS_6MONTHS_REUT" hidden="1">"c3900"</definedName>
    <definedName name="IQ_PERCENT_CHANGE_EST_EPS_9MONTHS_REUT" hidden="1">"c3901"</definedName>
    <definedName name="IQ_PERCENT_CHANGE_EST_EPS_DAY_REUT" hidden="1">"c3896"</definedName>
    <definedName name="IQ_PERCENT_CHANGE_EST_EPS_MONTH_REUT" hidden="1">"c3898"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_REUT" hidden="1">"c3952"</definedName>
    <definedName name="IQ_PERCENT_CHANGE_EST_PRICE_TARGET_18MONTHS_REUT" hidden="1">"c3953"</definedName>
    <definedName name="IQ_PERCENT_CHANGE_EST_PRICE_TARGET_3MONTHS_REUT" hidden="1">"c3949"</definedName>
    <definedName name="IQ_PERCENT_CHANGE_EST_PRICE_TARGET_6MONTHS_REUT" hidden="1">"c3950"</definedName>
    <definedName name="IQ_PERCENT_CHANGE_EST_PRICE_TARGET_9MONTHS_REUT" hidden="1">"c3951"</definedName>
    <definedName name="IQ_PERCENT_CHANGE_EST_PRICE_TARGET_DAY_REUT" hidden="1">"c3947"</definedName>
    <definedName name="IQ_PERCENT_CHANGE_EST_PRICE_TARGET_MONTH_REUT" hidden="1">"c3948"</definedName>
    <definedName name="IQ_PERCENT_CHANGE_EST_PRICE_TARGET_WEEK_REUT" hidden="1">"c3967"</definedName>
    <definedName name="IQ_PERCENT_CHANGE_EST_RECO_12MONTHS_REUT" hidden="1">"c3945"</definedName>
    <definedName name="IQ_PERCENT_CHANGE_EST_RECO_18MONTHS_REUT" hidden="1">"c3946"</definedName>
    <definedName name="IQ_PERCENT_CHANGE_EST_RECO_3MONTHS_REUT" hidden="1">"c3942"</definedName>
    <definedName name="IQ_PERCENT_CHANGE_EST_RECO_6MONTHS_REUT" hidden="1">"c3943"</definedName>
    <definedName name="IQ_PERCENT_CHANGE_EST_RECO_9MONTHS_REUT" hidden="1">"c3944"</definedName>
    <definedName name="IQ_PERCENT_CHANGE_EST_RECO_DAY_REUT" hidden="1">"c3940"</definedName>
    <definedName name="IQ_PERCENT_CHANGE_EST_RECO_MONTH_REUT" hidden="1">"c3941"</definedName>
    <definedName name="IQ_PERCENT_CHANGE_EST_RECO_WEEK_REUT" hidden="1">"c3966"</definedName>
    <definedName name="IQ_PERCENT_CHANGE_EST_REV_12MONTHS_REUT" hidden="1">"c3910"</definedName>
    <definedName name="IQ_PERCENT_CHANGE_EST_REV_18MONTHS_REUT" hidden="1">"c3911"</definedName>
    <definedName name="IQ_PERCENT_CHANGE_EST_REV_3MONTHS_REUT" hidden="1">"c3907"</definedName>
    <definedName name="IQ_PERCENT_CHANGE_EST_REV_6MONTHS_REUT" hidden="1">"c3908"</definedName>
    <definedName name="IQ_PERCENT_CHANGE_EST_REV_9MONTHS_REUT" hidden="1">"c3909"</definedName>
    <definedName name="IQ_PERCENT_CHANGE_EST_REV_DAY_REUT" hidden="1">"c3904"</definedName>
    <definedName name="IQ_PERCENT_CHANGE_EST_REV_MONTH_REUT" hidden="1">"c3906"</definedName>
    <definedName name="IQ_PERCENT_CHANGE_EST_REV_WEEK_REUT" hidden="1">"c3905"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CF" hidden="1">"c1502"</definedName>
    <definedName name="IQ_PERIODLENGTH_IS" hidden="1">"c1503"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_REUT" hidden="1">"c3968"</definedName>
    <definedName name="IQ_PRE_OPEN_COST" hidden="1">"c1040"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EST_REUT" hidden="1">"c5354"</definedName>
    <definedName name="IQ_PRETAX_GW_INC_HIGH_EST_REUT" hidden="1">"c5356"</definedName>
    <definedName name="IQ_PRETAX_GW_INC_LOW_EST_REUT" hidden="1">"c5357"</definedName>
    <definedName name="IQ_PRETAX_GW_INC_MEDIAN_EST_REUT" hidden="1">"c5355"</definedName>
    <definedName name="IQ_PRETAX_GW_INC_NUM_EST_REUT" hidden="1">"c5358"</definedName>
    <definedName name="IQ_PRETAX_GW_INC_STDDEV_EST_REUT" hidden="1">"c5359"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EST_REUT" hidden="1">"c5347"</definedName>
    <definedName name="IQ_PRETAX_INC_HIGH_EST_REUT" hidden="1">"c5349"</definedName>
    <definedName name="IQ_PRETAX_INC_LOW_EST_REUT" hidden="1">"c5350"</definedName>
    <definedName name="IQ_PRETAX_INC_MEDIAN_EST_REUT" hidden="1">"c5348"</definedName>
    <definedName name="IQ_PRETAX_INC_NUM_EST_REUT" hidden="1">"c5351"</definedName>
    <definedName name="IQ_PRETAX_INC_STDDEV_EST_REUT" hidden="1">"c5352"</definedName>
    <definedName name="IQ_PRETAX_OPERATING_INC_AVG_ASSETS_FFIEC" hidden="1">"c13365"</definedName>
    <definedName name="IQ_PRETAX_REPORT_INC_EST_REUT" hidden="1">"c5361"</definedName>
    <definedName name="IQ_PRETAX_REPORT_INC_HIGH_EST_REUT" hidden="1">"c5363"</definedName>
    <definedName name="IQ_PRETAX_REPORT_INC_LOW_EST_REUT" hidden="1">"c5364"</definedName>
    <definedName name="IQ_PRETAX_REPORT_INC_MEDIAN_EST_REUT" hidden="1">"c5362"</definedName>
    <definedName name="IQ_PRETAX_REPORT_INC_NUM_EST_REUT" hidden="1">"c5365"</definedName>
    <definedName name="IQ_PRETAX_REPORT_INC_STDDEV_EST_REUT" hidden="1">"c5366"</definedName>
    <definedName name="IQ_PRETAX_RETURN_ASSETS_FDIC" hidden="1">"c6731"</definedName>
    <definedName name="IQ_PRICE_CFPS_FWD_REUT" hidden="1">"c4053"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TARGET" hidden="1">"c82"</definedName>
    <definedName name="IQ_PRICE_TARGET_BOTTOM_UP_REUT" hidden="1">"c5494"</definedName>
    <definedName name="IQ_PRICE_TARGET_REUT" hidden="1">"c3631"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REUT" hidden="1">"c5481"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RESERVES_TO_TOTAL_RESERVES_COAL" hidden="1">"c15953"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N_RESERVES_TO_TOTAL_RESERVES_COAL" hidden="1">"c15952"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RCHASING_SECURITIES_LL_REC_FFIEC" hidden="1">"c12893"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ORECLOSURE_FDIC" hidden="1">"c6332"</definedName>
    <definedName name="IQ_RE_FOREIGN_FFIEC" hidden="1">"c13479"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NLINE_REVENUES" hidden="1">"c9904"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REVENUES" hidden="1">"c9902"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HIGH_EST_REUT" hidden="1">"c3992"</definedName>
    <definedName name="IQ_RETURN_ASSETS_LOW_EST_REUT" hidden="1">"c3993"</definedName>
    <definedName name="IQ_RETURN_ASSETS_MEDIAN_EST_REUT" hidden="1">"c3991"</definedName>
    <definedName name="IQ_RETURN_ASSETS_NUM_EST_REUT" hidden="1">"c3994"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HIGH_EST_REUT" hidden="1">"c3985"</definedName>
    <definedName name="IQ_RETURN_EQUITY_LOW_EST_REUT" hidden="1">"c3986"</definedName>
    <definedName name="IQ_RETURN_EQUITY_MEDIAN_EST_REUT" hidden="1">"c3984"</definedName>
    <definedName name="IQ_RETURN_EQUITY_NUM_EST_REUT" hidden="1">"c3987"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BEFORE_LOAN_LOSS_FOREIGN_FFIEC" hidden="1">"c15381"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_REUT" hidden="1">"c5461"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"c190"</definedName>
    <definedName name="IQ_REVENUE_EST_BOTTOM_UP_REUT" hidden="1">"c5496"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_REUT" hidden="1">"c3635"</definedName>
    <definedName name="IQ_REVENUE_NO_EST" hidden="1">"c263"</definedName>
    <definedName name="IQ_REVENUE_NUM_EST" hidden="1">"c1129"</definedName>
    <definedName name="IQ_REVENUE_NUM_EST_REUT" hidden="1">"c3638"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OLVING_SECURED_1_–4_NON_ACCRUAL_FFIEC" hidden="1">"c15565"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NAME" hidden="1">"c15159"</definedName>
    <definedName name="IQ_SECURITY_OWN" hidden="1">"c1153"</definedName>
    <definedName name="IQ_SECURITY_RESELL" hidden="1">"c1154"</definedName>
    <definedName name="IQ_SELECTED_FOREIGN_ASSETS_FFIEC" hidden="1">"c13485"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FTWARE" hidden="1">"c1167"</definedName>
    <definedName name="IQ_SOLD_COAL" hidden="1">"c15936"</definedName>
    <definedName name="IQ_SOURCE" hidden="1">"c1168"</definedName>
    <definedName name="IQ_SP_BIRCA" hidden="1">"c28811"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AIGHT_LINE_RENT_ADJ" hidden="1">"c16178"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URED_NOTES_INVEST_SECURITIES_FFIEC" hidden="1">"c13468"</definedName>
    <definedName name="IQ_STRUCTURING_NOTES_TIER_1_FFIEC" hidden="1">"c13344"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NTHETIC_STRUCTURED_PRODUCTS_AVAIL_SALE_FFIEC" hidden="1">"c15264"</definedName>
    <definedName name="IQ_SYNTHETIC_STRUCTURED_PRODUCTS_FFIEC" hidden="1">"c15261"</definedName>
    <definedName name="IQ_TANGIBLE_EQUITY_ASSETS_FFIEC" hidden="1">"c13346"</definedName>
    <definedName name="IQ_TANGIBLE_TIER_1_LEVERAGE_FFIEC" hidden="1">"c13345"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OPTIONS" hidden="1">"c1215"</definedName>
    <definedName name="IQ_TAX_EQUIV_NET_INT_INC" hidden="1">"c1216"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THAN_100K_FDIC" hidden="1">"c6465"</definedName>
    <definedName name="IQ_TIME_DEPOSITS_MORE_100K_OTHER_INSTITUTIONS_FFIEC" hidden="1">"c12954"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ROKERED_DEPOSIT_FFIEC" hidden="1">"c15304"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"c1522"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ERIES_FDIC" hidden="1">"c6622"</definedName>
    <definedName name="IQ_TOTAL_RENTAL_REVENUE" hidden="1">"c16022"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NOI" hidden="1">"c16067"</definedName>
    <definedName name="IQ_UNDERGROUND_RESERVES_COAL" hidden="1">"c15922"</definedName>
    <definedName name="IQ_UNDERGROUND_RESERVES_TO_TOTAL_RESERVES_COAL" hidden="1">"c15960"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LOANS" hidden="1">"c15249"</definedName>
    <definedName name="IQ_VENTURE_CAPITAL_REVENUE_FFIEC" hidden="1">"c13010"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IRELESS_PENETRATION" hidden="1">"c15767"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MONTH" hidden="1">130000</definedName>
    <definedName name="IQ_Z_SCORE" hidden="1">"c1339"</definedName>
    <definedName name="IQB_BOOKMARK_COUNT" hidden="1">0</definedName>
    <definedName name="IQRA2" hidden="1">"$A$3:$A$1710"</definedName>
    <definedName name="IQRA6" hidden="1">"$A$7:$A$260"</definedName>
    <definedName name="IQRAB49" hidden="1">"$AB$50:$AB$729"</definedName>
    <definedName name="IQRAC49" hidden="1">"$AC$50:$AC$729"</definedName>
    <definedName name="IQRAC9" hidden="1">"$AC$10:$AC$262"</definedName>
    <definedName name="IQRAD49" hidden="1">"$AD$50:$AD$729"</definedName>
    <definedName name="IQRAD8" hidden="1">"$AD$9:$AD$260"</definedName>
    <definedName name="IQRAD9" hidden="1">"$AD$10:$AD$263"</definedName>
    <definedName name="IQRAE8" hidden="1">"$AE$9:$AE$260"</definedName>
    <definedName name="IQRAE9" hidden="1">"$AE$10:$AE$263"</definedName>
    <definedName name="IQRAF8" hidden="1">"$AF$9:$AF$260"</definedName>
    <definedName name="IQRAF9" hidden="1">"$AF$10:$AF$263"</definedName>
    <definedName name="IQRAG9" hidden="1">"$AG$10:$AG$261"</definedName>
    <definedName name="IQRAH8" hidden="1">"$AH$9:$AH$765"</definedName>
    <definedName name="IQRAH9" hidden="1">"$AH$10:$AH$772"</definedName>
    <definedName name="IQRAI8" hidden="1">"$AI$9:$AI$765"</definedName>
    <definedName name="IQRAI9" hidden="1">"$AI$10:$AI$772"</definedName>
    <definedName name="IQRAJ8" hidden="1">"$AJ$9:$AJ$765"</definedName>
    <definedName name="IQRAJ9" hidden="1">"$AJ$10:$AJ$772"</definedName>
    <definedName name="IQRAK9" hidden="1">"$AK$10:$AK$767"</definedName>
    <definedName name="IQRAL9" hidden="1">"$AL$10:$AL$764"</definedName>
    <definedName name="IQRAM9" hidden="1">"$AM$10:$AM$763"</definedName>
    <definedName name="IQRAN9" hidden="1">"$AN$10:$AN$779"</definedName>
    <definedName name="IQRAnalystRatingsA3" localSheetId="2" hidden="1">#REF!</definedName>
    <definedName name="IQRAnalystRatingsA3" localSheetId="4" hidden="1">#REF!</definedName>
    <definedName name="IQRAnalystRatingsA3" localSheetId="3" hidden="1">#REF!</definedName>
    <definedName name="IQRAnalystRatingsA3" localSheetId="0" hidden="1">#REF!</definedName>
    <definedName name="IQRAnalystRatingsA3" localSheetId="1" hidden="1">#REF!</definedName>
    <definedName name="IQRAnalystRatingsA3" hidden="1">#REF!</definedName>
    <definedName name="IQRAnalystRatingsB3" localSheetId="2" hidden="1">#REF!</definedName>
    <definedName name="IQRAnalystRatingsB3" localSheetId="4" hidden="1">#REF!</definedName>
    <definedName name="IQRAnalystRatingsB3" localSheetId="3" hidden="1">#REF!</definedName>
    <definedName name="IQRAnalystRatingsB3" localSheetId="0" hidden="1">#REF!</definedName>
    <definedName name="IQRAnalystRatingsB3" localSheetId="1" hidden="1">#REF!</definedName>
    <definedName name="IQRAnalystRatingsB3" hidden="1">#REF!</definedName>
    <definedName name="IQRAO9" hidden="1">"$AO$10:$AO$12"</definedName>
    <definedName name="IQRAP9" hidden="1">"$AP$10:$AP$12"</definedName>
    <definedName name="IQRAQ9" hidden="1">"$AQ$10:$AQ$12"</definedName>
    <definedName name="IQRAR9" hidden="1">"$AR$10:$AR$2413"</definedName>
    <definedName name="IQRArkusz2C1" localSheetId="2" hidden="1">#REF!</definedName>
    <definedName name="IQRArkusz2C1" localSheetId="4" hidden="1">#REF!</definedName>
    <definedName name="IQRArkusz2C1" localSheetId="3" hidden="1">#REF!</definedName>
    <definedName name="IQRArkusz2C1" localSheetId="0" hidden="1">#REF!</definedName>
    <definedName name="IQRArkusz2C1" localSheetId="1" hidden="1">#REF!</definedName>
    <definedName name="IQRArkusz2C1" hidden="1">#REF!</definedName>
    <definedName name="IQRAS9" hidden="1">"$AS$10:$AS$431"</definedName>
    <definedName name="IQRAT9" hidden="1">"$AT$10:$AT$431"</definedName>
    <definedName name="IQRAU10" hidden="1">"$AU$11:$AU$982"</definedName>
    <definedName name="IQRAU9" hidden="1">"$AU$10:$AU$261"</definedName>
    <definedName name="IQRAV10" hidden="1">"$AV$11:$AV$982"</definedName>
    <definedName name="IQRAV9" hidden="1">"$AV$10:$AV$261"</definedName>
    <definedName name="IQRAW10" hidden="1">"$AW$11:$AW$982"</definedName>
    <definedName name="IQRAW9" hidden="1">"$AW$10:$AW$261"</definedName>
    <definedName name="IQRAY36" hidden="1">"$AY$37"</definedName>
    <definedName name="IQRAY9" hidden="1">"$AY$10:$AY$762"</definedName>
    <definedName name="IQRAZ9" hidden="1">"$AZ$10:$AZ$762"</definedName>
    <definedName name="IQRB4" hidden="1">"$B$5"</definedName>
    <definedName name="IQRB5" hidden="1">"$B$6:$B$1265"</definedName>
    <definedName name="IQRBA9" hidden="1">"$BA$10:$BA$762"</definedName>
    <definedName name="IQRBF9" hidden="1">"$BF$10:$BF$431"</definedName>
    <definedName name="IQRBJ9" hidden="1">"$BJ$10:$BJ$431"</definedName>
    <definedName name="IQRC4" hidden="1">"$C$5"</definedName>
    <definedName name="IQRC5" hidden="1">"$C$6:$C$3783"</definedName>
    <definedName name="IQRC7" hidden="1">"$C$8:$C$1263"</definedName>
    <definedName name="IQRC9" hidden="1">"$C$10:$C$1266"</definedName>
    <definedName name="IQRD3" hidden="1">"$D$4:$D$2630"</definedName>
    <definedName name="IQRD4" hidden="1">"$D$5"</definedName>
    <definedName name="IQRD7" hidden="1">"$D$8:$D$1263"</definedName>
    <definedName name="IQRD9" hidden="1">"$D$10:$D$1265"</definedName>
    <definedName name="IQRE3" hidden="1">"$E$4:$E$2630"</definedName>
    <definedName name="IQRE4" hidden="1">"$E$5"</definedName>
    <definedName name="IQRE7" hidden="1">"$E$8:$E$1282"</definedName>
    <definedName name="IQREPSProgressionBrokersB4" localSheetId="2" hidden="1">#REF!</definedName>
    <definedName name="IQREPSProgressionBrokersB4" localSheetId="4" hidden="1">#REF!</definedName>
    <definedName name="IQREPSProgressionBrokersB4" localSheetId="3" hidden="1">#REF!</definedName>
    <definedName name="IQREPSProgressionBrokersB4" localSheetId="0" hidden="1">#REF!</definedName>
    <definedName name="IQREPSProgressionBrokersB4" localSheetId="1" hidden="1">#REF!</definedName>
    <definedName name="IQREPSProgressionBrokersB4" hidden="1">#REF!</definedName>
    <definedName name="IQREPSProgressionBrokersC4" localSheetId="2" hidden="1">#REF!</definedName>
    <definedName name="IQREPSProgressionBrokersC4" localSheetId="4" hidden="1">#REF!</definedName>
    <definedName name="IQREPSProgressionBrokersC4" localSheetId="3" hidden="1">#REF!</definedName>
    <definedName name="IQREPSProgressionBrokersC4" localSheetId="0" hidden="1">#REF!</definedName>
    <definedName name="IQREPSProgressionBrokersC4" localSheetId="1" hidden="1">#REF!</definedName>
    <definedName name="IQREPSProgressionBrokersC4" hidden="1">#REF!</definedName>
    <definedName name="IQREPSProgressionBrokersD4" localSheetId="2" hidden="1">#REF!</definedName>
    <definedName name="IQREPSProgressionBrokersD4" localSheetId="4" hidden="1">#REF!</definedName>
    <definedName name="IQREPSProgressionBrokersD4" localSheetId="3" hidden="1">#REF!</definedName>
    <definedName name="IQREPSProgressionBrokersD4" localSheetId="0" hidden="1">#REF!</definedName>
    <definedName name="IQREPSProgressionBrokersD4" localSheetId="1" hidden="1">#REF!</definedName>
    <definedName name="IQREPSProgressionBrokersD4" hidden="1">#REF!</definedName>
    <definedName name="IQREPSProgressionBrokersE4" localSheetId="2" hidden="1">#REF!</definedName>
    <definedName name="IQREPSProgressionBrokersE4" localSheetId="4" hidden="1">#REF!</definedName>
    <definedName name="IQREPSProgressionBrokersE4" localSheetId="3" hidden="1">#REF!</definedName>
    <definedName name="IQREPSProgressionBrokersE4" localSheetId="0" hidden="1">#REF!</definedName>
    <definedName name="IQREPSProgressionBrokersE4" localSheetId="1" hidden="1">#REF!</definedName>
    <definedName name="IQREPSProgressionBrokersE4" hidden="1">#REF!</definedName>
    <definedName name="IQREPSProgressionBrokersI4" localSheetId="2" hidden="1">#REF!</definedName>
    <definedName name="IQREPSProgressionBrokersI4" localSheetId="4" hidden="1">#REF!</definedName>
    <definedName name="IQREPSProgressionBrokersI4" localSheetId="3" hidden="1">#REF!</definedName>
    <definedName name="IQREPSProgressionBrokersI4" localSheetId="0" hidden="1">#REF!</definedName>
    <definedName name="IQREPSProgressionBrokersI4" localSheetId="1" hidden="1">#REF!</definedName>
    <definedName name="IQREPSProgressionBrokersI4" hidden="1">#REF!</definedName>
    <definedName name="IQRETACQ2" hidden="1">"c2895"</definedName>
    <definedName name="IQRETAIL2" hidden="1">"c2903"</definedName>
    <definedName name="IQRF3" hidden="1">"$F$4:$F$2628"</definedName>
    <definedName name="IQRF7" hidden="1">"$F$8:$F$1263"</definedName>
    <definedName name="IQRF8" hidden="1">"$F$9"</definedName>
    <definedName name="IQRG3" hidden="1">"$G$4:$G$2628"</definedName>
    <definedName name="IQRH7" hidden="1">"$H$8:$H$1282"</definedName>
    <definedName name="IQRI7" hidden="1">"$I$8:$I$1263"</definedName>
    <definedName name="IQRI9" hidden="1">"$I$10:$I$1285"</definedName>
    <definedName name="IQRJ9" hidden="1">"$J$10:$J$1266"</definedName>
    <definedName name="IQRM7" hidden="1">"$M$8:$M$211"</definedName>
    <definedName name="IQRP5" hidden="1">"$P$6:$P$26"</definedName>
    <definedName name="IQRR7" hidden="1">"$R$8:$R$512"</definedName>
    <definedName name="IQRR8" hidden="1">"$R$9:$R$514"</definedName>
    <definedName name="IQRS8" hidden="1">"$S$9:$S$514"</definedName>
    <definedName name="IQRSharePriceC9" localSheetId="2" hidden="1">#REF!</definedName>
    <definedName name="IQRSharePriceC9" localSheetId="4" hidden="1">#REF!</definedName>
    <definedName name="IQRSharePriceC9" localSheetId="3" hidden="1">#REF!</definedName>
    <definedName name="IQRSharePriceC9" localSheetId="0" hidden="1">#REF!</definedName>
    <definedName name="IQRSharePriceC9" localSheetId="1" hidden="1">#REF!</definedName>
    <definedName name="IQRSharePriceC9" hidden="1">#REF!</definedName>
    <definedName name="IQRSharePriceGraphA2" localSheetId="2" hidden="1">#REF!</definedName>
    <definedName name="IQRSharePriceGraphA2" localSheetId="4" hidden="1">#REF!</definedName>
    <definedName name="IQRSharePriceGraphA2" localSheetId="3" hidden="1">#REF!</definedName>
    <definedName name="IQRSharePriceGraphA2" localSheetId="0" hidden="1">#REF!</definedName>
    <definedName name="IQRSharePriceGraphA2" localSheetId="1" hidden="1">#REF!</definedName>
    <definedName name="IQRSharePriceGraphA2" hidden="1">#REF!</definedName>
    <definedName name="IQRSharePriceI9" hidden="1">#REF!</definedName>
    <definedName name="IQRSharePriceJ9" hidden="1">#REF!</definedName>
    <definedName name="IQRT7" hidden="1">"$T$8:$T$211"</definedName>
    <definedName name="IQRT8" hidden="1">"$T$9:$T$514"</definedName>
    <definedName name="IQRU7" hidden="1">"$U$8:$U$510"</definedName>
    <definedName name="IQRU9" hidden="1">"$U$10:$U$262"</definedName>
    <definedName name="IQRV9" hidden="1">"$V$10:$V$262"</definedName>
    <definedName name="IQRW9" hidden="1">"$W$10:$W$262"</definedName>
    <definedName name="IQSCompsScrubbedFwdHcoded2F6" hidden="1">"$F$7:$F$169"</definedName>
    <definedName name="IQXDIV" hidden="1">"c2203"</definedName>
    <definedName name="iruyt" localSheetId="2" hidden="1">{"AnnInc",#N/A,TRUE,"Inc";"QtrInc1",#N/A,TRUE,"Inc";"Balance",#N/A,TRUE,"Bal";"Cflow",#N/A,TRUE,"Cash"}</definedName>
    <definedName name="iruyt" localSheetId="4" hidden="1">{"AnnInc",#N/A,TRUE,"Inc";"QtrInc1",#N/A,TRUE,"Inc";"Balance",#N/A,TRUE,"Bal";"Cflow",#N/A,TRUE,"Cash"}</definedName>
    <definedName name="iruyt" localSheetId="3" hidden="1">{"AnnInc",#N/A,TRUE,"Inc";"QtrInc1",#N/A,TRUE,"Inc";"Balance",#N/A,TRUE,"Bal";"Cflow",#N/A,TRUE,"Cash"}</definedName>
    <definedName name="iruyt" localSheetId="0" hidden="1">{"AnnInc",#N/A,TRUE,"Inc";"QtrInc1",#N/A,TRUE,"Inc";"Balance",#N/A,TRUE,"Bal";"Cflow",#N/A,TRUE,"Cash"}</definedName>
    <definedName name="iruyt" localSheetId="1" hidden="1">{"AnnInc",#N/A,TRUE,"Inc";"QtrInc1",#N/A,TRUE,"Inc";"Balance",#N/A,TRUE,"Bal";"Cflow",#N/A,TRUE,"Cash"}</definedName>
    <definedName name="iruyt" hidden="1">{"AnnInc",#N/A,TRUE,"Inc";"QtrInc1",#N/A,TRUE,"Inc";"Balance",#N/A,TRUE,"Bal";"Cflow",#N/A,TRUE,"Cash"}</definedName>
    <definedName name="IS_KPLN">#REF!</definedName>
    <definedName name="IS_OG_M">#REF!,#REF!,#REF!,#REF!,#REF!,#REF!,#REF!,#REF!,#REF!,#REF!</definedName>
    <definedName name="IS_OG_M2">#REF!,#REF!,#REF!,#REF!,#REF!,#REF!,#REF!,#REF!,#REF!,#REF!</definedName>
    <definedName name="ISS_DEBT_NET" hidden="1">"ISS_DEBT_NET"</definedName>
    <definedName name="ISS_STOCK_NET" hidden="1">"ISS_STOCK_NET"</definedName>
    <definedName name="j" hidden="1">#REF!</definedName>
    <definedName name="Jahr">#REF!</definedName>
    <definedName name="jfas" localSheetId="2" hidden="1">{"NOPCAPEVA",#N/A,FALSE,"Nopat";"FCFCSTAR",#N/A,FALSE,"FCFVAL";"EVAVL",#N/A,FALSE,"EVAVAL";"LEASE",#N/A,FALSE,"OpLease"}</definedName>
    <definedName name="jfas" localSheetId="4" hidden="1">{"NOPCAPEVA",#N/A,FALSE,"Nopat";"FCFCSTAR",#N/A,FALSE,"FCFVAL";"EVAVL",#N/A,FALSE,"EVAVAL";"LEASE",#N/A,FALSE,"OpLease"}</definedName>
    <definedName name="jfas" localSheetId="3" hidden="1">{"NOPCAPEVA",#N/A,FALSE,"Nopat";"FCFCSTAR",#N/A,FALSE,"FCFVAL";"EVAVL",#N/A,FALSE,"EVAVAL";"LEASE",#N/A,FALSE,"OpLease"}</definedName>
    <definedName name="jfas" localSheetId="0" hidden="1">{"NOPCAPEVA",#N/A,FALSE,"Nopat";"FCFCSTAR",#N/A,FALSE,"FCFVAL";"EVAVL",#N/A,FALSE,"EVAVAL";"LEASE",#N/A,FALSE,"OpLease"}</definedName>
    <definedName name="jfas" localSheetId="1" hidden="1">{"NOPCAPEVA",#N/A,FALSE,"Nopat";"FCFCSTAR",#N/A,FALSE,"FCFVAL";"EVAVL",#N/A,FALSE,"EVAVAL";"LEASE",#N/A,FALSE,"OpLease"}</definedName>
    <definedName name="jfas" hidden="1">{"NOPCAPEVA",#N/A,FALSE,"Nopat";"FCFCSTAR",#N/A,FALSE,"FCFVAL";"EVAVL",#N/A,FALSE,"EVAVAL";"LEASE",#N/A,FALSE,"OpLease"}</definedName>
    <definedName name="jfda" localSheetId="2" hidden="1">{"NOPCAPEVA",#N/A,FALSE,"Nopat";"FCFCSTAR",#N/A,FALSE,"FCFVAL";"EVAVL",#N/A,FALSE,"EVAVAL";"LEASE",#N/A,FALSE,"OpLease"}</definedName>
    <definedName name="jfda" localSheetId="4" hidden="1">{"NOPCAPEVA",#N/A,FALSE,"Nopat";"FCFCSTAR",#N/A,FALSE,"FCFVAL";"EVAVL",#N/A,FALSE,"EVAVAL";"LEASE",#N/A,FALSE,"OpLease"}</definedName>
    <definedName name="jfda" localSheetId="3" hidden="1">{"NOPCAPEVA",#N/A,FALSE,"Nopat";"FCFCSTAR",#N/A,FALSE,"FCFVAL";"EVAVL",#N/A,FALSE,"EVAVAL";"LEASE",#N/A,FALSE,"OpLease"}</definedName>
    <definedName name="jfda" localSheetId="0" hidden="1">{"NOPCAPEVA",#N/A,FALSE,"Nopat";"FCFCSTAR",#N/A,FALSE,"FCFVAL";"EVAVL",#N/A,FALSE,"EVAVAL";"LEASE",#N/A,FALSE,"OpLease"}</definedName>
    <definedName name="jfda" localSheetId="1" hidden="1">{"NOPCAPEVA",#N/A,FALSE,"Nopat";"FCFCSTAR",#N/A,FALSE,"FCFVAL";"EVAVL",#N/A,FALSE,"EVAVAL";"LEASE",#N/A,FALSE,"OpLease"}</definedName>
    <definedName name="jfda" hidden="1">{"NOPCAPEVA",#N/A,FALSE,"Nopat";"FCFCSTAR",#N/A,FALSE,"FCFVAL";"EVAVL",#N/A,FALSE,"EVAVAL";"LEASE",#N/A,FALSE,"OpLease"}</definedName>
    <definedName name="jfie" localSheetId="2" hidden="1">{"NOPCAPEVA",#N/A,FALSE,"Nopat";"FCFCSTAR",#N/A,FALSE,"FCFVAL";"EVAVL",#N/A,FALSE,"EVAVAL";"LEASE",#N/A,FALSE,"OpLease"}</definedName>
    <definedName name="jfie" localSheetId="4" hidden="1">{"NOPCAPEVA",#N/A,FALSE,"Nopat";"FCFCSTAR",#N/A,FALSE,"FCFVAL";"EVAVL",#N/A,FALSE,"EVAVAL";"LEASE",#N/A,FALSE,"OpLease"}</definedName>
    <definedName name="jfie" localSheetId="3" hidden="1">{"NOPCAPEVA",#N/A,FALSE,"Nopat";"FCFCSTAR",#N/A,FALSE,"FCFVAL";"EVAVL",#N/A,FALSE,"EVAVAL";"LEASE",#N/A,FALSE,"OpLease"}</definedName>
    <definedName name="jfie" localSheetId="0" hidden="1">{"NOPCAPEVA",#N/A,FALSE,"Nopat";"FCFCSTAR",#N/A,FALSE,"FCFVAL";"EVAVL",#N/A,FALSE,"EVAVAL";"LEASE",#N/A,FALSE,"OpLease"}</definedName>
    <definedName name="jfie" localSheetId="1" hidden="1">{"NOPCAPEVA",#N/A,FALSE,"Nopat";"FCFCSTAR",#N/A,FALSE,"FCFVAL";"EVAVL",#N/A,FALSE,"EVAVAL";"LEASE",#N/A,FALSE,"OpLease"}</definedName>
    <definedName name="jfie" hidden="1">{"NOPCAPEVA",#N/A,FALSE,"Nopat";"FCFCSTAR",#N/A,FALSE,"FCFVAL";"EVAVL",#N/A,FALSE,"EVAVAL";"LEASE",#N/A,FALSE,"OpLease"}</definedName>
    <definedName name="jgfs" localSheetId="2" hidden="1">{"AnnInc",#N/A,TRUE,"Inc";"QtrInc1",#N/A,TRUE,"Inc";"Balance",#N/A,TRUE,"Bal";"Cflow",#N/A,TRUE,"Cash"}</definedName>
    <definedName name="jgfs" localSheetId="4" hidden="1">{"AnnInc",#N/A,TRUE,"Inc";"QtrInc1",#N/A,TRUE,"Inc";"Balance",#N/A,TRUE,"Bal";"Cflow",#N/A,TRUE,"Cash"}</definedName>
    <definedName name="jgfs" localSheetId="3" hidden="1">{"AnnInc",#N/A,TRUE,"Inc";"QtrInc1",#N/A,TRUE,"Inc";"Balance",#N/A,TRUE,"Bal";"Cflow",#N/A,TRUE,"Cash"}</definedName>
    <definedName name="jgfs" localSheetId="0" hidden="1">{"AnnInc",#N/A,TRUE,"Inc";"QtrInc1",#N/A,TRUE,"Inc";"Balance",#N/A,TRUE,"Bal";"Cflow",#N/A,TRUE,"Cash"}</definedName>
    <definedName name="jgfs" localSheetId="1" hidden="1">{"AnnInc",#N/A,TRUE,"Inc";"QtrInc1",#N/A,TRUE,"Inc";"Balance",#N/A,TRUE,"Bal";"Cflow",#N/A,TRUE,"Cash"}</definedName>
    <definedName name="jgfs" hidden="1">{"AnnInc",#N/A,TRUE,"Inc";"QtrInc1",#N/A,TRUE,"Inc";"Balance",#N/A,TRUE,"Bal";"Cflow",#N/A,TRUE,"Cash"}</definedName>
    <definedName name="jhgjuy" localSheetId="2" hidden="1">{"AnnInc",#N/A,TRUE,"Inc";"QtrInc1",#N/A,TRUE,"Inc";"Balance",#N/A,TRUE,"Bal";"Cflow",#N/A,TRUE,"Cash"}</definedName>
    <definedName name="jhgjuy" localSheetId="4" hidden="1">{"AnnInc",#N/A,TRUE,"Inc";"QtrInc1",#N/A,TRUE,"Inc";"Balance",#N/A,TRUE,"Bal";"Cflow",#N/A,TRUE,"Cash"}</definedName>
    <definedName name="jhgjuy" localSheetId="3" hidden="1">{"AnnInc",#N/A,TRUE,"Inc";"QtrInc1",#N/A,TRUE,"Inc";"Balance",#N/A,TRUE,"Bal";"Cflow",#N/A,TRUE,"Cash"}</definedName>
    <definedName name="jhgjuy" localSheetId="0" hidden="1">{"AnnInc",#N/A,TRUE,"Inc";"QtrInc1",#N/A,TRUE,"Inc";"Balance",#N/A,TRUE,"Bal";"Cflow",#N/A,TRUE,"Cash"}</definedName>
    <definedName name="jhgjuy" localSheetId="1" hidden="1">{"AnnInc",#N/A,TRUE,"Inc";"QtrInc1",#N/A,TRUE,"Inc";"Balance",#N/A,TRUE,"Bal";"Cflow",#N/A,TRUE,"Cash"}</definedName>
    <definedName name="jhgjuy" hidden="1">{"AnnInc",#N/A,TRUE,"Inc";"QtrInc1",#N/A,TRUE,"Inc";"Balance",#N/A,TRUE,"Bal";"Cflow",#N/A,TRUE,"Cash"}</definedName>
    <definedName name="jhjhhj" localSheetId="2" hidden="1">{"CONSEJO",#N/A,FALSE,"Dist p0";"CONSEJO",#N/A,FALSE,"Ficha CODICE"}</definedName>
    <definedName name="jhjhhj" localSheetId="4" hidden="1">{"CONSEJO",#N/A,FALSE,"Dist p0";"CONSEJO",#N/A,FALSE,"Ficha CODICE"}</definedName>
    <definedName name="jhjhhj" localSheetId="3" hidden="1">{"CONSEJO",#N/A,FALSE,"Dist p0";"CONSEJO",#N/A,FALSE,"Ficha CODICE"}</definedName>
    <definedName name="jhjhhj" localSheetId="0" hidden="1">{"CONSEJO",#N/A,FALSE,"Dist p0";"CONSEJO",#N/A,FALSE,"Ficha CODICE"}</definedName>
    <definedName name="jhjhhj" localSheetId="1" hidden="1">{"CONSEJO",#N/A,FALSE,"Dist p0";"CONSEJO",#N/A,FALSE,"Ficha CODICE"}</definedName>
    <definedName name="jhjhhj" hidden="1">{"CONSEJO",#N/A,FALSE,"Dist p0";"CONSEJO",#N/A,FALSE,"Ficha CODICE"}</definedName>
    <definedName name="jhwcjkhqwejckhqckje" hidden="1">#REF!</definedName>
    <definedName name="jjjjj" localSheetId="2" hidden="1">{"CONSEJO",#N/A,FALSE,"Dist p0";"CONSEJO",#N/A,FALSE,"Ficha CODICE"}</definedName>
    <definedName name="jjjjj" localSheetId="4" hidden="1">{"CONSEJO",#N/A,FALSE,"Dist p0";"CONSEJO",#N/A,FALSE,"Ficha CODICE"}</definedName>
    <definedName name="jjjjj" localSheetId="3" hidden="1">{"CONSEJO",#N/A,FALSE,"Dist p0";"CONSEJO",#N/A,FALSE,"Ficha CODICE"}</definedName>
    <definedName name="jjjjj" localSheetId="0" hidden="1">{"CONSEJO",#N/A,FALSE,"Dist p0";"CONSEJO",#N/A,FALSE,"Ficha CODICE"}</definedName>
    <definedName name="jjjjj" localSheetId="1" hidden="1">{"CONSEJO",#N/A,FALSE,"Dist p0";"CONSEJO",#N/A,FALSE,"Ficha CODICE"}</definedName>
    <definedName name="jjjjj" hidden="1">{"CONSEJO",#N/A,FALSE,"Dist p0";"CONSEJO",#N/A,FALSE,"Ficha CODICE"}</definedName>
    <definedName name="jk" localSheetId="2" hidden="1">{#N/A,#N/A,FALSE,"FY97";#N/A,#N/A,FALSE,"FY98";#N/A,#N/A,FALSE,"FY99";#N/A,#N/A,FALSE,"FY00";#N/A,#N/A,FALSE,"FY01"}</definedName>
    <definedName name="jk" localSheetId="4" hidden="1">{#N/A,#N/A,FALSE,"FY97";#N/A,#N/A,FALSE,"FY98";#N/A,#N/A,FALSE,"FY99";#N/A,#N/A,FALSE,"FY00";#N/A,#N/A,FALSE,"FY01"}</definedName>
    <definedName name="jk" localSheetId="3" hidden="1">{#N/A,#N/A,FALSE,"FY97";#N/A,#N/A,FALSE,"FY98";#N/A,#N/A,FALSE,"FY99";#N/A,#N/A,FALSE,"FY00";#N/A,#N/A,FALSE,"FY01"}</definedName>
    <definedName name="jk" localSheetId="0" hidden="1">{#N/A,#N/A,FALSE,"FY97";#N/A,#N/A,FALSE,"FY98";#N/A,#N/A,FALSE,"FY99";#N/A,#N/A,FALSE,"FY00";#N/A,#N/A,FALSE,"FY01"}</definedName>
    <definedName name="jk" localSheetId="1" hidden="1">{#N/A,#N/A,FALSE,"FY97";#N/A,#N/A,FALSE,"FY98";#N/A,#N/A,FALSE,"FY99";#N/A,#N/A,FALSE,"FY00";#N/A,#N/A,FALSE,"FY01"}</definedName>
    <definedName name="jk" hidden="1">{#N/A,#N/A,FALSE,"FY97";#N/A,#N/A,FALSE,"FY98";#N/A,#N/A,FALSE,"FY99";#N/A,#N/A,FALSE,"FY00";#N/A,#N/A,FALSE,"FY01"}</definedName>
    <definedName name="jkjkj" hidden="1">#REF!</definedName>
    <definedName name="jnbghjbg" localSheetId="2" hidden="1">{"ANAR",#N/A,FALSE,"Dist total";"MARGEN",#N/A,FALSE,"Dist total";"COMENTARIO",#N/A,FALSE,"Ficha CODICE";"CONSEJO",#N/A,FALSE,"Dist p0";"uno",#N/A,FALSE,"Dist total"}</definedName>
    <definedName name="jnbghjbg" localSheetId="4" hidden="1">{"ANAR",#N/A,FALSE,"Dist total";"MARGEN",#N/A,FALSE,"Dist total";"COMENTARIO",#N/A,FALSE,"Ficha CODICE";"CONSEJO",#N/A,FALSE,"Dist p0";"uno",#N/A,FALSE,"Dist total"}</definedName>
    <definedName name="jnbghjbg" localSheetId="3" hidden="1">{"ANAR",#N/A,FALSE,"Dist total";"MARGEN",#N/A,FALSE,"Dist total";"COMENTARIO",#N/A,FALSE,"Ficha CODICE";"CONSEJO",#N/A,FALSE,"Dist p0";"uno",#N/A,FALSE,"Dist total"}</definedName>
    <definedName name="jnbghjbg" localSheetId="0" hidden="1">{"ANAR",#N/A,FALSE,"Dist total";"MARGEN",#N/A,FALSE,"Dist total";"COMENTARIO",#N/A,FALSE,"Ficha CODICE";"CONSEJO",#N/A,FALSE,"Dist p0";"uno",#N/A,FALSE,"Dist total"}</definedName>
    <definedName name="jnbghjbg" localSheetId="1" hidden="1">{"ANAR",#N/A,FALSE,"Dist total";"MARGEN",#N/A,FALSE,"Dist total";"COMENTARIO",#N/A,FALSE,"Ficha CODICE";"CONSEJO",#N/A,FALSE,"Dist p0";"uno",#N/A,FALSE,"Dist total"}</definedName>
    <definedName name="jnbghjbg" hidden="1">{"ANAR",#N/A,FALSE,"Dist total";"MARGEN",#N/A,FALSE,"Dist total";"COMENTARIO",#N/A,FALSE,"Ficha CODICE";"CONSEJO",#N/A,FALSE,"Dist p0";"uno",#N/A,FALSE,"Dist total"}</definedName>
    <definedName name="Jose" localSheetId="2" hidden="1">{"vi1",#N/A,FALSE,"Financial Statements";"vi2",#N/A,FALSE,"Financial Statements";#N/A,#N/A,FALSE,"DCF"}</definedName>
    <definedName name="Jose" localSheetId="4" hidden="1">{"vi1",#N/A,FALSE,"Financial Statements";"vi2",#N/A,FALSE,"Financial Statements";#N/A,#N/A,FALSE,"DCF"}</definedName>
    <definedName name="Jose" localSheetId="3" hidden="1">{"vi1",#N/A,FALSE,"Financial Statements";"vi2",#N/A,FALSE,"Financial Statements";#N/A,#N/A,FALSE,"DCF"}</definedName>
    <definedName name="Jose" localSheetId="0" hidden="1">{"vi1",#N/A,FALSE,"Financial Statements";"vi2",#N/A,FALSE,"Financial Statements";#N/A,#N/A,FALSE,"DCF"}</definedName>
    <definedName name="Jose" localSheetId="1" hidden="1">{"vi1",#N/A,FALSE,"Financial Statements";"vi2",#N/A,FALSE,"Financial Statements";#N/A,#N/A,FALSE,"DCF"}</definedName>
    <definedName name="Jose" hidden="1">{"vi1",#N/A,FALSE,"Financial Statements";"vi2",#N/A,FALSE,"Financial Statements";#N/A,#N/A,FALSE,"DCF"}</definedName>
    <definedName name="jp" localSheetId="2" hidden="1">{"uno",#N/A,FALSE,"Dist total";"COMENTARIO",#N/A,FALSE,"Ficha CODICE"}</definedName>
    <definedName name="jp" localSheetId="4" hidden="1">{"uno",#N/A,FALSE,"Dist total";"COMENTARIO",#N/A,FALSE,"Ficha CODICE"}</definedName>
    <definedName name="jp" localSheetId="3" hidden="1">{"uno",#N/A,FALSE,"Dist total";"COMENTARIO",#N/A,FALSE,"Ficha CODICE"}</definedName>
    <definedName name="jp" localSheetId="0" hidden="1">{"uno",#N/A,FALSE,"Dist total";"COMENTARIO",#N/A,FALSE,"Ficha CODICE"}</definedName>
    <definedName name="jp" localSheetId="1" hidden="1">{"uno",#N/A,FALSE,"Dist total";"COMENTARIO",#N/A,FALSE,"Ficha CODICE"}</definedName>
    <definedName name="jp" hidden="1">{"uno",#N/A,FALSE,"Dist total";"COMENTARIO",#N/A,FALSE,"Ficha CODICE"}</definedName>
    <definedName name="jrd" localSheetId="2" hidden="1">{"NOPCAPEVA",#N/A,FALSE,"Nopat";"FCFCSTAR",#N/A,FALSE,"FCFVAL";"EVAVL",#N/A,FALSE,"EVAVAL";"LEASE",#N/A,FALSE,"OpLease"}</definedName>
    <definedName name="jrd" localSheetId="4" hidden="1">{"NOPCAPEVA",#N/A,FALSE,"Nopat";"FCFCSTAR",#N/A,FALSE,"FCFVAL";"EVAVL",#N/A,FALSE,"EVAVAL";"LEASE",#N/A,FALSE,"OpLease"}</definedName>
    <definedName name="jrd" localSheetId="3" hidden="1">{"NOPCAPEVA",#N/A,FALSE,"Nopat";"FCFCSTAR",#N/A,FALSE,"FCFVAL";"EVAVL",#N/A,FALSE,"EVAVAL";"LEASE",#N/A,FALSE,"OpLease"}</definedName>
    <definedName name="jrd" localSheetId="0" hidden="1">{"NOPCAPEVA",#N/A,FALSE,"Nopat";"FCFCSTAR",#N/A,FALSE,"FCFVAL";"EVAVL",#N/A,FALSE,"EVAVAL";"LEASE",#N/A,FALSE,"OpLease"}</definedName>
    <definedName name="jrd" localSheetId="1" hidden="1">{"NOPCAPEVA",#N/A,FALSE,"Nopat";"FCFCSTAR",#N/A,FALSE,"FCFVAL";"EVAVL",#N/A,FALSE,"EVAVAL";"LEASE",#N/A,FALSE,"OpLease"}</definedName>
    <definedName name="jrd" hidden="1">{"NOPCAPEVA",#N/A,FALSE,"Nopat";"FCFCSTAR",#N/A,FALSE,"FCFVAL";"EVAVL",#N/A,FALSE,"EVAVAL";"LEASE",#N/A,FALSE,"OpLease"}</definedName>
    <definedName name="js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s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s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s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s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s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sr" localSheetId="2" hidden="1">{"NOPCAPEVA",#N/A,FALSE,"Nopat";"FCFCSTAR",#N/A,FALSE,"FCFVAL";"EVAVL",#N/A,FALSE,"EVAVAL";"LEASE",#N/A,FALSE,"OpLease"}</definedName>
    <definedName name="jsr" localSheetId="4" hidden="1">{"NOPCAPEVA",#N/A,FALSE,"Nopat";"FCFCSTAR",#N/A,FALSE,"FCFVAL";"EVAVL",#N/A,FALSE,"EVAVAL";"LEASE",#N/A,FALSE,"OpLease"}</definedName>
    <definedName name="jsr" localSheetId="3" hidden="1">{"NOPCAPEVA",#N/A,FALSE,"Nopat";"FCFCSTAR",#N/A,FALSE,"FCFVAL";"EVAVL",#N/A,FALSE,"EVAVAL";"LEASE",#N/A,FALSE,"OpLease"}</definedName>
    <definedName name="jsr" localSheetId="0" hidden="1">{"NOPCAPEVA",#N/A,FALSE,"Nopat";"FCFCSTAR",#N/A,FALSE,"FCFVAL";"EVAVL",#N/A,FALSE,"EVAVAL";"LEASE",#N/A,FALSE,"OpLease"}</definedName>
    <definedName name="jsr" localSheetId="1" hidden="1">{"NOPCAPEVA",#N/A,FALSE,"Nopat";"FCFCSTAR",#N/A,FALSE,"FCFVAL";"EVAVL",#N/A,FALSE,"EVAVAL";"LEASE",#N/A,FALSE,"OpLease"}</definedName>
    <definedName name="jsr" hidden="1">{"NOPCAPEVA",#N/A,FALSE,"Nopat";"FCFCSTAR",#N/A,FALSE,"FCFVAL";"EVAVL",#N/A,FALSE,"EVAVAL";"LEASE",#N/A,FALSE,"OpLease"}</definedName>
    <definedName name="junk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unk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unk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unk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unk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unk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jut" localSheetId="2" hidden="1">{"NOPCAPEVA",#N/A,FALSE,"Nopat";"FCFCSTAR",#N/A,FALSE,"FCFVAL";"EVAVL",#N/A,FALSE,"EVAVAL";"LEASE",#N/A,FALSE,"OpLease"}</definedName>
    <definedName name="jut" localSheetId="4" hidden="1">{"NOPCAPEVA",#N/A,FALSE,"Nopat";"FCFCSTAR",#N/A,FALSE,"FCFVAL";"EVAVL",#N/A,FALSE,"EVAVAL";"LEASE",#N/A,FALSE,"OpLease"}</definedName>
    <definedName name="jut" localSheetId="3" hidden="1">{"NOPCAPEVA",#N/A,FALSE,"Nopat";"FCFCSTAR",#N/A,FALSE,"FCFVAL";"EVAVL",#N/A,FALSE,"EVAVAL";"LEASE",#N/A,FALSE,"OpLease"}</definedName>
    <definedName name="jut" localSheetId="0" hidden="1">{"NOPCAPEVA",#N/A,FALSE,"Nopat";"FCFCSTAR",#N/A,FALSE,"FCFVAL";"EVAVL",#N/A,FALSE,"EVAVAL";"LEASE",#N/A,FALSE,"OpLease"}</definedName>
    <definedName name="jut" localSheetId="1" hidden="1">{"NOPCAPEVA",#N/A,FALSE,"Nopat";"FCFCSTAR",#N/A,FALSE,"FCFVAL";"EVAVL",#N/A,FALSE,"EVAVAL";"LEASE",#N/A,FALSE,"OpLease"}</definedName>
    <definedName name="jut" hidden="1">{"NOPCAPEVA",#N/A,FALSE,"Nopat";"FCFCSTAR",#N/A,FALSE,"FCFVAL";"EVAVL",#N/A,FALSE,"EVAVAL";"LEASE",#N/A,FALSE,"OpLease"}</definedName>
    <definedName name="jyte" localSheetId="2" hidden="1">{"NOPCAPEVA",#N/A,FALSE,"Nopat";"FCFCSTAR",#N/A,FALSE,"FCFVAL";"EVAVL",#N/A,FALSE,"EVAVAL";"LEASE",#N/A,FALSE,"OpLease"}</definedName>
    <definedName name="jyte" localSheetId="4" hidden="1">{"NOPCAPEVA",#N/A,FALSE,"Nopat";"FCFCSTAR",#N/A,FALSE,"FCFVAL";"EVAVL",#N/A,FALSE,"EVAVAL";"LEASE",#N/A,FALSE,"OpLease"}</definedName>
    <definedName name="jyte" localSheetId="3" hidden="1">{"NOPCAPEVA",#N/A,FALSE,"Nopat";"FCFCSTAR",#N/A,FALSE,"FCFVAL";"EVAVL",#N/A,FALSE,"EVAVAL";"LEASE",#N/A,FALSE,"OpLease"}</definedName>
    <definedName name="jyte" localSheetId="0" hidden="1">{"NOPCAPEVA",#N/A,FALSE,"Nopat";"FCFCSTAR",#N/A,FALSE,"FCFVAL";"EVAVL",#N/A,FALSE,"EVAVAL";"LEASE",#N/A,FALSE,"OpLease"}</definedName>
    <definedName name="jyte" localSheetId="1" hidden="1">{"NOPCAPEVA",#N/A,FALSE,"Nopat";"FCFCSTAR",#N/A,FALSE,"FCFVAL";"EVAVL",#N/A,FALSE,"EVAVAL";"LEASE",#N/A,FALSE,"OpLease"}</definedName>
    <definedName name="jyte" hidden="1">{"NOPCAPEVA",#N/A,FALSE,"Nopat";"FCFCSTAR",#N/A,FALSE,"FCFVAL";"EVAVL",#N/A,FALSE,"EVAVAL";"LEASE",#N/A,FALSE,"OpLease"}</definedName>
    <definedName name="kfhg" localSheetId="2" hidden="1">{"NOPCAPEVA",#N/A,FALSE,"Nopat";"FCFCSTAR",#N/A,FALSE,"FCFVAL";"EVAVL",#N/A,FALSE,"EVAVAL";"LEASE",#N/A,FALSE,"OpLease"}</definedName>
    <definedName name="kfhg" localSheetId="4" hidden="1">{"NOPCAPEVA",#N/A,FALSE,"Nopat";"FCFCSTAR",#N/A,FALSE,"FCFVAL";"EVAVL",#N/A,FALSE,"EVAVAL";"LEASE",#N/A,FALSE,"OpLease"}</definedName>
    <definedName name="kfhg" localSheetId="3" hidden="1">{"NOPCAPEVA",#N/A,FALSE,"Nopat";"FCFCSTAR",#N/A,FALSE,"FCFVAL";"EVAVL",#N/A,FALSE,"EVAVAL";"LEASE",#N/A,FALSE,"OpLease"}</definedName>
    <definedName name="kfhg" localSheetId="0" hidden="1">{"NOPCAPEVA",#N/A,FALSE,"Nopat";"FCFCSTAR",#N/A,FALSE,"FCFVAL";"EVAVL",#N/A,FALSE,"EVAVAL";"LEASE",#N/A,FALSE,"OpLease"}</definedName>
    <definedName name="kfhg" localSheetId="1" hidden="1">{"NOPCAPEVA",#N/A,FALSE,"Nopat";"FCFCSTAR",#N/A,FALSE,"FCFVAL";"EVAVL",#N/A,FALSE,"EVAVAL";"LEASE",#N/A,FALSE,"OpLease"}</definedName>
    <definedName name="kfhg" hidden="1">{"NOPCAPEVA",#N/A,FALSE,"Nopat";"FCFCSTAR",#N/A,FALSE,"FCFVAL";"EVAVL",#N/A,FALSE,"EVAVAL";"LEASE",#N/A,FALSE,"OpLease"}</definedName>
    <definedName name="khj" localSheetId="2" hidden="1">{"NOPCAPEVA",#N/A,FALSE,"Nopat";"FCFCSTAR",#N/A,FALSE,"FCFVAL";"EVAVL",#N/A,FALSE,"EVAVAL";"LEASE",#N/A,FALSE,"OpLease"}</definedName>
    <definedName name="khj" localSheetId="4" hidden="1">{"NOPCAPEVA",#N/A,FALSE,"Nopat";"FCFCSTAR",#N/A,FALSE,"FCFVAL";"EVAVL",#N/A,FALSE,"EVAVAL";"LEASE",#N/A,FALSE,"OpLease"}</definedName>
    <definedName name="khj" localSheetId="3" hidden="1">{"NOPCAPEVA",#N/A,FALSE,"Nopat";"FCFCSTAR",#N/A,FALSE,"FCFVAL";"EVAVL",#N/A,FALSE,"EVAVAL";"LEASE",#N/A,FALSE,"OpLease"}</definedName>
    <definedName name="khj" localSheetId="0" hidden="1">{"NOPCAPEVA",#N/A,FALSE,"Nopat";"FCFCSTAR",#N/A,FALSE,"FCFVAL";"EVAVL",#N/A,FALSE,"EVAVAL";"LEASE",#N/A,FALSE,"OpLease"}</definedName>
    <definedName name="khj" localSheetId="1" hidden="1">{"NOPCAPEVA",#N/A,FALSE,"Nopat";"FCFCSTAR",#N/A,FALSE,"FCFVAL";"EVAVL",#N/A,FALSE,"EVAVAL";"LEASE",#N/A,FALSE,"OpLease"}</definedName>
    <definedName name="khj" hidden="1">{"NOPCAPEVA",#N/A,FALSE,"Nopat";"FCFCSTAR",#N/A,FALSE,"FCFVAL";"EVAVL",#N/A,FALSE,"EVAVAL";"LEASE",#N/A,FALSE,"OpLease"}</definedName>
    <definedName name="kiut" localSheetId="2" hidden="1">{"AnnInc",#N/A,TRUE,"Inc";"QtrInc1",#N/A,TRUE,"Inc";"Balance",#N/A,TRUE,"Bal";"Cflow",#N/A,TRUE,"Cash"}</definedName>
    <definedName name="kiut" localSheetId="4" hidden="1">{"AnnInc",#N/A,TRUE,"Inc";"QtrInc1",#N/A,TRUE,"Inc";"Balance",#N/A,TRUE,"Bal";"Cflow",#N/A,TRUE,"Cash"}</definedName>
    <definedName name="kiut" localSheetId="3" hidden="1">{"AnnInc",#N/A,TRUE,"Inc";"QtrInc1",#N/A,TRUE,"Inc";"Balance",#N/A,TRUE,"Bal";"Cflow",#N/A,TRUE,"Cash"}</definedName>
    <definedName name="kiut" localSheetId="0" hidden="1">{"AnnInc",#N/A,TRUE,"Inc";"QtrInc1",#N/A,TRUE,"Inc";"Balance",#N/A,TRUE,"Bal";"Cflow",#N/A,TRUE,"Cash"}</definedName>
    <definedName name="kiut" localSheetId="1" hidden="1">{"AnnInc",#N/A,TRUE,"Inc";"QtrInc1",#N/A,TRUE,"Inc";"Balance",#N/A,TRUE,"Bal";"Cflow",#N/A,TRUE,"Cash"}</definedName>
    <definedName name="kiut" hidden="1">{"AnnInc",#N/A,TRUE,"Inc";"QtrInc1",#N/A,TRUE,"Inc";"Balance",#N/A,TRUE,"Bal";"Cflow",#N/A,TRUE,"Cash"}</definedName>
    <definedName name="kiuu" localSheetId="2" hidden="1">{"AnnInc",#N/A,TRUE,"Inc";"QtrInc1",#N/A,TRUE,"Inc";"Balance",#N/A,TRUE,"Bal";"Cflow",#N/A,TRUE,"Cash"}</definedName>
    <definedName name="kiuu" localSheetId="4" hidden="1">{"AnnInc",#N/A,TRUE,"Inc";"QtrInc1",#N/A,TRUE,"Inc";"Balance",#N/A,TRUE,"Bal";"Cflow",#N/A,TRUE,"Cash"}</definedName>
    <definedName name="kiuu" localSheetId="3" hidden="1">{"AnnInc",#N/A,TRUE,"Inc";"QtrInc1",#N/A,TRUE,"Inc";"Balance",#N/A,TRUE,"Bal";"Cflow",#N/A,TRUE,"Cash"}</definedName>
    <definedName name="kiuu" localSheetId="0" hidden="1">{"AnnInc",#N/A,TRUE,"Inc";"QtrInc1",#N/A,TRUE,"Inc";"Balance",#N/A,TRUE,"Bal";"Cflow",#N/A,TRUE,"Cash"}</definedName>
    <definedName name="kiuu" localSheetId="1" hidden="1">{"AnnInc",#N/A,TRUE,"Inc";"QtrInc1",#N/A,TRUE,"Inc";"Balance",#N/A,TRUE,"Bal";"Cflow",#N/A,TRUE,"Cash"}</definedName>
    <definedName name="kiuu" hidden="1">{"AnnInc",#N/A,TRUE,"Inc";"QtrInc1",#N/A,TRUE,"Inc";"Balance",#N/A,TRUE,"Bal";"Cflow",#N/A,TRUE,"Cash"}</definedName>
    <definedName name="kjh" localSheetId="2" hidden="1">{"NOPCAPEVA",#N/A,FALSE,"Nopat";"FCFCSTAR",#N/A,FALSE,"FCFVAL";"EVAVL",#N/A,FALSE,"EVAVAL";"LEASE",#N/A,FALSE,"OpLease"}</definedName>
    <definedName name="kjh" localSheetId="4" hidden="1">{"NOPCAPEVA",#N/A,FALSE,"Nopat";"FCFCSTAR",#N/A,FALSE,"FCFVAL";"EVAVL",#N/A,FALSE,"EVAVAL";"LEASE",#N/A,FALSE,"OpLease"}</definedName>
    <definedName name="kjh" localSheetId="3" hidden="1">{"NOPCAPEVA",#N/A,FALSE,"Nopat";"FCFCSTAR",#N/A,FALSE,"FCFVAL";"EVAVL",#N/A,FALSE,"EVAVAL";"LEASE",#N/A,FALSE,"OpLease"}</definedName>
    <definedName name="kjh" localSheetId="0" hidden="1">{"NOPCAPEVA",#N/A,FALSE,"Nopat";"FCFCSTAR",#N/A,FALSE,"FCFVAL";"EVAVL",#N/A,FALSE,"EVAVAL";"LEASE",#N/A,FALSE,"OpLease"}</definedName>
    <definedName name="kjh" localSheetId="1" hidden="1">{"NOPCAPEVA",#N/A,FALSE,"Nopat";"FCFCSTAR",#N/A,FALSE,"FCFVAL";"EVAVL",#N/A,FALSE,"EVAVAL";"LEASE",#N/A,FALSE,"OpLease"}</definedName>
    <definedName name="kjh" hidden="1">{"NOPCAPEVA",#N/A,FALSE,"Nopat";"FCFCSTAR",#N/A,FALSE,"FCFVAL";"EVAVL",#N/A,FALSE,"EVAVAL";"LEASE",#N/A,FALSE,"OpLease"}</definedName>
    <definedName name="kl" localSheetId="2" hidden="1">{#N/A,#N/A,FALSE,"FY97";#N/A,#N/A,FALSE,"FY98";#N/A,#N/A,FALSE,"FY99";#N/A,#N/A,FALSE,"FY00";#N/A,#N/A,FALSE,"FY01"}</definedName>
    <definedName name="kl" localSheetId="4" hidden="1">{#N/A,#N/A,FALSE,"FY97";#N/A,#N/A,FALSE,"FY98";#N/A,#N/A,FALSE,"FY99";#N/A,#N/A,FALSE,"FY00";#N/A,#N/A,FALSE,"FY01"}</definedName>
    <definedName name="kl" localSheetId="3" hidden="1">{#N/A,#N/A,FALSE,"FY97";#N/A,#N/A,FALSE,"FY98";#N/A,#N/A,FALSE,"FY99";#N/A,#N/A,FALSE,"FY00";#N/A,#N/A,FALSE,"FY01"}</definedName>
    <definedName name="kl" localSheetId="0" hidden="1">{#N/A,#N/A,FALSE,"FY97";#N/A,#N/A,FALSE,"FY98";#N/A,#N/A,FALSE,"FY99";#N/A,#N/A,FALSE,"FY00";#N/A,#N/A,FALSE,"FY01"}</definedName>
    <definedName name="kl" localSheetId="1" hidden="1">{#N/A,#N/A,FALSE,"FY97";#N/A,#N/A,FALSE,"FY98";#N/A,#N/A,FALSE,"FY99";#N/A,#N/A,FALSE,"FY00";#N/A,#N/A,FALSE,"FY01"}</definedName>
    <definedName name="kl" hidden="1">{#N/A,#N/A,FALSE,"FY97";#N/A,#N/A,FALSE,"FY98";#N/A,#N/A,FALSE,"FY99";#N/A,#N/A,FALSE,"FY00";#N/A,#N/A,FALSE,"FY01"}</definedName>
    <definedName name="ktf" localSheetId="2" hidden="1">{"NOPCAPEVA",#N/A,FALSE,"Nopat";"FCFCSTAR",#N/A,FALSE,"FCFVAL";"EVAVL",#N/A,FALSE,"EVAVAL";"LEASE",#N/A,FALSE,"OpLease"}</definedName>
    <definedName name="ktf" localSheetId="4" hidden="1">{"NOPCAPEVA",#N/A,FALSE,"Nopat";"FCFCSTAR",#N/A,FALSE,"FCFVAL";"EVAVL",#N/A,FALSE,"EVAVAL";"LEASE",#N/A,FALSE,"OpLease"}</definedName>
    <definedName name="ktf" localSheetId="3" hidden="1">{"NOPCAPEVA",#N/A,FALSE,"Nopat";"FCFCSTAR",#N/A,FALSE,"FCFVAL";"EVAVL",#N/A,FALSE,"EVAVAL";"LEASE",#N/A,FALSE,"OpLease"}</definedName>
    <definedName name="ktf" localSheetId="0" hidden="1">{"NOPCAPEVA",#N/A,FALSE,"Nopat";"FCFCSTAR",#N/A,FALSE,"FCFVAL";"EVAVL",#N/A,FALSE,"EVAVAL";"LEASE",#N/A,FALSE,"OpLease"}</definedName>
    <definedName name="ktf" localSheetId="1" hidden="1">{"NOPCAPEVA",#N/A,FALSE,"Nopat";"FCFCSTAR",#N/A,FALSE,"FCFVAL";"EVAVL",#N/A,FALSE,"EVAVAL";"LEASE",#N/A,FALSE,"OpLease"}</definedName>
    <definedName name="ktf" hidden="1">{"NOPCAPEVA",#N/A,FALSE,"Nopat";"FCFCSTAR",#N/A,FALSE,"FCFVAL";"EVAVL",#N/A,FALSE,"EVAVAL";"LEASE",#N/A,FALSE,"OpLease"}</definedName>
    <definedName name="ktp.KtTyp_1">1</definedName>
    <definedName name="ktp.KtTyp_10">1</definedName>
    <definedName name="ktp.KtTyp_11">1</definedName>
    <definedName name="ktp.KtTyp_12">1</definedName>
    <definedName name="ktp.KtTyp_13">1</definedName>
    <definedName name="ktp.KtTyp_14">1</definedName>
    <definedName name="ktp.KtTyp_16">1</definedName>
    <definedName name="ktp.KtTyp_2">1</definedName>
    <definedName name="ktp.KtTyp_3">1</definedName>
    <definedName name="ktp.KtTyp_4">1</definedName>
    <definedName name="ktp.KtTyp_5">1</definedName>
    <definedName name="ktp.KtTyp_6">1</definedName>
    <definedName name="ktp.KtTyp_7">1</definedName>
    <definedName name="ktp.KtTyp_8">1</definedName>
    <definedName name="ktp.KtTyp_9">1</definedName>
    <definedName name="ktp.KtWM_1">1</definedName>
    <definedName name="ktp.KtWM_10">1</definedName>
    <definedName name="ktp.KtWM_11">1</definedName>
    <definedName name="ktp.KtWM_12">1</definedName>
    <definedName name="ktp.KtWM_13">1</definedName>
    <definedName name="ktp.KtWM_14">1</definedName>
    <definedName name="ktp.KtWM_16">1</definedName>
    <definedName name="ktp.KtWM_2">1</definedName>
    <definedName name="ktp.KtWM_3">1</definedName>
    <definedName name="ktp.KtWM_4">1</definedName>
    <definedName name="ktp.KtWM_5">1</definedName>
    <definedName name="ktp.KtWM_6">1</definedName>
    <definedName name="ktp.KtWM_7">1</definedName>
    <definedName name="ktp.KtWM_8">1</definedName>
    <definedName name="ktp.KtWM_9">1</definedName>
    <definedName name="kyd.Dim.01." hidden="1">"Count up"</definedName>
    <definedName name="kyd.ElementList.01." hidden="1">"x"</definedName>
    <definedName name="kyd.ElementType.01." hidden="1">3</definedName>
    <definedName name="kyd.ItemType.01." hidden="1">3</definedName>
    <definedName name="kyd.MacroAtEnd." hidden="1">""</definedName>
    <definedName name="kyd.MacroEachCycle." hidden="1">""</definedName>
    <definedName name="kyd.MacroEndOfEachCycle." hidden="1">""</definedName>
    <definedName name="kyd.MemoSortHide." hidden="1">FALSE</definedName>
    <definedName name="kyd.NumLevels.01." hidden="1">0</definedName>
    <definedName name="kyd.PanicStop." hidden="1">TRUE</definedName>
    <definedName name="kyd.ParentName.01." hidden="1">""</definedName>
    <definedName name="kyd.PreScreenData." hidden="1">FALSE</definedName>
    <definedName name="kyd.PrintMemo." hidden="1">FALSE</definedName>
    <definedName name="kyd.PrintParent.01." hidden="1">FALSE</definedName>
    <definedName name="kyd.PrintStdWhen." hidden="1">1</definedName>
    <definedName name="kyd.SaveAsFile." hidden="1">FALSE</definedName>
    <definedName name="kyd.SaveMemo." hidden="1">FALSE</definedName>
    <definedName name="kyd.SelectString.01." hidden="1">""</definedName>
    <definedName name="kyd.StdSortHide." hidden="1">FALSE</definedName>
    <definedName name="kyd.StopRow." hidden="1">65536</definedName>
    <definedName name="kyd.WriteMemWhenOptn." hidden="1">3</definedName>
    <definedName name="kyg" localSheetId="2" hidden="1">{"NOPCAPEVA",#N/A,FALSE,"Nopat";"FCFCSTAR",#N/A,FALSE,"FCFVAL";"EVAVL",#N/A,FALSE,"EVAVAL";"LEASE",#N/A,FALSE,"OpLease"}</definedName>
    <definedName name="kyg" localSheetId="4" hidden="1">{"NOPCAPEVA",#N/A,FALSE,"Nopat";"FCFCSTAR",#N/A,FALSE,"FCFVAL";"EVAVL",#N/A,FALSE,"EVAVAL";"LEASE",#N/A,FALSE,"OpLease"}</definedName>
    <definedName name="kyg" localSheetId="3" hidden="1">{"NOPCAPEVA",#N/A,FALSE,"Nopat";"FCFCSTAR",#N/A,FALSE,"FCFVAL";"EVAVL",#N/A,FALSE,"EVAVAL";"LEASE",#N/A,FALSE,"OpLease"}</definedName>
    <definedName name="kyg" localSheetId="0" hidden="1">{"NOPCAPEVA",#N/A,FALSE,"Nopat";"FCFCSTAR",#N/A,FALSE,"FCFVAL";"EVAVL",#N/A,FALSE,"EVAVAL";"LEASE",#N/A,FALSE,"OpLease"}</definedName>
    <definedName name="kyg" localSheetId="1" hidden="1">{"NOPCAPEVA",#N/A,FALSE,"Nopat";"FCFCSTAR",#N/A,FALSE,"FCFVAL";"EVAVL",#N/A,FALSE,"EVAVAL";"LEASE",#N/A,FALSE,"OpLease"}</definedName>
    <definedName name="kyg" hidden="1">{"NOPCAPEVA",#N/A,FALSE,"Nopat";"FCFCSTAR",#N/A,FALSE,"FCFVAL";"EVAVL",#N/A,FALSE,"EVAVAL";"LEASE",#N/A,FALSE,"OpLease"}</definedName>
    <definedName name="l" localSheetId="2" hidden="1">{"common_pl",#N/A,FALSE,"Commonized PL";"analyst",#N/A,FALSE,"Budget to Analyst";"sec",#N/A,FALSE,"SEC PL";"summary",#N/A,FALSE,"Summary";"detail",#N/A,FALSE,"Detail"}</definedName>
    <definedName name="l" localSheetId="4" hidden="1">{"common_pl",#N/A,FALSE,"Commonized PL";"analyst",#N/A,FALSE,"Budget to Analyst";"sec",#N/A,FALSE,"SEC PL";"summary",#N/A,FALSE,"Summary";"detail",#N/A,FALSE,"Detail"}</definedName>
    <definedName name="l" localSheetId="3" hidden="1">{"common_pl",#N/A,FALSE,"Commonized PL";"analyst",#N/A,FALSE,"Budget to Analyst";"sec",#N/A,FALSE,"SEC PL";"summary",#N/A,FALSE,"Summary";"detail",#N/A,FALSE,"Detail"}</definedName>
    <definedName name="l" localSheetId="0" hidden="1">{"common_pl",#N/A,FALSE,"Commonized PL";"analyst",#N/A,FALSE,"Budget to Analyst";"sec",#N/A,FALSE,"SEC PL";"summary",#N/A,FALSE,"Summary";"detail",#N/A,FALSE,"Detail"}</definedName>
    <definedName name="l" localSheetId="1" hidden="1">{"common_pl",#N/A,FALSE,"Commonized PL";"analyst",#N/A,FALSE,"Budget to Analyst";"sec",#N/A,FALSE,"SEC PL";"summary",#N/A,FALSE,"Summary";"detail",#N/A,FALSE,"Detail"}</definedName>
    <definedName name="l" hidden="1">{"common_pl",#N/A,FALSE,"Commonized PL";"analyst",#N/A,FALSE,"Budget to Analyst";"sec",#N/A,FALSE,"SEC PL";"summary",#N/A,FALSE,"Summary";"detail",#N/A,FALSE,"Detail"}</definedName>
    <definedName name="LAST_EBIT_MARGIN" hidden="1">"LAST_EBIT_MARGIN"</definedName>
    <definedName name="LAST_EBITDA_MARGIN" hidden="1">"LAST_EBITDA_MARGIN"</definedName>
    <definedName name="LAST_GROSS_MARGIN" hidden="1">"LAST_GROSS_MARGIN"</definedName>
    <definedName name="LAST_NET_INC_MARGIN" hidden="1">"LAST_NET_INC_MARGIN"</definedName>
    <definedName name="Last_Row" localSheetId="2" hidden="1">IF(Values_Entered,Header_Row+Number_of_Payments,Header_Row)</definedName>
    <definedName name="Last_Row" localSheetId="4" hidden="1">IF(Values_Entered,Header_Row+Number_of_Payments,Header_Row)</definedName>
    <definedName name="Last_Row" localSheetId="3" hidden="1">IF(Values_Entered,Header_Row+Number_of_Payments,Header_Row)</definedName>
    <definedName name="Last_Row" localSheetId="0" hidden="1">IF(Values_Entered,Header_Row+Number_of_Payments,Header_Row)</definedName>
    <definedName name="Last_Row" localSheetId="1" hidden="1">IF(Values_Entered,Header_Row+Number_of_Payments,Header_Row)</definedName>
    <definedName name="Last_Row" hidden="1">IF(Values_Entered,Header_Row+Number_of_Payments,Header_Row)</definedName>
    <definedName name="LASTSALEPRICE" hidden="1">"LASTSALEPRICE"</definedName>
    <definedName name="LATESTK" hidden="1">1000</definedName>
    <definedName name="LATESTKNONPRESS" hidden="1">50</definedName>
    <definedName name="LATESTQ" hidden="1">500</definedName>
    <definedName name="LATESTQNONPRESS" hidden="1">100</definedName>
    <definedName name="lih" localSheetId="2" hidden="1">{"NOPCAPEVA",#N/A,FALSE,"Nopat";"FCFCSTAR",#N/A,FALSE,"FCFVAL";"EVAVL",#N/A,FALSE,"EVAVAL";"LEASE",#N/A,FALSE,"OpLease"}</definedName>
    <definedName name="lih" localSheetId="4" hidden="1">{"NOPCAPEVA",#N/A,FALSE,"Nopat";"FCFCSTAR",#N/A,FALSE,"FCFVAL";"EVAVL",#N/A,FALSE,"EVAVAL";"LEASE",#N/A,FALSE,"OpLease"}</definedName>
    <definedName name="lih" localSheetId="3" hidden="1">{"NOPCAPEVA",#N/A,FALSE,"Nopat";"FCFCSTAR",#N/A,FALSE,"FCFVAL";"EVAVL",#N/A,FALSE,"EVAVAL";"LEASE",#N/A,FALSE,"OpLease"}</definedName>
    <definedName name="lih" localSheetId="0" hidden="1">{"NOPCAPEVA",#N/A,FALSE,"Nopat";"FCFCSTAR",#N/A,FALSE,"FCFVAL";"EVAVL",#N/A,FALSE,"EVAVAL";"LEASE",#N/A,FALSE,"OpLease"}</definedName>
    <definedName name="lih" localSheetId="1" hidden="1">{"NOPCAPEVA",#N/A,FALSE,"Nopat";"FCFCSTAR",#N/A,FALSE,"FCFVAL";"EVAVL",#N/A,FALSE,"EVAVAL";"LEASE",#N/A,FALSE,"OpLease"}</definedName>
    <definedName name="lih" hidden="1">{"NOPCAPEVA",#N/A,FALSE,"Nopat";"FCFCSTAR",#N/A,FALSE,"FCFVAL";"EVAVL",#N/A,FALSE,"EVAVAL";"LEASE",#N/A,FALSE,"OpLease"}</definedName>
    <definedName name="list_ACCOUNTNUM">#REF!</definedName>
    <definedName name="list_ACCOUNTNUM_Key">#REF!</definedName>
    <definedName name="list_COMPANY_Key">#REF!</definedName>
    <definedName name="list_DIM01">#REF!</definedName>
    <definedName name="list_DIM01_Key">#REF!</definedName>
    <definedName name="list_DIM02">#REF!</definedName>
    <definedName name="list_DIM02_Key">#REF!</definedName>
    <definedName name="list_DIM03">#REF!</definedName>
    <definedName name="list_DIM03_Key">#REF!</definedName>
    <definedName name="list_DIM05">#REF!</definedName>
    <definedName name="list_DIM05_Key">#REF!</definedName>
    <definedName name="list_DIM07">#REF!</definedName>
    <definedName name="list_DIM07_Key">#REF!</definedName>
    <definedName name="list_DIM08">#REF!</definedName>
    <definedName name="list_DIM08_Key">#REF!</definedName>
    <definedName name="list_DIM09">#REF!</definedName>
    <definedName name="list_DIM09_Key">#REF!</definedName>
    <definedName name="list_DIM10">#REF!</definedName>
    <definedName name="list_DIM10_Key">#REF!</definedName>
    <definedName name="ListOffset" hidden="1">1</definedName>
    <definedName name="lklkl" localSheetId="2" hidden="1">{"consolidated",#N/A,FALSE,"Sheet1";"cms",#N/A,FALSE,"Sheet1";"fse",#N/A,FALSE,"Sheet1"}</definedName>
    <definedName name="lklkl" localSheetId="4" hidden="1">{"consolidated",#N/A,FALSE,"Sheet1";"cms",#N/A,FALSE,"Sheet1";"fse",#N/A,FALSE,"Sheet1"}</definedName>
    <definedName name="lklkl" localSheetId="3" hidden="1">{"consolidated",#N/A,FALSE,"Sheet1";"cms",#N/A,FALSE,"Sheet1";"fse",#N/A,FALSE,"Sheet1"}</definedName>
    <definedName name="lklkl" localSheetId="0" hidden="1">{"consolidated",#N/A,FALSE,"Sheet1";"cms",#N/A,FALSE,"Sheet1";"fse",#N/A,FALSE,"Sheet1"}</definedName>
    <definedName name="lklkl" localSheetId="1" hidden="1">{"consolidated",#N/A,FALSE,"Sheet1";"cms",#N/A,FALSE,"Sheet1";"fse",#N/A,FALSE,"Sheet1"}</definedName>
    <definedName name="lklkl" hidden="1">{"consolidated",#N/A,FALSE,"Sheet1";"cms",#N/A,FALSE,"Sheet1";"fse",#N/A,FALSE,"Sheet1"}</definedName>
    <definedName name="LOAN_LOSS" hidden="1">"LOAN_LOSS"</definedName>
    <definedName name="loi" localSheetId="2" hidden="1">{"AnnInc",#N/A,TRUE,"Inc";"QtrInc1",#N/A,TRUE,"Inc";"Balance",#N/A,TRUE,"Bal";"Cflow",#N/A,TRUE,"Cash"}</definedName>
    <definedName name="loi" localSheetId="4" hidden="1">{"AnnInc",#N/A,TRUE,"Inc";"QtrInc1",#N/A,TRUE,"Inc";"Balance",#N/A,TRUE,"Bal";"Cflow",#N/A,TRUE,"Cash"}</definedName>
    <definedName name="loi" localSheetId="3" hidden="1">{"AnnInc",#N/A,TRUE,"Inc";"QtrInc1",#N/A,TRUE,"Inc";"Balance",#N/A,TRUE,"Bal";"Cflow",#N/A,TRUE,"Cash"}</definedName>
    <definedName name="loi" localSheetId="0" hidden="1">{"AnnInc",#N/A,TRUE,"Inc";"QtrInc1",#N/A,TRUE,"Inc";"Balance",#N/A,TRUE,"Bal";"Cflow",#N/A,TRUE,"Cash"}</definedName>
    <definedName name="loi" localSheetId="1" hidden="1">{"AnnInc",#N/A,TRUE,"Inc";"QtrInc1",#N/A,TRUE,"Inc";"Balance",#N/A,TRUE,"Bal";"Cflow",#N/A,TRUE,"Cash"}</definedName>
    <definedName name="loi" hidden="1">{"AnnInc",#N/A,TRUE,"Inc";"QtrInc1",#N/A,TRUE,"Inc";"Balance",#N/A,TRUE,"Bal";"Cflow",#N/A,TRUE,"Cash"}</definedName>
    <definedName name="loiuy" localSheetId="2" hidden="1">{"AnnInc",#N/A,TRUE,"Inc";"QtrInc1",#N/A,TRUE,"Inc";"Balance",#N/A,TRUE,"Bal";"Cflow",#N/A,TRUE,"Cash"}</definedName>
    <definedName name="loiuy" localSheetId="4" hidden="1">{"AnnInc",#N/A,TRUE,"Inc";"QtrInc1",#N/A,TRUE,"Inc";"Balance",#N/A,TRUE,"Bal";"Cflow",#N/A,TRUE,"Cash"}</definedName>
    <definedName name="loiuy" localSheetId="3" hidden="1">{"AnnInc",#N/A,TRUE,"Inc";"QtrInc1",#N/A,TRUE,"Inc";"Balance",#N/A,TRUE,"Bal";"Cflow",#N/A,TRUE,"Cash"}</definedName>
    <definedName name="loiuy" localSheetId="0" hidden="1">{"AnnInc",#N/A,TRUE,"Inc";"QtrInc1",#N/A,TRUE,"Inc";"Balance",#N/A,TRUE,"Bal";"Cflow",#N/A,TRUE,"Cash"}</definedName>
    <definedName name="loiuy" localSheetId="1" hidden="1">{"AnnInc",#N/A,TRUE,"Inc";"QtrInc1",#N/A,TRUE,"Inc";"Balance",#N/A,TRUE,"Bal";"Cflow",#N/A,TRUE,"Cash"}</definedName>
    <definedName name="loiuy" hidden="1">{"AnnInc",#N/A,TRUE,"Inc";"QtrInc1",#N/A,TRUE,"Inc";"Balance",#N/A,TRUE,"Bal";"Cflow",#N/A,TRUE,"Cash"}</definedName>
    <definedName name="LONG_TERM_DEBT" hidden="1">"LONG_TERM_DEBT"</definedName>
    <definedName name="LONG_TERM_GROWTH" hidden="1">"LONG_TERM_GROWTH"</definedName>
    <definedName name="LONG_TERM_INV" hidden="1">"LONG_TERM_INV"</definedName>
    <definedName name="lou" localSheetId="2" hidden="1">{"AnnInc",#N/A,TRUE,"Inc";"QtrInc1",#N/A,TRUE,"Inc";"Balance",#N/A,TRUE,"Bal";"Cflow",#N/A,TRUE,"Cash"}</definedName>
    <definedName name="lou" localSheetId="4" hidden="1">{"AnnInc",#N/A,TRUE,"Inc";"QtrInc1",#N/A,TRUE,"Inc";"Balance",#N/A,TRUE,"Bal";"Cflow",#N/A,TRUE,"Cash"}</definedName>
    <definedName name="lou" localSheetId="3" hidden="1">{"AnnInc",#N/A,TRUE,"Inc";"QtrInc1",#N/A,TRUE,"Inc";"Balance",#N/A,TRUE,"Bal";"Cflow",#N/A,TRUE,"Cash"}</definedName>
    <definedName name="lou" localSheetId="0" hidden="1">{"AnnInc",#N/A,TRUE,"Inc";"QtrInc1",#N/A,TRUE,"Inc";"Balance",#N/A,TRUE,"Bal";"Cflow",#N/A,TRUE,"Cash"}</definedName>
    <definedName name="lou" localSheetId="1" hidden="1">{"AnnInc",#N/A,TRUE,"Inc";"QtrInc1",#N/A,TRUE,"Inc";"Balance",#N/A,TRUE,"Bal";"Cflow",#N/A,TRUE,"Cash"}</definedName>
    <definedName name="lou" hidden="1">{"AnnInc",#N/A,TRUE,"Inc";"QtrInc1",#N/A,TRUE,"Inc";"Balance",#N/A,TRUE,"Bal";"Cflow",#N/A,TRUE,"Cash"}</definedName>
    <definedName name="LowerRowTT" hidden="1">#REF!</definedName>
    <definedName name="LOWPRICE" hidden="1">"LOWPRICE"</definedName>
    <definedName name="LTM_DATE" hidden="1">"LTM_DATE"</definedName>
    <definedName name="LTM_REVENUE_OVER_EMPLOYEES" hidden="1">"LTM_REVENUE_OVER_EMPLOYEES"</definedName>
    <definedName name="MARKETCAP" hidden="1">"MARKETCAP"</definedName>
    <definedName name="MatLvl">#REF!</definedName>
    <definedName name="MATT" localSheetId="2" hidden="1">{#N/A,#N/A,TRUE,"Main Issues";#N/A,#N/A,TRUE,"Income statement ($)"}</definedName>
    <definedName name="MATT" localSheetId="4" hidden="1">{#N/A,#N/A,TRUE,"Main Issues";#N/A,#N/A,TRUE,"Income statement ($)"}</definedName>
    <definedName name="MATT" localSheetId="3" hidden="1">{#N/A,#N/A,TRUE,"Main Issues";#N/A,#N/A,TRUE,"Income statement ($)"}</definedName>
    <definedName name="MATT" localSheetId="0" hidden="1">{#N/A,#N/A,TRUE,"Main Issues";#N/A,#N/A,TRUE,"Income statement ($)"}</definedName>
    <definedName name="MATT" localSheetId="1" hidden="1">{#N/A,#N/A,TRUE,"Main Issues";#N/A,#N/A,TRUE,"Income statement ($)"}</definedName>
    <definedName name="MATT" hidden="1">{#N/A,#N/A,TRUE,"Main Issues";#N/A,#N/A,TRUE,"Income statement ($)"}</definedName>
    <definedName name="mbc" localSheetId="2" hidden="1">{"NOPCAPEVA",#N/A,FALSE,"Nopat";"FCFCSTAR",#N/A,FALSE,"FCFVAL";"EVAVL",#N/A,FALSE,"EVAVAL";"LEASE",#N/A,FALSE,"OpLease"}</definedName>
    <definedName name="mbc" localSheetId="4" hidden="1">{"NOPCAPEVA",#N/A,FALSE,"Nopat";"FCFCSTAR",#N/A,FALSE,"FCFVAL";"EVAVL",#N/A,FALSE,"EVAVAL";"LEASE",#N/A,FALSE,"OpLease"}</definedName>
    <definedName name="mbc" localSheetId="3" hidden="1">{"NOPCAPEVA",#N/A,FALSE,"Nopat";"FCFCSTAR",#N/A,FALSE,"FCFVAL";"EVAVL",#N/A,FALSE,"EVAVAL";"LEASE",#N/A,FALSE,"OpLease"}</definedName>
    <definedName name="mbc" localSheetId="0" hidden="1">{"NOPCAPEVA",#N/A,FALSE,"Nopat";"FCFCSTAR",#N/A,FALSE,"FCFVAL";"EVAVL",#N/A,FALSE,"EVAVAL";"LEASE",#N/A,FALSE,"OpLease"}</definedName>
    <definedName name="mbc" localSheetId="1" hidden="1">{"NOPCAPEVA",#N/A,FALSE,"Nopat";"FCFCSTAR",#N/A,FALSE,"FCFVAL";"EVAVL",#N/A,FALSE,"EVAVAL";"LEASE",#N/A,FALSE,"OpLease"}</definedName>
    <definedName name="mbc" hidden="1">{"NOPCAPEVA",#N/A,FALSE,"Nopat";"FCFCSTAR",#N/A,FALSE,"FCFVAL";"EVAVL",#N/A,FALSE,"EVAVAL";"LEASE",#N/A,FALSE,"OpLease"}</definedName>
    <definedName name="mbvc" localSheetId="2" hidden="1">{"NOPCAPEVA",#N/A,FALSE,"Nopat";"FCFCSTAR",#N/A,FALSE,"FCFVAL";"EVAVL",#N/A,FALSE,"EVAVAL";"LEASE",#N/A,FALSE,"OpLease"}</definedName>
    <definedName name="mbvc" localSheetId="4" hidden="1">{"NOPCAPEVA",#N/A,FALSE,"Nopat";"FCFCSTAR",#N/A,FALSE,"FCFVAL";"EVAVL",#N/A,FALSE,"EVAVAL";"LEASE",#N/A,FALSE,"OpLease"}</definedName>
    <definedName name="mbvc" localSheetId="3" hidden="1">{"NOPCAPEVA",#N/A,FALSE,"Nopat";"FCFCSTAR",#N/A,FALSE,"FCFVAL";"EVAVL",#N/A,FALSE,"EVAVAL";"LEASE",#N/A,FALSE,"OpLease"}</definedName>
    <definedName name="mbvc" localSheetId="0" hidden="1">{"NOPCAPEVA",#N/A,FALSE,"Nopat";"FCFCSTAR",#N/A,FALSE,"FCFVAL";"EVAVL",#N/A,FALSE,"EVAVAL";"LEASE",#N/A,FALSE,"OpLease"}</definedName>
    <definedName name="mbvc" localSheetId="1" hidden="1">{"NOPCAPEVA",#N/A,FALSE,"Nopat";"FCFCSTAR",#N/A,FALSE,"FCFVAL";"EVAVL",#N/A,FALSE,"EVAVAL";"LEASE",#N/A,FALSE,"OpLease"}</definedName>
    <definedName name="mbvc" hidden="1">{"NOPCAPEVA",#N/A,FALSE,"Nopat";"FCFCSTAR",#N/A,FALSE,"FCFVAL";"EVAVL",#N/A,FALSE,"EVAVAL";"LEASE",#N/A,FALSE,"OpLease"}</definedName>
    <definedName name="miko" hidden="1">#REF!</definedName>
    <definedName name="MINORITY_INTEREST" hidden="1">"MINORITY_INTEREST"</definedName>
    <definedName name="MISC_EARN_ADJ" hidden="1">"MISC_EARN_ADJ"</definedName>
    <definedName name="mj" localSheetId="2" hidden="1">{#N/A,#N/A,FALSE,"FY97";#N/A,#N/A,FALSE,"FY98";#N/A,#N/A,FALSE,"FY99";#N/A,#N/A,FALSE,"FY00";#N/A,#N/A,FALSE,"FY01"}</definedName>
    <definedName name="mj" localSheetId="4" hidden="1">{#N/A,#N/A,FALSE,"FY97";#N/A,#N/A,FALSE,"FY98";#N/A,#N/A,FALSE,"FY99";#N/A,#N/A,FALSE,"FY00";#N/A,#N/A,FALSE,"FY01"}</definedName>
    <definedName name="mj" localSheetId="3" hidden="1">{#N/A,#N/A,FALSE,"FY97";#N/A,#N/A,FALSE,"FY98";#N/A,#N/A,FALSE,"FY99";#N/A,#N/A,FALSE,"FY00";#N/A,#N/A,FALSE,"FY01"}</definedName>
    <definedName name="mj" localSheetId="0" hidden="1">{#N/A,#N/A,FALSE,"FY97";#N/A,#N/A,FALSE,"FY98";#N/A,#N/A,FALSE,"FY99";#N/A,#N/A,FALSE,"FY00";#N/A,#N/A,FALSE,"FY01"}</definedName>
    <definedName name="mj" localSheetId="1" hidden="1">{#N/A,#N/A,FALSE,"FY97";#N/A,#N/A,FALSE,"FY98";#N/A,#N/A,FALSE,"FY99";#N/A,#N/A,FALSE,"FY00";#N/A,#N/A,FALSE,"FY01"}</definedName>
    <definedName name="mj" hidden="1">{#N/A,#N/A,FALSE,"FY97";#N/A,#N/A,FALSE,"FY98";#N/A,#N/A,FALSE,"FY99";#N/A,#N/A,FALSE,"FY00";#N/A,#N/A,FALSE,"FY01"}</definedName>
    <definedName name="mmmm" localSheetId="2" hidden="1">{#N/A,#N/A,TRUE,"Main Issues";#N/A,#N/A,TRUE,"Income statement ($)"}</definedName>
    <definedName name="mmmm" localSheetId="4" hidden="1">{#N/A,#N/A,TRUE,"Main Issues";#N/A,#N/A,TRUE,"Income statement ($)"}</definedName>
    <definedName name="mmmm" localSheetId="3" hidden="1">{#N/A,#N/A,TRUE,"Main Issues";#N/A,#N/A,TRUE,"Income statement ($)"}</definedName>
    <definedName name="mmmm" localSheetId="0" hidden="1">{#N/A,#N/A,TRUE,"Main Issues";#N/A,#N/A,TRUE,"Income statement ($)"}</definedName>
    <definedName name="mmmm" localSheetId="1" hidden="1">{#N/A,#N/A,TRUE,"Main Issues";#N/A,#N/A,TRUE,"Income statement ($)"}</definedName>
    <definedName name="mmmm" hidden="1">{#N/A,#N/A,TRUE,"Main Issues";#N/A,#N/A,TRUE,"Income statement ($)"}</definedName>
    <definedName name="mmmmm" localSheetId="2" hidden="1">{#N/A,#N/A,FALSE,"Calc";#N/A,#N/A,FALSE,"Sensitivity";#N/A,#N/A,FALSE,"LT Earn.Dil.";#N/A,#N/A,FALSE,"Dil. AVP"}</definedName>
    <definedName name="mmmmm" localSheetId="4" hidden="1">{#N/A,#N/A,FALSE,"Calc";#N/A,#N/A,FALSE,"Sensitivity";#N/A,#N/A,FALSE,"LT Earn.Dil.";#N/A,#N/A,FALSE,"Dil. AVP"}</definedName>
    <definedName name="mmmmm" localSheetId="3" hidden="1">{#N/A,#N/A,FALSE,"Calc";#N/A,#N/A,FALSE,"Sensitivity";#N/A,#N/A,FALSE,"LT Earn.Dil.";#N/A,#N/A,FALSE,"Dil. AVP"}</definedName>
    <definedName name="mmmmm" localSheetId="0" hidden="1">{#N/A,#N/A,FALSE,"Calc";#N/A,#N/A,FALSE,"Sensitivity";#N/A,#N/A,FALSE,"LT Earn.Dil.";#N/A,#N/A,FALSE,"Dil. AVP"}</definedName>
    <definedName name="mmmmm" localSheetId="1" hidden="1">{#N/A,#N/A,FALSE,"Calc";#N/A,#N/A,FALSE,"Sensitivity";#N/A,#N/A,FALSE,"LT Earn.Dil.";#N/A,#N/A,FALSE,"Dil. AVP"}</definedName>
    <definedName name="mmmmm" hidden="1">{#N/A,#N/A,FALSE,"Calc";#N/A,#N/A,FALSE,"Sensitivity";#N/A,#N/A,FALSE,"LT Earn.Dil.";#N/A,#N/A,FALSE,"Dil. AVP"}</definedName>
    <definedName name="Monat">#REF!</definedName>
    <definedName name="MONTH">#REF!</definedName>
    <definedName name="Name">#REF!</definedName>
    <definedName name="Narrow_Actual">#REF!</definedName>
    <definedName name="Narrow_PY_BDG">#REF!</definedName>
    <definedName name="nbv" localSheetId="2" hidden="1">{"NOPCAPEVA",#N/A,FALSE,"Nopat";"FCFCSTAR",#N/A,FALSE,"FCFVAL";"EVAVL",#N/A,FALSE,"EVAVAL";"LEASE",#N/A,FALSE,"OpLease"}</definedName>
    <definedName name="nbv" localSheetId="4" hidden="1">{"NOPCAPEVA",#N/A,FALSE,"Nopat";"FCFCSTAR",#N/A,FALSE,"FCFVAL";"EVAVL",#N/A,FALSE,"EVAVAL";"LEASE",#N/A,FALSE,"OpLease"}</definedName>
    <definedName name="nbv" localSheetId="3" hidden="1">{"NOPCAPEVA",#N/A,FALSE,"Nopat";"FCFCSTAR",#N/A,FALSE,"FCFVAL";"EVAVL",#N/A,FALSE,"EVAVAL";"LEASE",#N/A,FALSE,"OpLease"}</definedName>
    <definedName name="nbv" localSheetId="0" hidden="1">{"NOPCAPEVA",#N/A,FALSE,"Nopat";"FCFCSTAR",#N/A,FALSE,"FCFVAL";"EVAVL",#N/A,FALSE,"EVAVAL";"LEASE",#N/A,FALSE,"OpLease"}</definedName>
    <definedName name="nbv" localSheetId="1" hidden="1">{"NOPCAPEVA",#N/A,FALSE,"Nopat";"FCFCSTAR",#N/A,FALSE,"FCFVAL";"EVAVL",#N/A,FALSE,"EVAVAL";"LEASE",#N/A,FALSE,"OpLease"}</definedName>
    <definedName name="nbv" hidden="1">{"NOPCAPEVA",#N/A,FALSE,"Nopat";"FCFCSTAR",#N/A,FALSE,"FCFVAL";"EVAVL",#N/A,FALSE,"EVAVAL";"LEASE",#N/A,FALSE,"OpLease"}</definedName>
    <definedName name="nbvs" localSheetId="2" hidden="1">{"NOPCAPEVA",#N/A,FALSE,"Nopat";"FCFCSTAR",#N/A,FALSE,"FCFVAL";"EVAVL",#N/A,FALSE,"EVAVAL";"LEASE",#N/A,FALSE,"OpLease"}</definedName>
    <definedName name="nbvs" localSheetId="4" hidden="1">{"NOPCAPEVA",#N/A,FALSE,"Nopat";"FCFCSTAR",#N/A,FALSE,"FCFVAL";"EVAVL",#N/A,FALSE,"EVAVAL";"LEASE",#N/A,FALSE,"OpLease"}</definedName>
    <definedName name="nbvs" localSheetId="3" hidden="1">{"NOPCAPEVA",#N/A,FALSE,"Nopat";"FCFCSTAR",#N/A,FALSE,"FCFVAL";"EVAVL",#N/A,FALSE,"EVAVAL";"LEASE",#N/A,FALSE,"OpLease"}</definedName>
    <definedName name="nbvs" localSheetId="0" hidden="1">{"NOPCAPEVA",#N/A,FALSE,"Nopat";"FCFCSTAR",#N/A,FALSE,"FCFVAL";"EVAVL",#N/A,FALSE,"EVAVAL";"LEASE",#N/A,FALSE,"OpLease"}</definedName>
    <definedName name="nbvs" localSheetId="1" hidden="1">{"NOPCAPEVA",#N/A,FALSE,"Nopat";"FCFCSTAR",#N/A,FALSE,"FCFVAL";"EVAVL",#N/A,FALSE,"EVAVAL";"LEASE",#N/A,FALSE,"OpLease"}</definedName>
    <definedName name="nbvs" hidden="1">{"NOPCAPEVA",#N/A,FALSE,"Nopat";"FCFCSTAR",#N/A,FALSE,"FCFVAL";"EVAVL",#N/A,FALSE,"EVAVAL";"LEASE",#N/A,FALSE,"OpLease"}</definedName>
    <definedName name="nbvxg" localSheetId="2" hidden="1">{"AnnInc",#N/A,TRUE,"Inc";"QtrInc1",#N/A,TRUE,"Inc";"Balance",#N/A,TRUE,"Bal";"Cflow",#N/A,TRUE,"Cash"}</definedName>
    <definedName name="nbvxg" localSheetId="4" hidden="1">{"AnnInc",#N/A,TRUE,"Inc";"QtrInc1",#N/A,TRUE,"Inc";"Balance",#N/A,TRUE,"Bal";"Cflow",#N/A,TRUE,"Cash"}</definedName>
    <definedName name="nbvxg" localSheetId="3" hidden="1">{"AnnInc",#N/A,TRUE,"Inc";"QtrInc1",#N/A,TRUE,"Inc";"Balance",#N/A,TRUE,"Bal";"Cflow",#N/A,TRUE,"Cash"}</definedName>
    <definedName name="nbvxg" localSheetId="0" hidden="1">{"AnnInc",#N/A,TRUE,"Inc";"QtrInc1",#N/A,TRUE,"Inc";"Balance",#N/A,TRUE,"Bal";"Cflow",#N/A,TRUE,"Cash"}</definedName>
    <definedName name="nbvxg" localSheetId="1" hidden="1">{"AnnInc",#N/A,TRUE,"Inc";"QtrInc1",#N/A,TRUE,"Inc";"Balance",#N/A,TRUE,"Bal";"Cflow",#N/A,TRUE,"Cash"}</definedName>
    <definedName name="nbvxg" hidden="1">{"AnnInc",#N/A,TRUE,"Inc";"QtrInc1",#N/A,TRUE,"Inc";"Balance",#N/A,TRUE,"Bal";"Cflow",#N/A,TRUE,"Cash"}</definedName>
    <definedName name="NET_CHANGE" hidden="1">"NET_CHANGE"</definedName>
    <definedName name="NET_DEBT" hidden="1">"NET_DEBT"</definedName>
    <definedName name="NET_INC" hidden="1">"NET_INC"</definedName>
    <definedName name="NET_INC_10K" hidden="1">"NET_INC_10K"</definedName>
    <definedName name="NET_INC_10Q" hidden="1">"NET_INC_10Q"</definedName>
    <definedName name="NET_INC_10Q1" hidden="1">"NET_INC_10Q1"</definedName>
    <definedName name="NET_INC_BEFORE" hidden="1">"NET_INC_BEFORE"</definedName>
    <definedName name="NET_INC_GROWTH_1" hidden="1">"NET_INC_GROWTH_1"</definedName>
    <definedName name="NET_INC_GROWTH_2" hidden="1">"NET_INC_GROWTH_2"</definedName>
    <definedName name="NET_INC_MARGIN" hidden="1">"NET_INC_MARGIN"</definedName>
    <definedName name="NET_INTEREST_INC" hidden="1">"NET_INTEREST_INC"</definedName>
    <definedName name="NET_INTEREST_INC_AFTER_LL" hidden="1">"NET_INTEREST_INC_AFTER_LL"</definedName>
    <definedName name="NET_LOANS" hidden="1">"NET_LOANS"</definedName>
    <definedName name="new" localSheetId="2" hidden="1">{"assumptions",#N/A,FALSE,"Assumption Summary";"proforma97",#N/A,FALSE,"97 pro forma";"sensitivity97",#N/A,FALSE,"97 sensitivity ";"proforma98",#N/A,FALSE,"98 pro forma";"sensitivity98",#N/A,FALSE,"98 sensitivity"}</definedName>
    <definedName name="new" localSheetId="4" hidden="1">{"assumptions",#N/A,FALSE,"Assumption Summary";"proforma97",#N/A,FALSE,"97 pro forma";"sensitivity97",#N/A,FALSE,"97 sensitivity ";"proforma98",#N/A,FALSE,"98 pro forma";"sensitivity98",#N/A,FALSE,"98 sensitivity"}</definedName>
    <definedName name="new" localSheetId="3" hidden="1">{"assumptions",#N/A,FALSE,"Assumption Summary";"proforma97",#N/A,FALSE,"97 pro forma";"sensitivity97",#N/A,FALSE,"97 sensitivity ";"proforma98",#N/A,FALSE,"98 pro forma";"sensitivity98",#N/A,FALSE,"98 sensitivity"}</definedName>
    <definedName name="new" localSheetId="0" hidden="1">{"assumptions",#N/A,FALSE,"Assumption Summary";"proforma97",#N/A,FALSE,"97 pro forma";"sensitivity97",#N/A,FALSE,"97 sensitivity ";"proforma98",#N/A,FALSE,"98 pro forma";"sensitivity98",#N/A,FALSE,"98 sensitivity"}</definedName>
    <definedName name="new" localSheetId="1" hidden="1">{"assumptions",#N/A,FALSE,"Assumption Summary";"proforma97",#N/A,FALSE,"97 pro forma";"sensitivity97",#N/A,FALSE,"97 sensitivity ";"proforma98",#N/A,FALSE,"98 pro forma";"sensitivity98",#N/A,FALSE,"98 sensitivity"}</definedName>
    <definedName name="new" hidden="1">{"assumptions",#N/A,FALSE,"Assumption Summary";"proforma97",#N/A,FALSE,"97 pro forma";"sensitivity97",#N/A,FALSE,"97 sensitivity ";"proforma98",#N/A,FALSE,"98 pro forma";"sensitivity98",#N/A,FALSE,"98 sensitivity"}</definedName>
    <definedName name="ngfd" localSheetId="2" hidden="1">{"AnnInc",#N/A,TRUE,"Inc";"QtrInc1",#N/A,TRUE,"Inc";"Balance",#N/A,TRUE,"Bal";"Cflow",#N/A,TRUE,"Cash"}</definedName>
    <definedName name="ngfd" localSheetId="4" hidden="1">{"AnnInc",#N/A,TRUE,"Inc";"QtrInc1",#N/A,TRUE,"Inc";"Balance",#N/A,TRUE,"Bal";"Cflow",#N/A,TRUE,"Cash"}</definedName>
    <definedName name="ngfd" localSheetId="3" hidden="1">{"AnnInc",#N/A,TRUE,"Inc";"QtrInc1",#N/A,TRUE,"Inc";"Balance",#N/A,TRUE,"Bal";"Cflow",#N/A,TRUE,"Cash"}</definedName>
    <definedName name="ngfd" localSheetId="0" hidden="1">{"AnnInc",#N/A,TRUE,"Inc";"QtrInc1",#N/A,TRUE,"Inc";"Balance",#N/A,TRUE,"Bal";"Cflow",#N/A,TRUE,"Cash"}</definedName>
    <definedName name="ngfd" localSheetId="1" hidden="1">{"AnnInc",#N/A,TRUE,"Inc";"QtrInc1",#N/A,TRUE,"Inc";"Balance",#N/A,TRUE,"Bal";"Cflow",#N/A,TRUE,"Cash"}</definedName>
    <definedName name="ngfd" hidden="1">{"AnnInc",#N/A,TRUE,"Inc";"QtrInc1",#N/A,TRUE,"Inc";"Balance",#N/A,TRUE,"Bal";"Cflow",#N/A,TRUE,"Cash"}</definedName>
    <definedName name="nn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ocowanie">#REF!</definedName>
    <definedName name="noidea" localSheetId="2" hidden="1">{#N/A,#N/A,FALSE,"Calc";#N/A,#N/A,FALSE,"Sensitivity";#N/A,#N/A,FALSE,"LT Earn.Dil.";#N/A,#N/A,FALSE,"Dil. AVP"}</definedName>
    <definedName name="noidea" localSheetId="4" hidden="1">{#N/A,#N/A,FALSE,"Calc";#N/A,#N/A,FALSE,"Sensitivity";#N/A,#N/A,FALSE,"LT Earn.Dil.";#N/A,#N/A,FALSE,"Dil. AVP"}</definedName>
    <definedName name="noidea" localSheetId="3" hidden="1">{#N/A,#N/A,FALSE,"Calc";#N/A,#N/A,FALSE,"Sensitivity";#N/A,#N/A,FALSE,"LT Earn.Dil.";#N/A,#N/A,FALSE,"Dil. AVP"}</definedName>
    <definedName name="noidea" localSheetId="0" hidden="1">{#N/A,#N/A,FALSE,"Calc";#N/A,#N/A,FALSE,"Sensitivity";#N/A,#N/A,FALSE,"LT Earn.Dil.";#N/A,#N/A,FALSE,"Dil. AVP"}</definedName>
    <definedName name="noidea" localSheetId="1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2" localSheetId="2" hidden="1">{#N/A,#N/A,FALSE,"Calc";#N/A,#N/A,FALSE,"Sensitivity";#N/A,#N/A,FALSE,"LT Earn.Dil.";#N/A,#N/A,FALSE,"Dil. AVP"}</definedName>
    <definedName name="NOIDEA2" localSheetId="4" hidden="1">{#N/A,#N/A,FALSE,"Calc";#N/A,#N/A,FALSE,"Sensitivity";#N/A,#N/A,FALSE,"LT Earn.Dil.";#N/A,#N/A,FALSE,"Dil. AVP"}</definedName>
    <definedName name="NOIDEA2" localSheetId="3" hidden="1">{#N/A,#N/A,FALSE,"Calc";#N/A,#N/A,FALSE,"Sensitivity";#N/A,#N/A,FALSE,"LT Earn.Dil.";#N/A,#N/A,FALSE,"Dil. AVP"}</definedName>
    <definedName name="NOIDEA2" localSheetId="0" hidden="1">{#N/A,#N/A,FALSE,"Calc";#N/A,#N/A,FALSE,"Sensitivity";#N/A,#N/A,FALSE,"LT Earn.Dil.";#N/A,#N/A,FALSE,"Dil. AVP"}</definedName>
    <definedName name="NOIDEA2" localSheetId="1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N_CASH" hidden="1">"NON_CASH"</definedName>
    <definedName name="NON_INTEREST_EXP" hidden="1">"NON_INTEREST_EXP"</definedName>
    <definedName name="NON_INTEREST_INC" hidden="1">"NON_INTEREST_INC"</definedName>
    <definedName name="NoOfHPeriods" localSheetId="2" hidden="1">#REF!</definedName>
    <definedName name="NoOfHPeriods" localSheetId="4" hidden="1">#REF!</definedName>
    <definedName name="NoOfHPeriods" localSheetId="3" hidden="1">#REF!</definedName>
    <definedName name="NoOfHPeriods" localSheetId="0" hidden="1">#REF!</definedName>
    <definedName name="NoOfHPeriods" localSheetId="1" hidden="1">#REF!</definedName>
    <definedName name="NoOfHPeriods" hidden="1">#REF!</definedName>
    <definedName name="NoOfProjects" localSheetId="2" hidden="1">#REF!</definedName>
    <definedName name="NoOfProjects" localSheetId="4" hidden="1">#REF!</definedName>
    <definedName name="NoOfProjects" localSheetId="3" hidden="1">#REF!</definedName>
    <definedName name="NoOfProjects" localSheetId="0" hidden="1">#REF!</definedName>
    <definedName name="NoOfProjects" localSheetId="1" hidden="1">#REF!</definedName>
    <definedName name="NoOfProjects" hidden="1">#REF!</definedName>
    <definedName name="NORMAL_INC_AFTER" hidden="1">"NORMAL_INC_AFTER"</definedName>
    <definedName name="NORMAL_INC_AVAIL" hidden="1">"NORMAL_INC_AVAIL"</definedName>
    <definedName name="NORMAL_INC_BEFORE" hidden="1">"NORMAL_INC_BEFORE"</definedName>
    <definedName name="NOTES_PAY" hidden="1">"NOTES_PAY"</definedName>
    <definedName name="NOTES1X.X.XXX">#REF!</definedName>
    <definedName name="NOTES2X.X.XXX">#REF!</definedName>
    <definedName name="NOTES3X.X.XXX">#REF!</definedName>
    <definedName name="NOTES4X.X.XXX">#REF!</definedName>
    <definedName name="NOTES5X.X.XXX">#REF!</definedName>
    <definedName name="NOTES6X.X.XXX">#REF!</definedName>
    <definedName name="NOTES7X.X.XXX">#REF!</definedName>
    <definedName name="NP" localSheetId="2" hidden="1">{#N/A,#N/A,TRUE,"Old - New P&amp;L";#N/A,#N/A,TRUE,"EBIT MMO - Total";#N/A,#N/A,TRUE,"MMO NE, CEE, ASIA, CAR";#N/A,#N/A,TRUE,"MMO LAT, MEA, AFR";#N/A,#N/A,TRUE,"NP growth";#N/A,#N/A,TRUE,"ER impact"}</definedName>
    <definedName name="NP" localSheetId="4" hidden="1">{#N/A,#N/A,TRUE,"Old - New P&amp;L";#N/A,#N/A,TRUE,"EBIT MMO - Total";#N/A,#N/A,TRUE,"MMO NE, CEE, ASIA, CAR";#N/A,#N/A,TRUE,"MMO LAT, MEA, AFR";#N/A,#N/A,TRUE,"NP growth";#N/A,#N/A,TRUE,"ER impact"}</definedName>
    <definedName name="NP" localSheetId="3" hidden="1">{#N/A,#N/A,TRUE,"Old - New P&amp;L";#N/A,#N/A,TRUE,"EBIT MMO - Total";#N/A,#N/A,TRUE,"MMO NE, CEE, ASIA, CAR";#N/A,#N/A,TRUE,"MMO LAT, MEA, AFR";#N/A,#N/A,TRUE,"NP growth";#N/A,#N/A,TRUE,"ER impact"}</definedName>
    <definedName name="NP" localSheetId="0" hidden="1">{#N/A,#N/A,TRUE,"Old - New P&amp;L";#N/A,#N/A,TRUE,"EBIT MMO - Total";#N/A,#N/A,TRUE,"MMO NE, CEE, ASIA, CAR";#N/A,#N/A,TRUE,"MMO LAT, MEA, AFR";#N/A,#N/A,TRUE,"NP growth";#N/A,#N/A,TRUE,"ER impact"}</definedName>
    <definedName name="NP" localSheetId="1" hidden="1">{#N/A,#N/A,TRUE,"Old - New P&amp;L";#N/A,#N/A,TRUE,"EBIT MMO - Total";#N/A,#N/A,TRUE,"MMO NE, CEE, ASIA, CAR";#N/A,#N/A,TRUE,"MMO LAT, MEA, AFR";#N/A,#N/A,TRUE,"NP growth";#N/A,#N/A,TRUE,"ER impact"}</definedName>
    <definedName name="NP" hidden="1">{#N/A,#N/A,TRUE,"Old - New P&amp;L";#N/A,#N/A,TRUE,"EBIT MMO - Total";#N/A,#N/A,TRUE,"MMO NE, CEE, ASIA, CAR";#N/A,#N/A,TRUE,"MMO LAT, MEA, AFR";#N/A,#N/A,TRUE,"NP growth";#N/A,#N/A,TRUE,"ER impact"}</definedName>
    <definedName name="NP_2" localSheetId="2" hidden="1">{#N/A,#N/A,TRUE,"Old - New P&amp;L";#N/A,#N/A,TRUE,"EBIT MMO - Total";#N/A,#N/A,TRUE,"MMO NE, CEE, ASIA, CAR";#N/A,#N/A,TRUE,"MMO LAT, MEA, AFR";#N/A,#N/A,TRUE,"NP growth";#N/A,#N/A,TRUE,"ER impact"}</definedName>
    <definedName name="NP_2" localSheetId="4" hidden="1">{#N/A,#N/A,TRUE,"Old - New P&amp;L";#N/A,#N/A,TRUE,"EBIT MMO - Total";#N/A,#N/A,TRUE,"MMO NE, CEE, ASIA, CAR";#N/A,#N/A,TRUE,"MMO LAT, MEA, AFR";#N/A,#N/A,TRUE,"NP growth";#N/A,#N/A,TRUE,"ER impact"}</definedName>
    <definedName name="NP_2" localSheetId="3" hidden="1">{#N/A,#N/A,TRUE,"Old - New P&amp;L";#N/A,#N/A,TRUE,"EBIT MMO - Total";#N/A,#N/A,TRUE,"MMO NE, CEE, ASIA, CAR";#N/A,#N/A,TRUE,"MMO LAT, MEA, AFR";#N/A,#N/A,TRUE,"NP growth";#N/A,#N/A,TRUE,"ER impact"}</definedName>
    <definedName name="NP_2" localSheetId="0" hidden="1">{#N/A,#N/A,TRUE,"Old - New P&amp;L";#N/A,#N/A,TRUE,"EBIT MMO - Total";#N/A,#N/A,TRUE,"MMO NE, CEE, ASIA, CAR";#N/A,#N/A,TRUE,"MMO LAT, MEA, AFR";#N/A,#N/A,TRUE,"NP growth";#N/A,#N/A,TRUE,"ER impact"}</definedName>
    <definedName name="NP_2" localSheetId="1" hidden="1">{#N/A,#N/A,TRUE,"Old - New P&amp;L";#N/A,#N/A,TRUE,"EBIT MMO - Total";#N/A,#N/A,TRUE,"MMO NE, CEE, ASIA, CAR";#N/A,#N/A,TRUE,"MMO LAT, MEA, AFR";#N/A,#N/A,TRUE,"NP growth";#N/A,#N/A,TRUE,"ER impact"}</definedName>
    <definedName name="NP_2" hidden="1">{#N/A,#N/A,TRUE,"Old - New P&amp;L";#N/A,#N/A,TRUE,"EBIT MMO - Total";#N/A,#N/A,TRUE,"MMO NE, CEE, ASIA, CAR";#N/A,#N/A,TRUE,"MMO LAT, MEA, AFR";#N/A,#N/A,TRUE,"NP growth";#N/A,#N/A,TRUE,"ER impact"}</definedName>
    <definedName name="NRI_EIA">#REF!</definedName>
    <definedName name="NSA_CBII" localSheetId="2" hidden="1">{#N/A,#N/A,TRUE,"Old - New P&amp;L";#N/A,#N/A,TRUE,"EBIT MMO - Total";#N/A,#N/A,TRUE,"MMO NE, CEE, ASIA, CAR";#N/A,#N/A,TRUE,"MMO LAT, MEA, AFR";#N/A,#N/A,TRUE,"NP growth";#N/A,#N/A,TRUE,"ER impact"}</definedName>
    <definedName name="NSA_CBII" localSheetId="4" hidden="1">{#N/A,#N/A,TRUE,"Old - New P&amp;L";#N/A,#N/A,TRUE,"EBIT MMO - Total";#N/A,#N/A,TRUE,"MMO NE, CEE, ASIA, CAR";#N/A,#N/A,TRUE,"MMO LAT, MEA, AFR";#N/A,#N/A,TRUE,"NP growth";#N/A,#N/A,TRUE,"ER impact"}</definedName>
    <definedName name="NSA_CBII" localSheetId="3" hidden="1">{#N/A,#N/A,TRUE,"Old - New P&amp;L";#N/A,#N/A,TRUE,"EBIT MMO - Total";#N/A,#N/A,TRUE,"MMO NE, CEE, ASIA, CAR";#N/A,#N/A,TRUE,"MMO LAT, MEA, AFR";#N/A,#N/A,TRUE,"NP growth";#N/A,#N/A,TRUE,"ER impact"}</definedName>
    <definedName name="NSA_CBII" localSheetId="0" hidden="1">{#N/A,#N/A,TRUE,"Old - New P&amp;L";#N/A,#N/A,TRUE,"EBIT MMO - Total";#N/A,#N/A,TRUE,"MMO NE, CEE, ASIA, CAR";#N/A,#N/A,TRUE,"MMO LAT, MEA, AFR";#N/A,#N/A,TRUE,"NP growth";#N/A,#N/A,TRUE,"ER impact"}</definedName>
    <definedName name="NSA_CBII" localSheetId="1" hidden="1">{#N/A,#N/A,TRUE,"Old - New P&amp;L";#N/A,#N/A,TRUE,"EBIT MMO - Total";#N/A,#N/A,TRUE,"MMO NE, CEE, ASIA, CAR";#N/A,#N/A,TRUE,"MMO LAT, MEA, AFR";#N/A,#N/A,TRUE,"NP growth";#N/A,#N/A,TRUE,"ER impact"}</definedName>
    <definedName name="NSA_CBII" hidden="1">{#N/A,#N/A,TRUE,"Old - New P&amp;L";#N/A,#N/A,TRUE,"EBIT MMO - Total";#N/A,#N/A,TRUE,"MMO NE, CEE, ASIA, CAR";#N/A,#N/A,TRUE,"MMO LAT, MEA, AFR";#N/A,#N/A,TRUE,"NP growth";#N/A,#N/A,TRUE,"ER impact"}</definedName>
    <definedName name="nuovo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ovo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ovo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ovo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ovo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ov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V_Flash" localSheetId="2" hidden="1">{#N/A,#N/A,TRUE,"Old - New P&amp;L";#N/A,#N/A,TRUE,"EBIT MMO - Total";#N/A,#N/A,TRUE,"MMO NE, CEE, ASIA, CAR";#N/A,#N/A,TRUE,"MMO LAT, MEA, AFR";#N/A,#N/A,TRUE,"NP growth";#N/A,#N/A,TRUE,"ER impact"}</definedName>
    <definedName name="NV_Flash" localSheetId="4" hidden="1">{#N/A,#N/A,TRUE,"Old - New P&amp;L";#N/A,#N/A,TRUE,"EBIT MMO - Total";#N/A,#N/A,TRUE,"MMO NE, CEE, ASIA, CAR";#N/A,#N/A,TRUE,"MMO LAT, MEA, AFR";#N/A,#N/A,TRUE,"NP growth";#N/A,#N/A,TRUE,"ER impact"}</definedName>
    <definedName name="NV_Flash" localSheetId="3" hidden="1">{#N/A,#N/A,TRUE,"Old - New P&amp;L";#N/A,#N/A,TRUE,"EBIT MMO - Total";#N/A,#N/A,TRUE,"MMO NE, CEE, ASIA, CAR";#N/A,#N/A,TRUE,"MMO LAT, MEA, AFR";#N/A,#N/A,TRUE,"NP growth";#N/A,#N/A,TRUE,"ER impact"}</definedName>
    <definedName name="NV_Flash" localSheetId="0" hidden="1">{#N/A,#N/A,TRUE,"Old - New P&amp;L";#N/A,#N/A,TRUE,"EBIT MMO - Total";#N/A,#N/A,TRUE,"MMO NE, CEE, ASIA, CAR";#N/A,#N/A,TRUE,"MMO LAT, MEA, AFR";#N/A,#N/A,TRUE,"NP growth";#N/A,#N/A,TRUE,"ER impact"}</definedName>
    <definedName name="NV_Flash" localSheetId="1" hidden="1">{#N/A,#N/A,TRUE,"Old - New P&amp;L";#N/A,#N/A,TRUE,"EBIT MMO - Total";#N/A,#N/A,TRUE,"MMO NE, CEE, ASIA, CAR";#N/A,#N/A,TRUE,"MMO LAT, MEA, AFR";#N/A,#N/A,TRUE,"NP growth";#N/A,#N/A,TRUE,"ER impact"}</definedName>
    <definedName name="NV_Flash" hidden="1">{#N/A,#N/A,TRUE,"Old - New P&amp;L";#N/A,#N/A,TRUE,"EBIT MMO - Total";#N/A,#N/A,TRUE,"MMO NE, CEE, ASIA, CAR";#N/A,#N/A,TRUE,"MMO LAT, MEA, AFR";#N/A,#N/A,TRUE,"NP growth";#N/A,#N/A,TRUE,"ER impact"}</definedName>
    <definedName name="NV_Flash_2" localSheetId="2" hidden="1">{#N/A,#N/A,TRUE,"Old - New P&amp;L";#N/A,#N/A,TRUE,"EBIT MMO - Total";#N/A,#N/A,TRUE,"MMO NE, CEE, ASIA, CAR";#N/A,#N/A,TRUE,"MMO LAT, MEA, AFR";#N/A,#N/A,TRUE,"NP growth";#N/A,#N/A,TRUE,"ER impact"}</definedName>
    <definedName name="NV_Flash_2" localSheetId="4" hidden="1">{#N/A,#N/A,TRUE,"Old - New P&amp;L";#N/A,#N/A,TRUE,"EBIT MMO - Total";#N/A,#N/A,TRUE,"MMO NE, CEE, ASIA, CAR";#N/A,#N/A,TRUE,"MMO LAT, MEA, AFR";#N/A,#N/A,TRUE,"NP growth";#N/A,#N/A,TRUE,"ER impact"}</definedName>
    <definedName name="NV_Flash_2" localSheetId="3" hidden="1">{#N/A,#N/A,TRUE,"Old - New P&amp;L";#N/A,#N/A,TRUE,"EBIT MMO - Total";#N/A,#N/A,TRUE,"MMO NE, CEE, ASIA, CAR";#N/A,#N/A,TRUE,"MMO LAT, MEA, AFR";#N/A,#N/A,TRUE,"NP growth";#N/A,#N/A,TRUE,"ER impact"}</definedName>
    <definedName name="NV_Flash_2" localSheetId="0" hidden="1">{#N/A,#N/A,TRUE,"Old - New P&amp;L";#N/A,#N/A,TRUE,"EBIT MMO - Total";#N/A,#N/A,TRUE,"MMO NE, CEE, ASIA, CAR";#N/A,#N/A,TRUE,"MMO LAT, MEA, AFR";#N/A,#N/A,TRUE,"NP growth";#N/A,#N/A,TRUE,"ER impact"}</definedName>
    <definedName name="NV_Flash_2" localSheetId="1" hidden="1">{#N/A,#N/A,TRUE,"Old - New P&amp;L";#N/A,#N/A,TRUE,"EBIT MMO - Total";#N/A,#N/A,TRUE,"MMO NE, CEE, ASIA, CAR";#N/A,#N/A,TRUE,"MMO LAT, MEA, AFR";#N/A,#N/A,TRUE,"NP growth";#N/A,#N/A,TRUE,"ER impact"}</definedName>
    <definedName name="NV_Flash_2" hidden="1">{#N/A,#N/A,TRUE,"Old - New P&amp;L";#N/A,#N/A,TRUE,"EBIT MMO - Total";#N/A,#N/A,TRUE,"MMO NE, CEE, ASIA, CAR";#N/A,#N/A,TRUE,"MMO LAT, MEA, AFR";#N/A,#N/A,TRUE,"NP growth";#N/A,#N/A,TRUE,"ER impact"}</definedName>
    <definedName name="nvbfg" localSheetId="2" hidden="1">{"NOPCAPEVA",#N/A,FALSE,"Nopat";"FCFCSTAR",#N/A,FALSE,"FCFVAL";"EVAVL",#N/A,FALSE,"EVAVAL";"LEASE",#N/A,FALSE,"OpLease"}</definedName>
    <definedName name="nvbfg" localSheetId="4" hidden="1">{"NOPCAPEVA",#N/A,FALSE,"Nopat";"FCFCSTAR",#N/A,FALSE,"FCFVAL";"EVAVL",#N/A,FALSE,"EVAVAL";"LEASE",#N/A,FALSE,"OpLease"}</definedName>
    <definedName name="nvbfg" localSheetId="3" hidden="1">{"NOPCAPEVA",#N/A,FALSE,"Nopat";"FCFCSTAR",#N/A,FALSE,"FCFVAL";"EVAVL",#N/A,FALSE,"EVAVAL";"LEASE",#N/A,FALSE,"OpLease"}</definedName>
    <definedName name="nvbfg" localSheetId="0" hidden="1">{"NOPCAPEVA",#N/A,FALSE,"Nopat";"FCFCSTAR",#N/A,FALSE,"FCFVAL";"EVAVL",#N/A,FALSE,"EVAVAL";"LEASE",#N/A,FALSE,"OpLease"}</definedName>
    <definedName name="nvbfg" localSheetId="1" hidden="1">{"NOPCAPEVA",#N/A,FALSE,"Nopat";"FCFCSTAR",#N/A,FALSE,"FCFVAL";"EVAVL",#N/A,FALSE,"EVAVAL";"LEASE",#N/A,FALSE,"OpLease"}</definedName>
    <definedName name="nvbfg" hidden="1">{"NOPCAPEVA",#N/A,FALSE,"Nopat";"FCFCSTAR",#N/A,FALSE,"FCFVAL";"EVAVL",#N/A,FALSE,"EVAVAL";"LEASE",#N/A,FALSE,"OpLease"}</definedName>
    <definedName name="nvxc" localSheetId="2" hidden="1">{"NOPCAPEVA",#N/A,FALSE,"Nopat";"FCFCSTAR",#N/A,FALSE,"FCFVAL";"EVAVL",#N/A,FALSE,"EVAVAL";"LEASE",#N/A,FALSE,"OpLease"}</definedName>
    <definedName name="nvxc" localSheetId="4" hidden="1">{"NOPCAPEVA",#N/A,FALSE,"Nopat";"FCFCSTAR",#N/A,FALSE,"FCFVAL";"EVAVL",#N/A,FALSE,"EVAVAL";"LEASE",#N/A,FALSE,"OpLease"}</definedName>
    <definedName name="nvxc" localSheetId="3" hidden="1">{"NOPCAPEVA",#N/A,FALSE,"Nopat";"FCFCSTAR",#N/A,FALSE,"FCFVAL";"EVAVL",#N/A,FALSE,"EVAVAL";"LEASE",#N/A,FALSE,"OpLease"}</definedName>
    <definedName name="nvxc" localSheetId="0" hidden="1">{"NOPCAPEVA",#N/A,FALSE,"Nopat";"FCFCSTAR",#N/A,FALSE,"FCFVAL";"EVAVL",#N/A,FALSE,"EVAVAL";"LEASE",#N/A,FALSE,"OpLease"}</definedName>
    <definedName name="nvxc" localSheetId="1" hidden="1">{"NOPCAPEVA",#N/A,FALSE,"Nopat";"FCFCSTAR",#N/A,FALSE,"FCFVAL";"EVAVL",#N/A,FALSE,"EVAVAL";"LEASE",#N/A,FALSE,"OpLease"}</definedName>
    <definedName name="nvxc" hidden="1">{"NOPCAPEVA",#N/A,FALSE,"Nopat";"FCFCSTAR",#N/A,FALSE,"FCFVAL";"EVAVL",#N/A,FALSE,"EVAVAL";"LEASE",#N/A,FALSE,"OpLease"}</definedName>
    <definedName name="o" localSheetId="2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o" localSheetId="4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o" localSheetId="3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o" localSheetId="0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o" localSheetId="1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o" hidden="1">{"fdsup://directions/FAT Viewer?action=UPDATE&amp;creator=factset&amp;DYN_ARGS=TRUE&amp;DOC_NAME=FAT:FQL_AUDITING_CLIENT_TEMPLATE.FAT&amp;display_string=Audit&amp;VAR:KEY=RMFEZGNMDO&amp;VAR:QUERY=RkZfRU5UUlBSX1ZBTF9FQklUREFfT1BFUihBTk4sNDA1NDMp&amp;WINDOW=FIRST_POPUP&amp;HEIGHT=450&amp;WIDTH=","450&amp;START_MAXIMIZED=FALSE&amp;VAR:CALENDAR=US&amp;VAR:SYMBOL=RT&amp;VAR:INDEX=0"}</definedName>
    <definedName name="ok">#REF!</definedName>
    <definedName name="ooooo" localSheetId="2" hidden="1">{#N/A,#N/A,FALSE,"Calc";#N/A,#N/A,FALSE,"Sensitivity";#N/A,#N/A,FALSE,"LT Earn.Dil.";#N/A,#N/A,FALSE,"Dil. AVP"}</definedName>
    <definedName name="ooooo" localSheetId="4" hidden="1">{#N/A,#N/A,FALSE,"Calc";#N/A,#N/A,FALSE,"Sensitivity";#N/A,#N/A,FALSE,"LT Earn.Dil.";#N/A,#N/A,FALSE,"Dil. AVP"}</definedName>
    <definedName name="ooooo" localSheetId="3" hidden="1">{#N/A,#N/A,FALSE,"Calc";#N/A,#N/A,FALSE,"Sensitivity";#N/A,#N/A,FALSE,"LT Earn.Dil.";#N/A,#N/A,FALSE,"Dil. AVP"}</definedName>
    <definedName name="ooooo" localSheetId="0" hidden="1">{#N/A,#N/A,FALSE,"Calc";#N/A,#N/A,FALSE,"Sensitivity";#N/A,#N/A,FALSE,"LT Earn.Dil.";#N/A,#N/A,FALSE,"Dil. AVP"}</definedName>
    <definedName name="ooooo" localSheetId="1" hidden="1">{#N/A,#N/A,FALSE,"Calc";#N/A,#N/A,FALSE,"Sensitivity";#N/A,#N/A,FALSE,"LT Earn.Dil.";#N/A,#N/A,FALSE,"Dil. AVP"}</definedName>
    <definedName name="ooooo" hidden="1">{#N/A,#N/A,FALSE,"Calc";#N/A,#N/A,FALSE,"Sensitivity";#N/A,#N/A,FALSE,"LT Earn.Dil.";#N/A,#N/A,FALSE,"Dil. AVP"}</definedName>
    <definedName name="OP" localSheetId="2" hidden="1">{#N/A,#N/A,FALSE,"Operations";#N/A,#N/A,FALSE,"Financials"}</definedName>
    <definedName name="OP" localSheetId="4" hidden="1">{#N/A,#N/A,FALSE,"Operations";#N/A,#N/A,FALSE,"Financials"}</definedName>
    <definedName name="OP" localSheetId="3" hidden="1">{#N/A,#N/A,FALSE,"Operations";#N/A,#N/A,FALSE,"Financials"}</definedName>
    <definedName name="OP" localSheetId="0" hidden="1">{#N/A,#N/A,FALSE,"Operations";#N/A,#N/A,FALSE,"Financials"}</definedName>
    <definedName name="OP" localSheetId="1" hidden="1">{#N/A,#N/A,FALSE,"Operations";#N/A,#N/A,FALSE,"Financials"}</definedName>
    <definedName name="OP" hidden="1">{#N/A,#N/A,FALSE,"Operations";#N/A,#N/A,FALSE,"Financials"}</definedName>
    <definedName name="OpCo">#REF!</definedName>
    <definedName name="OpCo_sheet" localSheetId="2" hidden="1">{#N/A,#N/A,TRUE,"Old - New P&amp;L";#N/A,#N/A,TRUE,"EBIT MMO - Total";#N/A,#N/A,TRUE,"MMO NE, CEE, ASIA, CAR";#N/A,#N/A,TRUE,"MMO LAT, MEA, AFR";#N/A,#N/A,TRUE,"NP growth";#N/A,#N/A,TRUE,"ER impact"}</definedName>
    <definedName name="OpCo_sheet" localSheetId="4" hidden="1">{#N/A,#N/A,TRUE,"Old - New P&amp;L";#N/A,#N/A,TRUE,"EBIT MMO - Total";#N/A,#N/A,TRUE,"MMO NE, CEE, ASIA, CAR";#N/A,#N/A,TRUE,"MMO LAT, MEA, AFR";#N/A,#N/A,TRUE,"NP growth";#N/A,#N/A,TRUE,"ER impact"}</definedName>
    <definedName name="OpCo_sheet" localSheetId="3" hidden="1">{#N/A,#N/A,TRUE,"Old - New P&amp;L";#N/A,#N/A,TRUE,"EBIT MMO - Total";#N/A,#N/A,TRUE,"MMO NE, CEE, ASIA, CAR";#N/A,#N/A,TRUE,"MMO LAT, MEA, AFR";#N/A,#N/A,TRUE,"NP growth";#N/A,#N/A,TRUE,"ER impact"}</definedName>
    <definedName name="OpCo_sheet" localSheetId="0" hidden="1">{#N/A,#N/A,TRUE,"Old - New P&amp;L";#N/A,#N/A,TRUE,"EBIT MMO - Total";#N/A,#N/A,TRUE,"MMO NE, CEE, ASIA, CAR";#N/A,#N/A,TRUE,"MMO LAT, MEA, AFR";#N/A,#N/A,TRUE,"NP growth";#N/A,#N/A,TRUE,"ER impact"}</definedName>
    <definedName name="OpCo_sheet" localSheetId="1" hidden="1">{#N/A,#N/A,TRUE,"Old - New P&amp;L";#N/A,#N/A,TRUE,"EBIT MMO - Total";#N/A,#N/A,TRUE,"MMO NE, CEE, ASIA, CAR";#N/A,#N/A,TRUE,"MMO LAT, MEA, AFR";#N/A,#N/A,TRUE,"NP growth";#N/A,#N/A,TRUE,"ER impact"}</definedName>
    <definedName name="OpCo_sheet" hidden="1">{#N/A,#N/A,TRUE,"Old - New P&amp;L";#N/A,#N/A,TRUE,"EBIT MMO - Total";#N/A,#N/A,TRUE,"MMO NE, CEE, ASIA, CAR";#N/A,#N/A,TRUE,"MMO LAT, MEA, AFR";#N/A,#N/A,TRUE,"NP growth";#N/A,#N/A,TRUE,"ER impact"}</definedName>
    <definedName name="OPENPRICE" hidden="1">"OPENPRICE"</definedName>
    <definedName name="OPER_INC" hidden="1">"OPER_INC"</definedName>
    <definedName name="OTHER_ASSETS" hidden="1">"OTHER_ASSETS"</definedName>
    <definedName name="OTHER_CURRENT_ASSETS" hidden="1">"OTHER_CURRENT_ASSETS"</definedName>
    <definedName name="OTHER_CURRENT_LIAB" hidden="1">"OTHER_CURRENT_LIAB"</definedName>
    <definedName name="OTHER_EARNING" hidden="1">"OTHER_EARNING"</definedName>
    <definedName name="OTHER_EQUITY" hidden="1">"OTHER_EQUITY"</definedName>
    <definedName name="OTHER_INVESTING" hidden="1">"OTHER_INVESTING"</definedName>
    <definedName name="OTHER_LIAB" hidden="1">"OTHER_LIAB"</definedName>
    <definedName name="OTHER_LONG_TERM" hidden="1">"OTHER_LONG_TERM"</definedName>
    <definedName name="OTHER_NET" hidden="1">"OTHER_NET"</definedName>
    <definedName name="OTHER_OPER" hidden="1">"OTHER_OPER"</definedName>
    <definedName name="OTHER_RECEIV" hidden="1">"OTHER_RECEIV"</definedName>
    <definedName name="OTHER_REVENUE" hidden="1">"OTHER_REVENUE"</definedName>
    <definedName name="p" localSheetId="2" hidden="1">{"uno",#N/A,FALSE,"Dist total";"COMENTARIO",#N/A,FALSE,"Ficha CODICE"}</definedName>
    <definedName name="p" localSheetId="4" hidden="1">{"uno",#N/A,FALSE,"Dist total";"COMENTARIO",#N/A,FALSE,"Ficha CODICE"}</definedName>
    <definedName name="p" localSheetId="3" hidden="1">{"uno",#N/A,FALSE,"Dist total";"COMENTARIO",#N/A,FALSE,"Ficha CODICE"}</definedName>
    <definedName name="p" localSheetId="0" hidden="1">{"uno",#N/A,FALSE,"Dist total";"COMENTARIO",#N/A,FALSE,"Ficha CODICE"}</definedName>
    <definedName name="p" localSheetId="1" hidden="1">{"uno",#N/A,FALSE,"Dist total";"COMENTARIO",#N/A,FALSE,"Ficha CODICE"}</definedName>
    <definedName name="p" hidden="1">{"uno",#N/A,FALSE,"Dist total";"COMENTARIO",#N/A,FALSE,"Ficha CODICE"}</definedName>
    <definedName name="PAY_ACCRUED" hidden="1">"PAY_ACCRUED"</definedName>
    <definedName name="PERIODDATE" hidden="1">"PERIODDATE"</definedName>
    <definedName name="Pers_Cost_M">#REF!</definedName>
    <definedName name="pippo" hidden="1">#REF!</definedName>
    <definedName name="piu" localSheetId="2" hidden="1">{"AnnInc",#N/A,TRUE,"Inc";"QtrInc1",#N/A,TRUE,"Inc";"Balance",#N/A,TRUE,"Bal";"Cflow",#N/A,TRUE,"Cash"}</definedName>
    <definedName name="piu" localSheetId="4" hidden="1">{"AnnInc",#N/A,TRUE,"Inc";"QtrInc1",#N/A,TRUE,"Inc";"Balance",#N/A,TRUE,"Bal";"Cflow",#N/A,TRUE,"Cash"}</definedName>
    <definedName name="piu" localSheetId="3" hidden="1">{"AnnInc",#N/A,TRUE,"Inc";"QtrInc1",#N/A,TRUE,"Inc";"Balance",#N/A,TRUE,"Bal";"Cflow",#N/A,TRUE,"Cash"}</definedName>
    <definedName name="piu" localSheetId="0" hidden="1">{"AnnInc",#N/A,TRUE,"Inc";"QtrInc1",#N/A,TRUE,"Inc";"Balance",#N/A,TRUE,"Bal";"Cflow",#N/A,TRUE,"Cash"}</definedName>
    <definedName name="piu" localSheetId="1" hidden="1">{"AnnInc",#N/A,TRUE,"Inc";"QtrInc1",#N/A,TRUE,"Inc";"Balance",#N/A,TRUE,"Bal";"Cflow",#N/A,TRUE,"Cash"}</definedName>
    <definedName name="piu" hidden="1">{"AnnInc",#N/A,TRUE,"Inc";"QtrInc1",#N/A,TRUE,"Inc";"Balance",#N/A,TRUE,"Bal";"Cflow",#N/A,TRUE,"Cash"}</definedName>
    <definedName name="pli" localSheetId="2" hidden="1">{"NOPCAPEVA",#N/A,FALSE,"Nopat";"FCFCSTAR",#N/A,FALSE,"FCFVAL";"EVAVL",#N/A,FALSE,"EVAVAL";"LEASE",#N/A,FALSE,"OpLease"}</definedName>
    <definedName name="pli" localSheetId="4" hidden="1">{"NOPCAPEVA",#N/A,FALSE,"Nopat";"FCFCSTAR",#N/A,FALSE,"FCFVAL";"EVAVL",#N/A,FALSE,"EVAVAL";"LEASE",#N/A,FALSE,"OpLease"}</definedName>
    <definedName name="pli" localSheetId="3" hidden="1">{"NOPCAPEVA",#N/A,FALSE,"Nopat";"FCFCSTAR",#N/A,FALSE,"FCFVAL";"EVAVL",#N/A,FALSE,"EVAVAL";"LEASE",#N/A,FALSE,"OpLease"}</definedName>
    <definedName name="pli" localSheetId="0" hidden="1">{"NOPCAPEVA",#N/A,FALSE,"Nopat";"FCFCSTAR",#N/A,FALSE,"FCFVAL";"EVAVL",#N/A,FALSE,"EVAVAL";"LEASE",#N/A,FALSE,"OpLease"}</definedName>
    <definedName name="pli" localSheetId="1" hidden="1">{"NOPCAPEVA",#N/A,FALSE,"Nopat";"FCFCSTAR",#N/A,FALSE,"FCFVAL";"EVAVL",#N/A,FALSE,"EVAVAL";"LEASE",#N/A,FALSE,"OpLease"}</definedName>
    <definedName name="pli" hidden="1">{"NOPCAPEVA",#N/A,FALSE,"Nopat";"FCFCSTAR",#N/A,FALSE,"FCFVAL";"EVAVL",#N/A,FALSE,"EVAVAL";"LEASE",#N/A,FALSE,"OpLease"}</definedName>
    <definedName name="pm" localSheetId="2" hidden="1">{"AnnInc",#N/A,TRUE,"Inc";"QtrInc1",#N/A,TRUE,"Inc";"Balance",#N/A,TRUE,"Bal";"Cflow",#N/A,TRUE,"Cash"}</definedName>
    <definedName name="pm" localSheetId="4" hidden="1">{"AnnInc",#N/A,TRUE,"Inc";"QtrInc1",#N/A,TRUE,"Inc";"Balance",#N/A,TRUE,"Bal";"Cflow",#N/A,TRUE,"Cash"}</definedName>
    <definedName name="pm" localSheetId="3" hidden="1">{"AnnInc",#N/A,TRUE,"Inc";"QtrInc1",#N/A,TRUE,"Inc";"Balance",#N/A,TRUE,"Bal";"Cflow",#N/A,TRUE,"Cash"}</definedName>
    <definedName name="pm" localSheetId="0" hidden="1">{"AnnInc",#N/A,TRUE,"Inc";"QtrInc1",#N/A,TRUE,"Inc";"Balance",#N/A,TRUE,"Bal";"Cflow",#N/A,TRUE,"Cash"}</definedName>
    <definedName name="pm" localSheetId="1" hidden="1">{"AnnInc",#N/A,TRUE,"Inc";"QtrInc1",#N/A,TRUE,"Inc";"Balance",#N/A,TRUE,"Bal";"Cflow",#N/A,TRUE,"Cash"}</definedName>
    <definedName name="pm" hidden="1">{"AnnInc",#N/A,TRUE,"Inc";"QtrInc1",#N/A,TRUE,"Inc";"Balance",#N/A,TRUE,"Bal";"Cflow",#N/A,TRUE,"Cash"}</definedName>
    <definedName name="PO_OSTATNIM">#REF!</definedName>
    <definedName name="powierzchnie" localSheetId="2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powierzchnie" localSheetId="4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powierzchnie" localSheetId="3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powierzchnie" localSheetId="0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powierzchnie" localSheetId="1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powierzchnie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pp" localSheetId="2" hidden="1">{"ANAR",#N/A,FALSE,"Dist total";"MARGEN",#N/A,FALSE,"Dist total";"COMENTARIO",#N/A,FALSE,"Ficha CODICE";"CONSEJO",#N/A,FALSE,"Dist p0";"uno",#N/A,FALSE,"Dist total"}</definedName>
    <definedName name="pp" localSheetId="4" hidden="1">{"ANAR",#N/A,FALSE,"Dist total";"MARGEN",#N/A,FALSE,"Dist total";"COMENTARIO",#N/A,FALSE,"Ficha CODICE";"CONSEJO",#N/A,FALSE,"Dist p0";"uno",#N/A,FALSE,"Dist total"}</definedName>
    <definedName name="pp" localSheetId="3" hidden="1">{"ANAR",#N/A,FALSE,"Dist total";"MARGEN",#N/A,FALSE,"Dist total";"COMENTARIO",#N/A,FALSE,"Ficha CODICE";"CONSEJO",#N/A,FALSE,"Dist p0";"uno",#N/A,FALSE,"Dist total"}</definedName>
    <definedName name="pp" localSheetId="0" hidden="1">{"ANAR",#N/A,FALSE,"Dist total";"MARGEN",#N/A,FALSE,"Dist total";"COMENTARIO",#N/A,FALSE,"Ficha CODICE";"CONSEJO",#N/A,FALSE,"Dist p0";"uno",#N/A,FALSE,"Dist total"}</definedName>
    <definedName name="pp" localSheetId="1" hidden="1">{"ANAR",#N/A,FALSE,"Dist total";"MARGEN",#N/A,FALSE,"Dist total";"COMENTARIO",#N/A,FALSE,"Ficha CODICE";"CONSEJO",#N/A,FALSE,"Dist p0";"uno",#N/A,FALSE,"Dist total"}</definedName>
    <definedName name="pp" hidden="1">{"ANAR",#N/A,FALSE,"Dist total";"MARGEN",#N/A,FALSE,"Dist total";"COMENTARIO",#N/A,FALSE,"Ficha CODICE";"CONSEJO",#N/A,FALSE,"Dist p0";"uno",#N/A,FALSE,"Dist total"}</definedName>
    <definedName name="ppp" localSheetId="2" hidden="1">{"uno",#N/A,FALSE,"Dist total";"COMENTARIO",#N/A,FALSE,"Ficha CODICE"}</definedName>
    <definedName name="ppp" localSheetId="4" hidden="1">{"uno",#N/A,FALSE,"Dist total";"COMENTARIO",#N/A,FALSE,"Ficha CODICE"}</definedName>
    <definedName name="ppp" localSheetId="3" hidden="1">{"uno",#N/A,FALSE,"Dist total";"COMENTARIO",#N/A,FALSE,"Ficha CODICE"}</definedName>
    <definedName name="ppp" localSheetId="0" hidden="1">{"uno",#N/A,FALSE,"Dist total";"COMENTARIO",#N/A,FALSE,"Ficha CODICE"}</definedName>
    <definedName name="ppp" localSheetId="1" hidden="1">{"uno",#N/A,FALSE,"Dist total";"COMENTARIO",#N/A,FALSE,"Ficha CODICE"}</definedName>
    <definedName name="ppp" hidden="1">{"uno",#N/A,FALSE,"Dist total";"COMENTARIO",#N/A,FALSE,"Ficha CODICE"}</definedName>
    <definedName name="pppp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pppp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pppp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pppp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pppp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pppp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PREF_DIVID" hidden="1">"PREF_DIVID"</definedName>
    <definedName name="PREF_STOCK" hidden="1">"PREF_STOCK"</definedName>
    <definedName name="PREPAID_EXPEN" hidden="1">"PREPAID_EXPEN"</definedName>
    <definedName name="Pres" localSheetId="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3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ation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entation" localSheetId="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entation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entation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entation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TAX_INC" hidden="1">"PRETAX_INC"</definedName>
    <definedName name="PRETAX_INC_10K" hidden="1">"PRETAX_INC_10K"</definedName>
    <definedName name="PRETAX_INC_10Q" hidden="1">"PRETAX_INC_10Q"</definedName>
    <definedName name="PRETAX_INC_10Q1" hidden="1">"PRETAX_INC_10Q1"</definedName>
    <definedName name="PRICE_OVER_EPS_EST" hidden="1">"PRICE_OVER_EPS_EST"</definedName>
    <definedName name="PRICE_OVER_EPS_EST_1" hidden="1">"PRICE_OVER_EPS_EST_1"</definedName>
    <definedName name="PRICE_OVER_LTM_EPS" hidden="1">"PRICE_OVER_LTM_EPS"</definedName>
    <definedName name="PRINT_MAP">#REF!</definedName>
    <definedName name="print4" localSheetId="2" hidden="1">{#N/A,#N/A,FALSE,"Operations";#N/A,#N/A,FALSE,"Financials"}</definedName>
    <definedName name="print4" localSheetId="4" hidden="1">{#N/A,#N/A,FALSE,"Operations";#N/A,#N/A,FALSE,"Financials"}</definedName>
    <definedName name="print4" localSheetId="3" hidden="1">{#N/A,#N/A,FALSE,"Operations";#N/A,#N/A,FALSE,"Financials"}</definedName>
    <definedName name="print4" localSheetId="0" hidden="1">{#N/A,#N/A,FALSE,"Operations";#N/A,#N/A,FALSE,"Financials"}</definedName>
    <definedName name="print4" localSheetId="1" hidden="1">{#N/A,#N/A,FALSE,"Operations";#N/A,#N/A,FALSE,"Financials"}</definedName>
    <definedName name="print4" hidden="1">{#N/A,#N/A,FALSE,"Operations";#N/A,#N/A,FALSE,"Financials"}</definedName>
    <definedName name="prm.DlugoscRoku_1">12</definedName>
    <definedName name="prm.DlugoscRoku_10">12</definedName>
    <definedName name="prm.DlugoscRoku_11">12</definedName>
    <definedName name="prm.DlugoscRoku_12">12</definedName>
    <definedName name="prm.DlugoscRoku_13">12</definedName>
    <definedName name="prm.DlugoscRoku_14">12</definedName>
    <definedName name="prm.DlugoscRoku_16">12</definedName>
    <definedName name="prm.DlugoscRoku_2">12</definedName>
    <definedName name="prm.DlugoscRoku_3">12</definedName>
    <definedName name="prm.DlugoscRoku_4">12</definedName>
    <definedName name="prm.DlugoscRoku_5">12</definedName>
    <definedName name="prm.DlugoscRoku_6">12</definedName>
    <definedName name="prm.DlugoscRoku_7">12</definedName>
    <definedName name="prm.DlugoscRoku_8">12</definedName>
    <definedName name="prm.DlugoscRoku_9">12</definedName>
    <definedName name="prm.nazwa_1">"Z przeksięgowaniami końca roku"</definedName>
    <definedName name="prm.nazwa_10">"Z przeksięgowaniami końca roku"</definedName>
    <definedName name="prm.nazwa_11">"Z przeksięgowaniami końca roku"</definedName>
    <definedName name="prm.nazwa_12">"Z przeksięgowaniami końca roku"</definedName>
    <definedName name="prm.nazwa_13">"Z przeksięgowaniami końca roku"</definedName>
    <definedName name="prm.nazwa_14">"Z przeksięgowaniami końca roku"</definedName>
    <definedName name="prm.nazwa_16">"Z przeksięgowaniami końca roku"</definedName>
    <definedName name="prm.nazwa_2">"Z przeksięgowaniami końca roku"</definedName>
    <definedName name="prm.nazwa_3">"Z przeksięgowaniami końca roku"</definedName>
    <definedName name="prm.nazwa_4">"Z przeksięgowaniami końca roku"</definedName>
    <definedName name="prm.nazwa_5">"Z przeksięgowaniami końca roku"</definedName>
    <definedName name="prm.nazwa_6">"Z przeksięgowaniami końca roku"</definedName>
    <definedName name="prm.nazwa_7">"Z przeksięgowaniami końca roku"</definedName>
    <definedName name="prm.nazwa_8">"Z przeksięgowaniami końca roku"</definedName>
    <definedName name="prm.nazwa_9">"Z przeksięgowaniami końca roku"</definedName>
    <definedName name="prm.NumerOkresu_1">0</definedName>
    <definedName name="prm.NumerOkresu_10">0</definedName>
    <definedName name="prm.NumerOkresu_11">0</definedName>
    <definedName name="prm.NumerOkresu_12">0</definedName>
    <definedName name="prm.NumerOkresu_13">0</definedName>
    <definedName name="prm.NumerOkresu_14">0</definedName>
    <definedName name="prm.NumerOkresu_16">0</definedName>
    <definedName name="prm.NumerOkresu_2">0</definedName>
    <definedName name="prm.NumerOkresu_3">0</definedName>
    <definedName name="prm.NumerOkresu_4">0</definedName>
    <definedName name="prm.NumerOkresu_5">0</definedName>
    <definedName name="prm.NumerOkresu_6">0</definedName>
    <definedName name="prm.NumerOkresu_7">0</definedName>
    <definedName name="prm.NumerOkresu_8">0</definedName>
    <definedName name="prm.NumerOkresu_9">0</definedName>
    <definedName name="prm.NumerOkresuDo_1">4</definedName>
    <definedName name="prm.NumerOkresuDo_10">4</definedName>
    <definedName name="prm.NumerOkresuDo_11">4</definedName>
    <definedName name="prm.NumerOkresuDo_12">4</definedName>
    <definedName name="prm.NumerOkresuDo_13">4</definedName>
    <definedName name="prm.NumerOkresuDo_14">4</definedName>
    <definedName name="prm.NumerOkresuDo_16">4</definedName>
    <definedName name="prm.NumerOkresuDo_2">4</definedName>
    <definedName name="prm.NumerOkresuDo_3">4</definedName>
    <definedName name="prm.NumerOkresuDo_4">4</definedName>
    <definedName name="prm.NumerOkresuDo_5">4</definedName>
    <definedName name="prm.NumerOkresuDo_6">4</definedName>
    <definedName name="prm.NumerOkresuDo_7">4</definedName>
    <definedName name="prm.NumerOkresuDo_8">4</definedName>
    <definedName name="prm.NumerOkresuDo_9">4</definedName>
    <definedName name="prm.ObszarDrukowania_1">"NIE"</definedName>
    <definedName name="prm.ObszarDrukowania_10">"NIE"</definedName>
    <definedName name="prm.ObszarDrukowania_11">"NIE"</definedName>
    <definedName name="prm.ObszarDrukowania_12">"NIE"</definedName>
    <definedName name="prm.ObszarDrukowania_13">"NIE"</definedName>
    <definedName name="prm.ObszarDrukowania_14">"NIE"</definedName>
    <definedName name="prm.ObszarDrukowania_16">"NIE"</definedName>
    <definedName name="prm.ObszarDrukowania_2">"NIE"</definedName>
    <definedName name="prm.ObszarDrukowania_3">"NIE"</definedName>
    <definedName name="prm.ObszarDrukowania_4">"NIE"</definedName>
    <definedName name="prm.ObszarDrukowania_5">"NIE"</definedName>
    <definedName name="prm.ObszarDrukowania_6">"NIE"</definedName>
    <definedName name="prm.ObszarDrukowania_7">"NIE"</definedName>
    <definedName name="prm.ObszarDrukowania_8">"NIE"</definedName>
    <definedName name="prm.ObszarDrukowania_9">"NIE"</definedName>
    <definedName name="prm.Okres_1">"Bilans Otw/Pocz. roku"</definedName>
    <definedName name="prm.Okres_10">"Bilans Otw/Pocz. roku"</definedName>
    <definedName name="prm.Okres_11">"Bilans Otw/Pocz. roku"</definedName>
    <definedName name="prm.Okres_12">"Bilans Otw/Pocz. roku"</definedName>
    <definedName name="prm.Okres_13">"Bilans Otw/Pocz. roku"</definedName>
    <definedName name="prm.Okres_14">"Bilans Otw/Pocz. roku"</definedName>
    <definedName name="prm.Okres_16">"Bilans Otw/Pocz. roku"</definedName>
    <definedName name="prm.Okres_2">"Bilans Otw/Pocz. roku"</definedName>
    <definedName name="prm.Okres_3">"Bilans Otw/Pocz. roku"</definedName>
    <definedName name="prm.Okres_4">"Bilans Otw/Pocz. roku"</definedName>
    <definedName name="prm.Okres_5">"Bilans Otw/Pocz. roku"</definedName>
    <definedName name="prm.Okres_6">"Bilans Otw/Pocz. roku"</definedName>
    <definedName name="prm.Okres_7">"Bilans Otw/Pocz. roku"</definedName>
    <definedName name="prm.Okres_8">"Bilans Otw/Pocz. roku"</definedName>
    <definedName name="prm.Okres_9">"Bilans Otw/Pocz. roku"</definedName>
    <definedName name="prm.OkresDo_1">"IV-2008"</definedName>
    <definedName name="prm.OkresDo_10">"IV-2008"</definedName>
    <definedName name="prm.OkresDo_11">"IV-2008"</definedName>
    <definedName name="prm.OkresDo_12">"IV-2008"</definedName>
    <definedName name="prm.OkresDo_13">"IV-2008"</definedName>
    <definedName name="prm.OkresDo_14">"IV-2008"</definedName>
    <definedName name="prm.OkresDo_16">"IV-2008"</definedName>
    <definedName name="prm.OkresDo_2">"IV-2008"</definedName>
    <definedName name="prm.OkresDo_3">"IV-2008"</definedName>
    <definedName name="prm.OkresDo_4">"IV-2008"</definedName>
    <definedName name="prm.OkresDo_5">"IV-2008"</definedName>
    <definedName name="prm.OkresDo_6">"IV-2008"</definedName>
    <definedName name="prm.OkresDo_7">"IV-2008"</definedName>
    <definedName name="prm.OkresDo_8">"IV-2008"</definedName>
    <definedName name="prm.OkresDo_9">"IV-2008"</definedName>
    <definedName name="prm.PlusObszar_1">6</definedName>
    <definedName name="prm.PlusObszar_10">6</definedName>
    <definedName name="prm.PlusObszar_11">6</definedName>
    <definedName name="prm.PlusObszar_12">6</definedName>
    <definedName name="prm.PlusObszar_13">6</definedName>
    <definedName name="prm.PlusObszar_14">6</definedName>
    <definedName name="prm.PlusObszar_16">6</definedName>
    <definedName name="prm.PlusObszar_2">6</definedName>
    <definedName name="prm.PlusObszar_3">6</definedName>
    <definedName name="prm.PlusObszar_4">6</definedName>
    <definedName name="prm.PlusObszar_5">6</definedName>
    <definedName name="prm.PlusObszar_6">6</definedName>
    <definedName name="prm.PlusObszar_7">6</definedName>
    <definedName name="prm.PlusObszar_8">6</definedName>
    <definedName name="prm.PlusObszar_9">6</definedName>
    <definedName name="prm.PokazOkno_1">"TAK"</definedName>
    <definedName name="prm.PokazOkno_10">"TAK"</definedName>
    <definedName name="prm.PokazOkno_11">"TAK"</definedName>
    <definedName name="prm.PokazOkno_12">"TAK"</definedName>
    <definedName name="prm.PokazOkno_13">"TAK"</definedName>
    <definedName name="prm.PokazOkno_14">"TAK"</definedName>
    <definedName name="prm.PokazOkno_16">"TAK"</definedName>
    <definedName name="prm.PokazOkno_2">"TAK"</definedName>
    <definedName name="prm.PokazOkno_3">"TAK"</definedName>
    <definedName name="prm.PokazOkno_4">"TAK"</definedName>
    <definedName name="prm.PokazOkno_5">"TAK"</definedName>
    <definedName name="prm.PokazOkno_6">"TAK"</definedName>
    <definedName name="prm.PokazOkno_7">"TAK"</definedName>
    <definedName name="prm.PokazOkno_8">"TAK"</definedName>
    <definedName name="prm.PokazOkno_9">"TAK"</definedName>
    <definedName name="prm.Przeksiegowania_1">"$'P_L cost elements'.$#ODWOŁANIE$#ODWOŁANIE"</definedName>
    <definedName name="prm.Przeksiegowania_10">"$'Distribution Org'.$#ODWOŁANIE$#ODWOŁANIE"</definedName>
    <definedName name="prm.Przeksiegowania_11">"$'Objekt Manag'.$#ODWOŁANIE$#ODWOŁANIE"</definedName>
    <definedName name="prm.Przeksiegowania_12">"$Administration.$#ODWOŁANIE$#ODWOŁANIE"</definedName>
    <definedName name="prm.Przeksiegowania_13">"$'Other dept'.$#ODWOŁANIE$#ODWOŁANIE"</definedName>
    <definedName name="prm.Przeksiegowania_14">#REF!</definedName>
    <definedName name="prm.Przeksiegowania_16">"$Interests.$#ODWOŁANIE$#ODWOŁANIE"</definedName>
    <definedName name="prm.Przeksiegowania_2">"$'P_L Main reporting'.$#ODWOŁANIE$#ODWOŁANIE"</definedName>
    <definedName name="prm.Przeksiegowania_3">"$Total.$#ODWOŁANIE$#ODWOŁANIE"</definedName>
    <definedName name="prm.Przeksiegowania_4">"$Commissions.$#ODWOŁANIE$#ODWOŁANIE"</definedName>
    <definedName name="prm.Przeksiegowania_5">"$'Adsales fee'.$#ODWOŁANIE$#ODWOŁANIE"</definedName>
    <definedName name="prm.Przeksiegowania_6">"$'Producing IT'.$#ODWOŁANIE$#ODWOŁANIE"</definedName>
    <definedName name="prm.Przeksiegowania_7">"$Editorial.$#ODWOŁANIE$#ODWOŁANIE"</definedName>
    <definedName name="prm.Przeksiegowania_8">"$'Marketing Distribution'.$#ODWOŁANIE$#ODWOŁANIE"</definedName>
    <definedName name="prm.Przeksiegowania_9">"$'Advertising Org'.$#ODWOŁANIE$#ODWOŁANIE"</definedName>
    <definedName name="prm.Rok_1">"$'P_L cost elements'.$#ODWOŁANIE$#ODWOŁANIE"</definedName>
    <definedName name="prm.Rok_10">"$'Distribution Org'.$#ODWOŁANIE$#ODWOŁANIE"</definedName>
    <definedName name="prm.Rok_11">"$'Objekt Manag'.$#ODWOŁANIE$#ODWOŁANIE"</definedName>
    <definedName name="prm.Rok_12">"$Administration.$#ODWOŁANIE$#ODWOŁANIE"</definedName>
    <definedName name="prm.Rok_13">"$'Other dept'.$#ODWOŁANIE$#ODWOŁANIE"</definedName>
    <definedName name="prm.Rok_14">#REF!</definedName>
    <definedName name="prm.Rok_16">"$Interests.$#ODWOŁANIE$#ODWOŁANIE"</definedName>
    <definedName name="prm.Rok_2">"$'P_L Main reporting'.$#ODWOŁANIE$#ODWOŁANIE"</definedName>
    <definedName name="prm.Rok_3">"$Total.$#ODWOŁANIE$#ODWOŁANIE"</definedName>
    <definedName name="prm.Rok_4">"$Commissions.$#ODWOŁANIE$#ODWOŁANIE"</definedName>
    <definedName name="prm.Rok_5">"$'Adsales fee'.$#ODWOŁANIE$#ODWOŁANIE"</definedName>
    <definedName name="prm.Rok_6">"$'Producing IT'.$#ODWOŁANIE$#ODWOŁANIE"</definedName>
    <definedName name="prm.Rok_7">"$Editorial.$#ODWOŁANIE$#ODWOŁANIE"</definedName>
    <definedName name="prm.Rok_8">"$'Marketing Distribution'.$#ODWOŁANIE$#ODWOŁANIE"</definedName>
    <definedName name="prm.Rok_9">"$'Advertising Org'.$#ODWOŁANIE$#ODWOŁANIE"</definedName>
    <definedName name="prm.Rok1">#REF!</definedName>
    <definedName name="prm.Rok1_1">"$#ODWOŁANIE.$D$5"</definedName>
    <definedName name="prm.Rok1_3">#REF!</definedName>
    <definedName name="prm.ZablokujZmiany_1">"TAK"</definedName>
    <definedName name="prm.ZablokujZmiany_10">"TAK"</definedName>
    <definedName name="prm.ZablokujZmiany_11">"TAK"</definedName>
    <definedName name="prm.ZablokujZmiany_12">"TAK"</definedName>
    <definedName name="prm.ZablokujZmiany_13">"TAK"</definedName>
    <definedName name="prm.ZablokujZmiany_14">"TAK"</definedName>
    <definedName name="prm.ZablokujZmiany_16">"TAK"</definedName>
    <definedName name="prm.ZablokujZmiany_2">"TAK"</definedName>
    <definedName name="prm.ZablokujZmiany_3">"TAK"</definedName>
    <definedName name="prm.ZablokujZmiany_4">"TAK"</definedName>
    <definedName name="prm.ZablokujZmiany_5">"TAK"</definedName>
    <definedName name="prm.ZablokujZmiany_6">"TAK"</definedName>
    <definedName name="prm.ZablokujZmiany_7">"TAK"</definedName>
    <definedName name="prm.ZablokujZmiany_8">"TAK"</definedName>
    <definedName name="prm.ZablokujZmiany_9">"TAK"</definedName>
    <definedName name="prm.Zakres_1">"$'P_L cost elements'.$#ODWOŁANIE$#ODWOŁANIE"</definedName>
    <definedName name="prm.Zakres_10">"$'Distribution Org'.$#ODWOŁANIE$#ODWOŁANIE"</definedName>
    <definedName name="prm.Zakres_11">"$'Objekt Manag'.$#ODWOŁANIE$#ODWOŁANIE"</definedName>
    <definedName name="prm.Zakres_12">"$Administration.$#ODWOŁANIE$#ODWOŁANIE"</definedName>
    <definedName name="prm.Zakres_13">"$'Other dept'.$#ODWOŁANIE$#ODWOŁANIE"</definedName>
    <definedName name="prm.Zakres_14">#REF!</definedName>
    <definedName name="prm.Zakres_16">"$Interests.$#ODWOŁANIE$#ODWOŁANIE"</definedName>
    <definedName name="prm.Zakres_2">"$'P_L Main reporting'.$#ODWOŁANIE$#ODWOŁANIE"</definedName>
    <definedName name="prm.Zakres_3">"$Total.$#ODWOŁANIE$#ODWOŁANIE"</definedName>
    <definedName name="prm.Zakres_4">"$Commissions.$#ODWOŁANIE$#ODWOŁANIE"</definedName>
    <definedName name="prm.Zakres_5">"$'Adsales fee'.$#ODWOŁANIE$#ODWOŁANIE"</definedName>
    <definedName name="prm.Zakres_6">"$'Producing IT'.$#ODWOŁANIE$#ODWOŁANIE"</definedName>
    <definedName name="prm.Zakres_7">"$Editorial.$#ODWOŁANIE$#ODWOŁANIE"</definedName>
    <definedName name="prm.Zakres_8">"$'Marketing Distribution'.$#ODWOŁANIE$#ODWOŁANIE"</definedName>
    <definedName name="prm.Zakres_9">"$'Advertising Org'.$#ODWOŁANIE$#ODWOŁANIE"</definedName>
    <definedName name="PRO_FORMA_BASIC_EPS" hidden="1">"PRO_FORMA_BASIC_EPS"</definedName>
    <definedName name="PRO_FORMA_DILUT_EPS" hidden="1">"PRO_FORMA_DILUT_EPS"</definedName>
    <definedName name="PRO_FORMA_NET_INC" hidden="1">"PRO_FORMA_NET_INC"</definedName>
    <definedName name="Project">#REF!</definedName>
    <definedName name="PROPERTY_GROSS" hidden="1">"PROPERTY_GROSS"</definedName>
    <definedName name="PROPERTY_NET" hidden="1">"PROPERTY_NET"</definedName>
    <definedName name="Przychody">#REF!</definedName>
    <definedName name="pvd" localSheetId="2" hidden="1">{"AnnInc",#N/A,TRUE,"Inc";"QtrInc1",#N/A,TRUE,"Inc";"Balance",#N/A,TRUE,"Bal";"Cflow",#N/A,TRUE,"Cash"}</definedName>
    <definedName name="pvd" localSheetId="4" hidden="1">{"AnnInc",#N/A,TRUE,"Inc";"QtrInc1",#N/A,TRUE,"Inc";"Balance",#N/A,TRUE,"Bal";"Cflow",#N/A,TRUE,"Cash"}</definedName>
    <definedName name="pvd" localSheetId="3" hidden="1">{"AnnInc",#N/A,TRUE,"Inc";"QtrInc1",#N/A,TRUE,"Inc";"Balance",#N/A,TRUE,"Bal";"Cflow",#N/A,TRUE,"Cash"}</definedName>
    <definedName name="pvd" localSheetId="0" hidden="1">{"AnnInc",#N/A,TRUE,"Inc";"QtrInc1",#N/A,TRUE,"Inc";"Balance",#N/A,TRUE,"Bal";"Cflow",#N/A,TRUE,"Cash"}</definedName>
    <definedName name="pvd" localSheetId="1" hidden="1">{"AnnInc",#N/A,TRUE,"Inc";"QtrInc1",#N/A,TRUE,"Inc";"Balance",#N/A,TRUE,"Bal";"Cflow",#N/A,TRUE,"Cash"}</definedName>
    <definedName name="pvd" hidden="1">{"AnnInc",#N/A,TRUE,"Inc";"QtrInc1",#N/A,TRUE,"Inc";"Balance",#N/A,TRUE,"Bal";"Cflow",#N/A,TRUE,"Cash"}</definedName>
    <definedName name="pwoefù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localSheetId="2" hidden="1">{"ANAR",#N/A,FALSE,"Dist total";"MARGEN",#N/A,FALSE,"Dist total";"COMENTARIO",#N/A,FALSE,"Ficha CODICE";"CONSEJO",#N/A,FALSE,"Dist p0";"uno",#N/A,FALSE,"Dist total"}</definedName>
    <definedName name="q" localSheetId="4" hidden="1">{"ANAR",#N/A,FALSE,"Dist total";"MARGEN",#N/A,FALSE,"Dist total";"COMENTARIO",#N/A,FALSE,"Ficha CODICE";"CONSEJO",#N/A,FALSE,"Dist p0";"uno",#N/A,FALSE,"Dist total"}</definedName>
    <definedName name="q" localSheetId="3" hidden="1">{"ANAR",#N/A,FALSE,"Dist total";"MARGEN",#N/A,FALSE,"Dist total";"COMENTARIO",#N/A,FALSE,"Ficha CODICE";"CONSEJO",#N/A,FALSE,"Dist p0";"uno",#N/A,FALSE,"Dist total"}</definedName>
    <definedName name="q" localSheetId="0" hidden="1">{"ANAR",#N/A,FALSE,"Dist total";"MARGEN",#N/A,FALSE,"Dist total";"COMENTARIO",#N/A,FALSE,"Ficha CODICE";"CONSEJO",#N/A,FALSE,"Dist p0";"uno",#N/A,FALSE,"Dist total"}</definedName>
    <definedName name="q" localSheetId="1" hidden="1">{"ANAR",#N/A,FALSE,"Dist total";"MARGEN",#N/A,FALSE,"Dist total";"COMENTARIO",#N/A,FALSE,"Ficha CODICE";"CONSEJO",#N/A,FALSE,"Dist p0";"uno",#N/A,FALSE,"Dist total"}</definedName>
    <definedName name="q" hidden="1">{"ANAR",#N/A,FALSE,"Dist total";"MARGEN",#N/A,FALSE,"Dist total";"COMENTARIO",#N/A,FALSE,"Ficha CODICE";"CONSEJO",#N/A,FALSE,"Dist p0";"uno",#N/A,FALSE,"Dist total"}</definedName>
    <definedName name="qa" localSheetId="2" hidden="1">{"AnnInc",#N/A,TRUE,"Inc";"QtrInc1",#N/A,TRUE,"Inc";"Balance",#N/A,TRUE,"Bal";"Cflow",#N/A,TRUE,"Cash"}</definedName>
    <definedName name="qa" localSheetId="4" hidden="1">{"AnnInc",#N/A,TRUE,"Inc";"QtrInc1",#N/A,TRUE,"Inc";"Balance",#N/A,TRUE,"Bal";"Cflow",#N/A,TRUE,"Cash"}</definedName>
    <definedName name="qa" localSheetId="3" hidden="1">{"AnnInc",#N/A,TRUE,"Inc";"QtrInc1",#N/A,TRUE,"Inc";"Balance",#N/A,TRUE,"Bal";"Cflow",#N/A,TRUE,"Cash"}</definedName>
    <definedName name="qa" localSheetId="0" hidden="1">{"AnnInc",#N/A,TRUE,"Inc";"QtrInc1",#N/A,TRUE,"Inc";"Balance",#N/A,TRUE,"Bal";"Cflow",#N/A,TRUE,"Cash"}</definedName>
    <definedName name="qa" localSheetId="1" hidden="1">{"AnnInc",#N/A,TRUE,"Inc";"QtrInc1",#N/A,TRUE,"Inc";"Balance",#N/A,TRUE,"Bal";"Cflow",#N/A,TRUE,"Cash"}</definedName>
    <definedName name="qa" hidden="1">{"AnnInc",#N/A,TRUE,"Inc";"QtrInc1",#N/A,TRUE,"Inc";"Balance",#N/A,TRUE,"Bal";"Cflow",#N/A,TRUE,"Cash"}</definedName>
    <definedName name="qq" localSheetId="2" hidden="1">{#N/A,#N/A,FALSE,"CBE";#N/A,#N/A,FALSE,"SWK"}</definedName>
    <definedName name="qq" localSheetId="4" hidden="1">{#N/A,#N/A,FALSE,"CBE";#N/A,#N/A,FALSE,"SWK"}</definedName>
    <definedName name="qq" localSheetId="3" hidden="1">{#N/A,#N/A,FALSE,"CBE";#N/A,#N/A,FALSE,"SWK"}</definedName>
    <definedName name="qq" localSheetId="0" hidden="1">{#N/A,#N/A,FALSE,"CBE";#N/A,#N/A,FALSE,"SWK"}</definedName>
    <definedName name="qq" localSheetId="1" hidden="1">{#N/A,#N/A,FALSE,"CBE";#N/A,#N/A,FALSE,"SWK"}</definedName>
    <definedName name="qq" hidden="1">{#N/A,#N/A,FALSE,"CBE";#N/A,#N/A,FALSE,"SWK"}</definedName>
    <definedName name="qqq" hidden="1">#REF!</definedName>
    <definedName name="qqqq" hidden="1">#REF!</definedName>
    <definedName name="QQQQQ" localSheetId="2" hidden="1">{"uno",#N/A,FALSE,"Dist total";"COMENTARIO",#N/A,FALSE,"Ficha CODICE"}</definedName>
    <definedName name="QQQQQ" localSheetId="4" hidden="1">{"uno",#N/A,FALSE,"Dist total";"COMENTARIO",#N/A,FALSE,"Ficha CODICE"}</definedName>
    <definedName name="QQQQQ" localSheetId="3" hidden="1">{"uno",#N/A,FALSE,"Dist total";"COMENTARIO",#N/A,FALSE,"Ficha CODICE"}</definedName>
    <definedName name="QQQQQ" localSheetId="0" hidden="1">{"uno",#N/A,FALSE,"Dist total";"COMENTARIO",#N/A,FALSE,"Ficha CODICE"}</definedName>
    <definedName name="QQQQQ" localSheetId="1" hidden="1">{"uno",#N/A,FALSE,"Dist total";"COMENTARIO",#N/A,FALSE,"Ficha CODICE"}</definedName>
    <definedName name="QQQQQ" hidden="1">{"uno",#N/A,FALSE,"Dist total";"COMENTARIO",#N/A,FALSE,"Ficha CODICE"}</definedName>
    <definedName name="qqqqqq" hidden="1">#REF!</definedName>
    <definedName name="qqqqqqqq" hidden="1">#REF!</definedName>
    <definedName name="qqqqqqqqqqqq" hidden="1">#REF!</definedName>
    <definedName name="qqqqqqqqqqqqqqq" hidden="1">#REF!</definedName>
    <definedName name="qqqqqqqqqqqqqqqq" hidden="1">#REF!</definedName>
    <definedName name="qqqqqqqqqqqqqqqqq" hidden="1">#REF!</definedName>
    <definedName name="qqqqqqqqqqqqqqqqqqqq" hidden="1">#REF!</definedName>
    <definedName name="qqqqqqqqqqqqqqqqqqqqqq" hidden="1">#REF!</definedName>
    <definedName name="qsty" localSheetId="2" hidden="1">{"NOPCAPEVA",#N/A,FALSE,"Nopat";"FCFCSTAR",#N/A,FALSE,"FCFVAL";"EVAVL",#N/A,FALSE,"EVAVAL";"LEASE",#N/A,FALSE,"OpLease"}</definedName>
    <definedName name="qsty" localSheetId="4" hidden="1">{"NOPCAPEVA",#N/A,FALSE,"Nopat";"FCFCSTAR",#N/A,FALSE,"FCFVAL";"EVAVL",#N/A,FALSE,"EVAVAL";"LEASE",#N/A,FALSE,"OpLease"}</definedName>
    <definedName name="qsty" localSheetId="3" hidden="1">{"NOPCAPEVA",#N/A,FALSE,"Nopat";"FCFCSTAR",#N/A,FALSE,"FCFVAL";"EVAVL",#N/A,FALSE,"EVAVAL";"LEASE",#N/A,FALSE,"OpLease"}</definedName>
    <definedName name="qsty" localSheetId="0" hidden="1">{"NOPCAPEVA",#N/A,FALSE,"Nopat";"FCFCSTAR",#N/A,FALSE,"FCFVAL";"EVAVL",#N/A,FALSE,"EVAVAL";"LEASE",#N/A,FALSE,"OpLease"}</definedName>
    <definedName name="qsty" localSheetId="1" hidden="1">{"NOPCAPEVA",#N/A,FALSE,"Nopat";"FCFCSTAR",#N/A,FALSE,"FCFVAL";"EVAVL",#N/A,FALSE,"EVAVAL";"LEASE",#N/A,FALSE,"OpLease"}</definedName>
    <definedName name="qsty" hidden="1">{"NOPCAPEVA",#N/A,FALSE,"Nopat";"FCFCSTAR",#N/A,FALSE,"FCFVAL";"EVAVL",#N/A,FALSE,"EVAVAL";"LEASE",#N/A,FALSE,"OpLease"}</definedName>
    <definedName name="QUICK_RATIO" hidden="1">"QUICK_RATIO"</definedName>
    <definedName name="qw" localSheetId="2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qw" localSheetId="4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qw" localSheetId="3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qw" localSheetId="0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qw" localSheetId="1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qw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QWER" hidden="1">#REF!</definedName>
    <definedName name="rachunek" localSheetId="2" hidden="1">{#N/A,#N/A,FALSE,"F-01";#N/A,#N/A,FALSE,"F-01";#N/A,#N/A,FALSE,"F-01"}</definedName>
    <definedName name="rachunek" localSheetId="4" hidden="1">{#N/A,#N/A,FALSE,"F-01";#N/A,#N/A,FALSE,"F-01";#N/A,#N/A,FALSE,"F-01"}</definedName>
    <definedName name="rachunek" localSheetId="3" hidden="1">{#N/A,#N/A,FALSE,"F-01";#N/A,#N/A,FALSE,"F-01";#N/A,#N/A,FALSE,"F-01"}</definedName>
    <definedName name="rachunek" localSheetId="0" hidden="1">{#N/A,#N/A,FALSE,"F-01";#N/A,#N/A,FALSE,"F-01";#N/A,#N/A,FALSE,"F-01"}</definedName>
    <definedName name="rachunek" localSheetId="1" hidden="1">{#N/A,#N/A,FALSE,"F-01";#N/A,#N/A,FALSE,"F-01";#N/A,#N/A,FALSE,"F-01"}</definedName>
    <definedName name="rachunek" hidden="1">{#N/A,#N/A,FALSE,"F-01";#N/A,#N/A,FALSE,"F-01";#N/A,#N/A,FALSE,"F-01"}</definedName>
    <definedName name="rdh" localSheetId="2" hidden="1">{"NOPCAPEVA",#N/A,FALSE,"Nopat";"FCFCSTAR",#N/A,FALSE,"FCFVAL";"EVAVL",#N/A,FALSE,"EVAVAL";"LEASE",#N/A,FALSE,"OpLease"}</definedName>
    <definedName name="rdh" localSheetId="4" hidden="1">{"NOPCAPEVA",#N/A,FALSE,"Nopat";"FCFCSTAR",#N/A,FALSE,"FCFVAL";"EVAVL",#N/A,FALSE,"EVAVAL";"LEASE",#N/A,FALSE,"OpLease"}</definedName>
    <definedName name="rdh" localSheetId="3" hidden="1">{"NOPCAPEVA",#N/A,FALSE,"Nopat";"FCFCSTAR",#N/A,FALSE,"FCFVAL";"EVAVL",#N/A,FALSE,"EVAVAL";"LEASE",#N/A,FALSE,"OpLease"}</definedName>
    <definedName name="rdh" localSheetId="0" hidden="1">{"NOPCAPEVA",#N/A,FALSE,"Nopat";"FCFCSTAR",#N/A,FALSE,"FCFVAL";"EVAVL",#N/A,FALSE,"EVAVAL";"LEASE",#N/A,FALSE,"OpLease"}</definedName>
    <definedName name="rdh" localSheetId="1" hidden="1">{"NOPCAPEVA",#N/A,FALSE,"Nopat";"FCFCSTAR",#N/A,FALSE,"FCFVAL";"EVAVL",#N/A,FALSE,"EVAVAL";"LEASE",#N/A,FALSE,"OpLease"}</definedName>
    <definedName name="rdh" hidden="1">{"NOPCAPEVA",#N/A,FALSE,"Nopat";"FCFCSTAR",#N/A,FALSE,"FCFVAL";"EVAVL",#N/A,FALSE,"EVAVAL";"LEASE",#N/A,FALSE,"OpLease"}</definedName>
    <definedName name="re" localSheetId="2" hidden="1">{"NOPCAPEVA",#N/A,FALSE,"Nopat";"FCFCSTAR",#N/A,FALSE,"FCFVAL";"EVAVL",#N/A,FALSE,"EVAVAL";"LEASE",#N/A,FALSE,"OpLease"}</definedName>
    <definedName name="re" localSheetId="4" hidden="1">{"NOPCAPEVA",#N/A,FALSE,"Nopat";"FCFCSTAR",#N/A,FALSE,"FCFVAL";"EVAVL",#N/A,FALSE,"EVAVAL";"LEASE",#N/A,FALSE,"OpLease"}</definedName>
    <definedName name="re" localSheetId="3" hidden="1">{"NOPCAPEVA",#N/A,FALSE,"Nopat";"FCFCSTAR",#N/A,FALSE,"FCFVAL";"EVAVL",#N/A,FALSE,"EVAVAL";"LEASE",#N/A,FALSE,"OpLease"}</definedName>
    <definedName name="re" localSheetId="0" hidden="1">{"NOPCAPEVA",#N/A,FALSE,"Nopat";"FCFCSTAR",#N/A,FALSE,"FCFVAL";"EVAVL",#N/A,FALSE,"EVAVAL";"LEASE",#N/A,FALSE,"OpLease"}</definedName>
    <definedName name="re" localSheetId="1" hidden="1">{"NOPCAPEVA",#N/A,FALSE,"Nopat";"FCFCSTAR",#N/A,FALSE,"FCFVAL";"EVAVL",#N/A,FALSE,"EVAVAL";"LEASE",#N/A,FALSE,"OpLease"}</definedName>
    <definedName name="re" hidden="1">{"NOPCAPEVA",#N/A,FALSE,"Nopat";"FCFCSTAR",#N/A,FALSE,"FCFVAL";"EVAVL",#N/A,FALSE,"EVAVAL";"LEASE",#N/A,FALSE,"OpLease"}</definedName>
    <definedName name="REDEEM_PREF_STOCK" hidden="1">"REDEEM_PREF_STOCK"</definedName>
    <definedName name="regtd" localSheetId="2" hidden="1">{"NOPCAPEVA",#N/A,FALSE,"Nopat";"FCFCSTAR",#N/A,FALSE,"FCFVAL";"EVAVL",#N/A,FALSE,"EVAVAL";"LEASE",#N/A,FALSE,"OpLease"}</definedName>
    <definedName name="regtd" localSheetId="4" hidden="1">{"NOPCAPEVA",#N/A,FALSE,"Nopat";"FCFCSTAR",#N/A,FALSE,"FCFVAL";"EVAVL",#N/A,FALSE,"EVAVAL";"LEASE",#N/A,FALSE,"OpLease"}</definedName>
    <definedName name="regtd" localSheetId="3" hidden="1">{"NOPCAPEVA",#N/A,FALSE,"Nopat";"FCFCSTAR",#N/A,FALSE,"FCFVAL";"EVAVL",#N/A,FALSE,"EVAVAL";"LEASE",#N/A,FALSE,"OpLease"}</definedName>
    <definedName name="regtd" localSheetId="0" hidden="1">{"NOPCAPEVA",#N/A,FALSE,"Nopat";"FCFCSTAR",#N/A,FALSE,"FCFVAL";"EVAVL",#N/A,FALSE,"EVAVAL";"LEASE",#N/A,FALSE,"OpLease"}</definedName>
    <definedName name="regtd" localSheetId="1" hidden="1">{"NOPCAPEVA",#N/A,FALSE,"Nopat";"FCFCSTAR",#N/A,FALSE,"FCFVAL";"EVAVL",#N/A,FALSE,"EVAVAL";"LEASE",#N/A,FALSE,"OpLease"}</definedName>
    <definedName name="regtd" hidden="1">{"NOPCAPEVA",#N/A,FALSE,"Nopat";"FCFCSTAR",#N/A,FALSE,"FCFVAL";"EVAVL",#N/A,FALSE,"EVAVAL";"LEASE",#N/A,FALSE,"OpLease"}</definedName>
    <definedName name="RESEARCH_DEV" hidden="1">"RESEARCH_DEV"</definedName>
    <definedName name="RETAINED_EARN" hidden="1">"RETAINED_EARN"</definedName>
    <definedName name="RETURN_ASSETS" hidden="1">"RETURN_ASSETS"</definedName>
    <definedName name="RETURN_EQUITY" hidden="1">"RETURN_EQUITY"</definedName>
    <definedName name="RETURN_INVESTMENT" hidden="1">"RETURN_INVESTMENT"</definedName>
    <definedName name="REVENUE" hidden="1">"REVENUE"</definedName>
    <definedName name="REVENUE_10K" hidden="1">"REVENUE_10K"</definedName>
    <definedName name="REVENUE_10Q" hidden="1">"REVENUE_10Q"</definedName>
    <definedName name="REVENUE_10Q1" hidden="1">"REVENUE_10Q1"</definedName>
    <definedName name="REVENUE_EST" hidden="1">"REVENUE_EST"</definedName>
    <definedName name="REVENUE_EST_1" hidden="1">"REVENUE_EST_1"</definedName>
    <definedName name="REVENUE_GROWTH_1" hidden="1">"REVENUE_GROWTH_1"</definedName>
    <definedName name="REVENUE_GROWTH_2" hidden="1">"REVENUE_GROWTH_2"</definedName>
    <definedName name="RevLevel" localSheetId="2" hidden="1">#REF!</definedName>
    <definedName name="RevLevel" localSheetId="4" hidden="1">#REF!</definedName>
    <definedName name="RevLevel" localSheetId="3" hidden="1">#REF!</definedName>
    <definedName name="RevLevel" localSheetId="0" hidden="1">#REF!</definedName>
    <definedName name="RevLevel" localSheetId="1" hidden="1">#REF!</definedName>
    <definedName name="RevLevel" hidden="1">#REF!</definedName>
    <definedName name="rewq" localSheetId="2" hidden="1">{"NOPCAPEVA",#N/A,FALSE,"Nopat";"FCFCSTAR",#N/A,FALSE,"FCFVAL";"EVAVL",#N/A,FALSE,"EVAVAL";"LEASE",#N/A,FALSE,"OpLease"}</definedName>
    <definedName name="rewq" localSheetId="4" hidden="1">{"NOPCAPEVA",#N/A,FALSE,"Nopat";"FCFCSTAR",#N/A,FALSE,"FCFVAL";"EVAVL",#N/A,FALSE,"EVAVAL";"LEASE",#N/A,FALSE,"OpLease"}</definedName>
    <definedName name="rewq" localSheetId="3" hidden="1">{"NOPCAPEVA",#N/A,FALSE,"Nopat";"FCFCSTAR",#N/A,FALSE,"FCFVAL";"EVAVL",#N/A,FALSE,"EVAVAL";"LEASE",#N/A,FALSE,"OpLease"}</definedName>
    <definedName name="rewq" localSheetId="0" hidden="1">{"NOPCAPEVA",#N/A,FALSE,"Nopat";"FCFCSTAR",#N/A,FALSE,"FCFVAL";"EVAVL",#N/A,FALSE,"EVAVAL";"LEASE",#N/A,FALSE,"OpLease"}</definedName>
    <definedName name="rewq" localSheetId="1" hidden="1">{"NOPCAPEVA",#N/A,FALSE,"Nopat";"FCFCSTAR",#N/A,FALSE,"FCFVAL";"EVAVL",#N/A,FALSE,"EVAVAL";"LEASE",#N/A,FALSE,"OpLease"}</definedName>
    <definedName name="rewq" hidden="1">{"NOPCAPEVA",#N/A,FALSE,"Nopat";"FCFCSTAR",#N/A,FALSE,"FCFVAL";"EVAVL",#N/A,FALSE,"EVAVAL";"LEASE",#N/A,FALSE,"OpLease"}</definedName>
    <definedName name="rey" localSheetId="2" hidden="1">{"NOPCAPEVA",#N/A,FALSE,"Nopat";"FCFCSTAR",#N/A,FALSE,"FCFVAL";"EVAVL",#N/A,FALSE,"EVAVAL";"LEASE",#N/A,FALSE,"OpLease"}</definedName>
    <definedName name="rey" localSheetId="4" hidden="1">{"NOPCAPEVA",#N/A,FALSE,"Nopat";"FCFCSTAR",#N/A,FALSE,"FCFVAL";"EVAVL",#N/A,FALSE,"EVAVAL";"LEASE",#N/A,FALSE,"OpLease"}</definedName>
    <definedName name="rey" localSheetId="3" hidden="1">{"NOPCAPEVA",#N/A,FALSE,"Nopat";"FCFCSTAR",#N/A,FALSE,"FCFVAL";"EVAVL",#N/A,FALSE,"EVAVAL";"LEASE",#N/A,FALSE,"OpLease"}</definedName>
    <definedName name="rey" localSheetId="0" hidden="1">{"NOPCAPEVA",#N/A,FALSE,"Nopat";"FCFCSTAR",#N/A,FALSE,"FCFVAL";"EVAVL",#N/A,FALSE,"EVAVAL";"LEASE",#N/A,FALSE,"OpLease"}</definedName>
    <definedName name="rey" localSheetId="1" hidden="1">{"NOPCAPEVA",#N/A,FALSE,"Nopat";"FCFCSTAR",#N/A,FALSE,"FCFVAL";"EVAVL",#N/A,FALSE,"EVAVAL";"LEASE",#N/A,FALSE,"OpLease"}</definedName>
    <definedName name="rey" hidden="1">{"NOPCAPEVA",#N/A,FALSE,"Nopat";"FCFCSTAR",#N/A,FALSE,"FCFVAL";"EVAVL",#N/A,FALSE,"EVAVAL";"LEASE",#N/A,FALSE,"OpLease"}</definedName>
    <definedName name="rk" localSheetId="2" hidden="1">{#N/A,#N/A,FALSE,"F-01";#N/A,#N/A,FALSE,"F-01";#N/A,#N/A,FALSE,"F-01"}</definedName>
    <definedName name="rk" localSheetId="4" hidden="1">{#N/A,#N/A,FALSE,"F-01";#N/A,#N/A,FALSE,"F-01";#N/A,#N/A,FALSE,"F-01"}</definedName>
    <definedName name="rk" localSheetId="3" hidden="1">{#N/A,#N/A,FALSE,"F-01";#N/A,#N/A,FALSE,"F-01";#N/A,#N/A,FALSE,"F-01"}</definedName>
    <definedName name="rk" localSheetId="0" hidden="1">{#N/A,#N/A,FALSE,"F-01";#N/A,#N/A,FALSE,"F-01";#N/A,#N/A,FALSE,"F-01"}</definedName>
    <definedName name="rk" localSheetId="1" hidden="1">{#N/A,#N/A,FALSE,"F-01";#N/A,#N/A,FALSE,"F-01";#N/A,#N/A,FALSE,"F-01"}</definedName>
    <definedName name="rk" hidden="1">{#N/A,#N/A,FALSE,"F-01";#N/A,#N/A,FALSE,"F-01";#N/A,#N/A,FALSE,"F-01"}</definedName>
    <definedName name="rok">#REF!</definedName>
    <definedName name="RONA_M">#REF!,#REF!,#REF!,#REF!,#REF!</definedName>
    <definedName name="rsafd" localSheetId="2" hidden="1">{"AnnInc",#N/A,TRUE,"Inc";"QtrInc1",#N/A,TRUE,"Inc";"Balance",#N/A,TRUE,"Bal";"Cflow",#N/A,TRUE,"Cash"}</definedName>
    <definedName name="rsafd" localSheetId="4" hidden="1">{"AnnInc",#N/A,TRUE,"Inc";"QtrInc1",#N/A,TRUE,"Inc";"Balance",#N/A,TRUE,"Bal";"Cflow",#N/A,TRUE,"Cash"}</definedName>
    <definedName name="rsafd" localSheetId="3" hidden="1">{"AnnInc",#N/A,TRUE,"Inc";"QtrInc1",#N/A,TRUE,"Inc";"Balance",#N/A,TRUE,"Bal";"Cflow",#N/A,TRUE,"Cash"}</definedName>
    <definedName name="rsafd" localSheetId="0" hidden="1">{"AnnInc",#N/A,TRUE,"Inc";"QtrInc1",#N/A,TRUE,"Inc";"Balance",#N/A,TRUE,"Bal";"Cflow",#N/A,TRUE,"Cash"}</definedName>
    <definedName name="rsafd" localSheetId="1" hidden="1">{"AnnInc",#N/A,TRUE,"Inc";"QtrInc1",#N/A,TRUE,"Inc";"Balance",#N/A,TRUE,"Bal";"Cflow",#N/A,TRUE,"Cash"}</definedName>
    <definedName name="rsafd" hidden="1">{"AnnInc",#N/A,TRUE,"Inc";"QtrInc1",#N/A,TRUE,"Inc";"Balance",#N/A,TRUE,"Bal";"Cflow",#N/A,TRUE,"Cash"}</definedName>
    <definedName name="RSP">#REF!</definedName>
    <definedName name="rt" localSheetId="2" hidden="1">{"NOPCAPEVA",#N/A,FALSE,"Nopat";"FCFCSTAR",#N/A,FALSE,"FCFVAL";"EVAVL",#N/A,FALSE,"EVAVAL";"LEASE",#N/A,FALSE,"OpLease"}</definedName>
    <definedName name="rt" localSheetId="4" hidden="1">{"NOPCAPEVA",#N/A,FALSE,"Nopat";"FCFCSTAR",#N/A,FALSE,"FCFVAL";"EVAVL",#N/A,FALSE,"EVAVAL";"LEASE",#N/A,FALSE,"OpLease"}</definedName>
    <definedName name="rt" localSheetId="3" hidden="1">{"NOPCAPEVA",#N/A,FALSE,"Nopat";"FCFCSTAR",#N/A,FALSE,"FCFVAL";"EVAVL",#N/A,FALSE,"EVAVAL";"LEASE",#N/A,FALSE,"OpLease"}</definedName>
    <definedName name="rt" localSheetId="0" hidden="1">{"NOPCAPEVA",#N/A,FALSE,"Nopat";"FCFCSTAR",#N/A,FALSE,"FCFVAL";"EVAVL",#N/A,FALSE,"EVAVAL";"LEASE",#N/A,FALSE,"OpLease"}</definedName>
    <definedName name="rt" localSheetId="1" hidden="1">{"NOPCAPEVA",#N/A,FALSE,"Nopat";"FCFCSTAR",#N/A,FALSE,"FCFVAL";"EVAVL",#N/A,FALSE,"EVAVAL";"LEASE",#N/A,FALSE,"OpLease"}</definedName>
    <definedName name="rt" hidden="1">{"NOPCAPEVA",#N/A,FALSE,"Nopat";"FCFCSTAR",#N/A,FALSE,"FCFVAL";"EVAVL",#N/A,FALSE,"EVAVAL";"LEASE",#N/A,FALSE,"OpLease"}</definedName>
    <definedName name="rty" localSheetId="2" hidden="1">{"NOPCAPEVA",#N/A,FALSE,"Nopat";"FCFCSTAR",#N/A,FALSE,"FCFVAL";"EVAVL",#N/A,FALSE,"EVAVAL";"LEASE",#N/A,FALSE,"OpLease"}</definedName>
    <definedName name="rty" localSheetId="4" hidden="1">{"NOPCAPEVA",#N/A,FALSE,"Nopat";"FCFCSTAR",#N/A,FALSE,"FCFVAL";"EVAVL",#N/A,FALSE,"EVAVAL";"LEASE",#N/A,FALSE,"OpLease"}</definedName>
    <definedName name="rty" localSheetId="3" hidden="1">{"NOPCAPEVA",#N/A,FALSE,"Nopat";"FCFCSTAR",#N/A,FALSE,"FCFVAL";"EVAVL",#N/A,FALSE,"EVAVAL";"LEASE",#N/A,FALSE,"OpLease"}</definedName>
    <definedName name="rty" localSheetId="0" hidden="1">{"NOPCAPEVA",#N/A,FALSE,"Nopat";"FCFCSTAR",#N/A,FALSE,"FCFVAL";"EVAVL",#N/A,FALSE,"EVAVAL";"LEASE",#N/A,FALSE,"OpLease"}</definedName>
    <definedName name="rty" localSheetId="1" hidden="1">{"NOPCAPEVA",#N/A,FALSE,"Nopat";"FCFCSTAR",#N/A,FALSE,"FCFVAL";"EVAVL",#N/A,FALSE,"EVAVAL";"LEASE",#N/A,FALSE,"OpLease"}</definedName>
    <definedName name="rty" hidden="1">{"NOPCAPEVA",#N/A,FALSE,"Nopat";"FCFCSTAR",#N/A,FALSE,"FCFVAL";"EVAVL",#N/A,FALSE,"EVAVAL";"LEASE",#N/A,FALSE,"OpLease"}</definedName>
    <definedName name="rtyf" localSheetId="2" hidden="1">{"ANAR",#N/A,FALSE,"Dist total";"MARGEN",#N/A,FALSE,"Dist total";"COMENTARIO",#N/A,FALSE,"Ficha CODICE";"CONSEJO",#N/A,FALSE,"Dist p0";"uno",#N/A,FALSE,"Dist total"}</definedName>
    <definedName name="rtyf" localSheetId="4" hidden="1">{"ANAR",#N/A,FALSE,"Dist total";"MARGEN",#N/A,FALSE,"Dist total";"COMENTARIO",#N/A,FALSE,"Ficha CODICE";"CONSEJO",#N/A,FALSE,"Dist p0";"uno",#N/A,FALSE,"Dist total"}</definedName>
    <definedName name="rtyf" localSheetId="3" hidden="1">{"ANAR",#N/A,FALSE,"Dist total";"MARGEN",#N/A,FALSE,"Dist total";"COMENTARIO",#N/A,FALSE,"Ficha CODICE";"CONSEJO",#N/A,FALSE,"Dist p0";"uno",#N/A,FALSE,"Dist total"}</definedName>
    <definedName name="rtyf" localSheetId="0" hidden="1">{"ANAR",#N/A,FALSE,"Dist total";"MARGEN",#N/A,FALSE,"Dist total";"COMENTARIO",#N/A,FALSE,"Ficha CODICE";"CONSEJO",#N/A,FALSE,"Dist p0";"uno",#N/A,FALSE,"Dist total"}</definedName>
    <definedName name="rtyf" localSheetId="1" hidden="1">{"ANAR",#N/A,FALSE,"Dist total";"MARGEN",#N/A,FALSE,"Dist total";"COMENTARIO",#N/A,FALSE,"Ficha CODICE";"CONSEJO",#N/A,FALSE,"Dist p0";"uno",#N/A,FALSE,"Dist total"}</definedName>
    <definedName name="rtyf" hidden="1">{"ANAR",#N/A,FALSE,"Dist total";"MARGEN",#N/A,FALSE,"Dist total";"COMENTARIO",#N/A,FALSE,"Ficha CODICE";"CONSEJO",#N/A,FALSE,"Dist p0";"uno",#N/A,FALSE,"Dist total"}</definedName>
    <definedName name="rtyhgf" localSheetId="2" hidden="1">{"NOPCAPEVA",#N/A,FALSE,"Nopat";"FCFCSTAR",#N/A,FALSE,"FCFVAL";"EVAVL",#N/A,FALSE,"EVAVAL";"LEASE",#N/A,FALSE,"OpLease"}</definedName>
    <definedName name="rtyhgf" localSheetId="4" hidden="1">{"NOPCAPEVA",#N/A,FALSE,"Nopat";"FCFCSTAR",#N/A,FALSE,"FCFVAL";"EVAVL",#N/A,FALSE,"EVAVAL";"LEASE",#N/A,FALSE,"OpLease"}</definedName>
    <definedName name="rtyhgf" localSheetId="3" hidden="1">{"NOPCAPEVA",#N/A,FALSE,"Nopat";"FCFCSTAR",#N/A,FALSE,"FCFVAL";"EVAVL",#N/A,FALSE,"EVAVAL";"LEASE",#N/A,FALSE,"OpLease"}</definedName>
    <definedName name="rtyhgf" localSheetId="0" hidden="1">{"NOPCAPEVA",#N/A,FALSE,"Nopat";"FCFCSTAR",#N/A,FALSE,"FCFVAL";"EVAVL",#N/A,FALSE,"EVAVAL";"LEASE",#N/A,FALSE,"OpLease"}</definedName>
    <definedName name="rtyhgf" localSheetId="1" hidden="1">{"NOPCAPEVA",#N/A,FALSE,"Nopat";"FCFCSTAR",#N/A,FALSE,"FCFVAL";"EVAVL",#N/A,FALSE,"EVAVAL";"LEASE",#N/A,FALSE,"OpLease"}</definedName>
    <definedName name="rtyhgf" hidden="1">{"NOPCAPEVA",#N/A,FALSE,"Nopat";"FCFCSTAR",#N/A,FALSE,"FCFVAL";"EVAVL",#N/A,FALSE,"EVAVAL";"LEASE",#N/A,FALSE,"OpLease"}</definedName>
    <definedName name="rup" localSheetId="2" hidden="1">{"AnnInc",#N/A,TRUE,"Inc";"QtrInc1",#N/A,TRUE,"Inc";"Balance",#N/A,TRUE,"Bal";"Cflow",#N/A,TRUE,"Cash"}</definedName>
    <definedName name="rup" localSheetId="4" hidden="1">{"AnnInc",#N/A,TRUE,"Inc";"QtrInc1",#N/A,TRUE,"Inc";"Balance",#N/A,TRUE,"Bal";"Cflow",#N/A,TRUE,"Cash"}</definedName>
    <definedName name="rup" localSheetId="3" hidden="1">{"AnnInc",#N/A,TRUE,"Inc";"QtrInc1",#N/A,TRUE,"Inc";"Balance",#N/A,TRUE,"Bal";"Cflow",#N/A,TRUE,"Cash"}</definedName>
    <definedName name="rup" localSheetId="0" hidden="1">{"AnnInc",#N/A,TRUE,"Inc";"QtrInc1",#N/A,TRUE,"Inc";"Balance",#N/A,TRUE,"Bal";"Cflow",#N/A,TRUE,"Cash"}</definedName>
    <definedName name="rup" localSheetId="1" hidden="1">{"AnnInc",#N/A,TRUE,"Inc";"QtrInc1",#N/A,TRUE,"Inc";"Balance",#N/A,TRUE,"Bal";"Cflow",#N/A,TRUE,"Cash"}</definedName>
    <definedName name="rup" hidden="1">{"AnnInc",#N/A,TRUE,"Inc";"QtrInc1",#N/A,TRUE,"Inc";"Balance",#N/A,TRUE,"Bal";"Cflow",#N/A,TRUE,"Cash"}</definedName>
    <definedName name="rx" localSheetId="2" hidden="1">{"'Sheet1'!$A$1:$G$26"}</definedName>
    <definedName name="rx" localSheetId="4" hidden="1">{"'Sheet1'!$A$1:$G$26"}</definedName>
    <definedName name="rx" localSheetId="3" hidden="1">{"'Sheet1'!$A$1:$G$26"}</definedName>
    <definedName name="rx" localSheetId="0" hidden="1">{"'Sheet1'!$A$1:$G$26"}</definedName>
    <definedName name="rx" localSheetId="1" hidden="1">{"'Sheet1'!$A$1:$G$26"}</definedName>
    <definedName name="rx" hidden="1">{"'Sheet1'!$A$1:$G$26"}</definedName>
    <definedName name="s">{#N/A,#N/A,FALSE,"output";#N/A,#N/A,FALSE,"contrib";#N/A,#N/A,FALSE,"profile";#N/A,#N/A,FALSE,"comps"}</definedName>
    <definedName name="sadf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sadf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sadf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sadf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sadf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sadf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sadfsdfsdfsaf" localSheetId="2" hidden="1">{"wpocash",#N/A,FALSE,"WPOALLT";"wpoinc",#N/A,FALSE,"WPOALLT";"wpobroad",#N/A,FALSE,"WPOALLT";"wpocable",#N/A,FALSE,"WPOALLT";"wpoexcl",#N/A,FALSE,"WPOALLT";"wponwsweek",#N/A,FALSE,"WPOALLT";"wpopost",#N/A,FALSE,"WPOALLT"}</definedName>
    <definedName name="sadfsdfsdfsaf" localSheetId="4" hidden="1">{"wpocash",#N/A,FALSE,"WPOALLT";"wpoinc",#N/A,FALSE,"WPOALLT";"wpobroad",#N/A,FALSE,"WPOALLT";"wpocable",#N/A,FALSE,"WPOALLT";"wpoexcl",#N/A,FALSE,"WPOALLT";"wponwsweek",#N/A,FALSE,"WPOALLT";"wpopost",#N/A,FALSE,"WPOALLT"}</definedName>
    <definedName name="sadfsdfsdfsaf" localSheetId="3" hidden="1">{"wpocash",#N/A,FALSE,"WPOALLT";"wpoinc",#N/A,FALSE,"WPOALLT";"wpobroad",#N/A,FALSE,"WPOALLT";"wpocable",#N/A,FALSE,"WPOALLT";"wpoexcl",#N/A,FALSE,"WPOALLT";"wponwsweek",#N/A,FALSE,"WPOALLT";"wpopost",#N/A,FALSE,"WPOALLT"}</definedName>
    <definedName name="sadfsdfsdfsaf" localSheetId="0" hidden="1">{"wpocash",#N/A,FALSE,"WPOALLT";"wpoinc",#N/A,FALSE,"WPOALLT";"wpobroad",#N/A,FALSE,"WPOALLT";"wpocable",#N/A,FALSE,"WPOALLT";"wpoexcl",#N/A,FALSE,"WPOALLT";"wponwsweek",#N/A,FALSE,"WPOALLT";"wpopost",#N/A,FALSE,"WPOALLT"}</definedName>
    <definedName name="sadfsdfsdfsaf" localSheetId="1" hidden="1">{"wpocash",#N/A,FALSE,"WPOALLT";"wpoinc",#N/A,FALSE,"WPOALLT";"wpobroad",#N/A,FALSE,"WPOALLT";"wpocable",#N/A,FALSE,"WPOALLT";"wpoexcl",#N/A,FALSE,"WPOALLT";"wponwsweek",#N/A,FALSE,"WPOALLT";"wpopost",#N/A,FALSE,"WPOALLT"}</definedName>
    <definedName name="sadfsdfsdfsaf" hidden="1">{"wpocash",#N/A,FALSE,"WPOALLT";"wpoinc",#N/A,FALSE,"WPOALLT";"wpobroad",#N/A,FALSE,"WPOALLT";"wpocable",#N/A,FALSE,"WPOALLT";"wpoexcl",#N/A,FALSE,"WPOALLT";"wponwsweek",#N/A,FALSE,"WPOALLT";"wpopost",#N/A,FALSE,"WPOALLT"}</definedName>
    <definedName name="saf" localSheetId="2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saf" localSheetId="4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saf" localSheetId="3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saf" localSheetId="0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saf" localSheetId="1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saf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SAPBEXdnldView" hidden="1">"D72A5T621OI9TDNKMKOC3ZHGO"</definedName>
    <definedName name="SAPBEXhrIndnt" hidden="1">1</definedName>
    <definedName name="SAPBEXrevision" hidden="1">17</definedName>
    <definedName name="SAPBEXsysID" hidden="1">"BWP"</definedName>
    <definedName name="SAPBEXwbID" hidden="1">"E89RBEAMRR9Z3F1718GSWL22Z"</definedName>
    <definedName name="SAPBEXwbIDa" hidden="1">"4HVJ011K9X54U355Z4H84OD1Y"</definedName>
    <definedName name="SAPFuncF4Help" localSheetId="2" hidden="1">Main.SAPF4Help()</definedName>
    <definedName name="SAPFuncF4Help" localSheetId="4" hidden="1">Main.SAPF4Help()</definedName>
    <definedName name="SAPFuncF4Help" localSheetId="3" hidden="1">Main.SAPF4Help()</definedName>
    <definedName name="SAPFuncF4Help" localSheetId="0" hidden="1">Main.SAPF4Help()</definedName>
    <definedName name="SAPFuncF4Help" localSheetId="1" hidden="1">Main.SAPF4Help()</definedName>
    <definedName name="SAPFuncF4Help" hidden="1">Main.SAPF4Help()</definedName>
    <definedName name="SAPsysID" hidden="1">"708C5W7SBKP804JT78WJ0JNKI"</definedName>
    <definedName name="SAPwbID" hidden="1">"ARS"</definedName>
    <definedName name="scaling">#REF!</definedName>
    <definedName name="scaling2">#REF!</definedName>
    <definedName name="scwe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cwe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cwe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cwe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cwe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cw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d" localSheetId="2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sd" localSheetId="4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sd" localSheetId="3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sd" localSheetId="0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sd" localSheetId="1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sd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sdafsdafsaf" localSheetId="2" hidden="1">{"wpocash",#N/A,FALSE,"WPOALLT";"wpoinc",#N/A,FALSE,"WPOALLT";"wpobroad",#N/A,FALSE,"WPOALLT";"wpocable",#N/A,FALSE,"WPOALLT";"wpoexcl",#N/A,FALSE,"WPOALLT";"wponwsweek",#N/A,FALSE,"WPOALLT";"wpopost",#N/A,FALSE,"WPOALLT"}</definedName>
    <definedName name="sdafsdafsaf" localSheetId="4" hidden="1">{"wpocash",#N/A,FALSE,"WPOALLT";"wpoinc",#N/A,FALSE,"WPOALLT";"wpobroad",#N/A,FALSE,"WPOALLT";"wpocable",#N/A,FALSE,"WPOALLT";"wpoexcl",#N/A,FALSE,"WPOALLT";"wponwsweek",#N/A,FALSE,"WPOALLT";"wpopost",#N/A,FALSE,"WPOALLT"}</definedName>
    <definedName name="sdafsdafsaf" localSheetId="3" hidden="1">{"wpocash",#N/A,FALSE,"WPOALLT";"wpoinc",#N/A,FALSE,"WPOALLT";"wpobroad",#N/A,FALSE,"WPOALLT";"wpocable",#N/A,FALSE,"WPOALLT";"wpoexcl",#N/A,FALSE,"WPOALLT";"wponwsweek",#N/A,FALSE,"WPOALLT";"wpopost",#N/A,FALSE,"WPOALLT"}</definedName>
    <definedName name="sdafsdafsaf" localSheetId="0" hidden="1">{"wpocash",#N/A,FALSE,"WPOALLT";"wpoinc",#N/A,FALSE,"WPOALLT";"wpobroad",#N/A,FALSE,"WPOALLT";"wpocable",#N/A,FALSE,"WPOALLT";"wpoexcl",#N/A,FALSE,"WPOALLT";"wponwsweek",#N/A,FALSE,"WPOALLT";"wpopost",#N/A,FALSE,"WPOALLT"}</definedName>
    <definedName name="sdafsdafsaf" localSheetId="1" hidden="1">{"wpocash",#N/A,FALSE,"WPOALLT";"wpoinc",#N/A,FALSE,"WPOALLT";"wpobroad",#N/A,FALSE,"WPOALLT";"wpocable",#N/A,FALSE,"WPOALLT";"wpoexcl",#N/A,FALSE,"WPOALLT";"wponwsweek",#N/A,FALSE,"WPOALLT";"wpopost",#N/A,FALSE,"WPOALLT"}</definedName>
    <definedName name="sdafsdafsaf" hidden="1">{"wpocash",#N/A,FALSE,"WPOALLT";"wpoinc",#N/A,FALSE,"WPOALLT";"wpobroad",#N/A,FALSE,"WPOALLT";"wpocable",#N/A,FALSE,"WPOALLT";"wpoexcl",#N/A,FALSE,"WPOALLT";"wponwsweek",#N/A,FALSE,"WPOALLT";"wpopost",#N/A,FALSE,"WPOALLT"}</definedName>
    <definedName name="sdf" localSheetId="2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sdf" localSheetId="4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sdf" localSheetId="3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sdf" localSheetId="0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sdf" localSheetId="1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sdf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sdfsdfsdfsafsdf" localSheetId="2" hidden="1">{"FCB_ALL",#N/A,FALSE,"FCB"}</definedName>
    <definedName name="sdfsdfsdfsafsdf" localSheetId="4" hidden="1">{"FCB_ALL",#N/A,FALSE,"FCB"}</definedName>
    <definedName name="sdfsdfsdfsafsdf" localSheetId="3" hidden="1">{"FCB_ALL",#N/A,FALSE,"FCB"}</definedName>
    <definedName name="sdfsdfsdfsafsdf" localSheetId="0" hidden="1">{"FCB_ALL",#N/A,FALSE,"FCB"}</definedName>
    <definedName name="sdfsdfsdfsafsdf" localSheetId="1" hidden="1">{"FCB_ALL",#N/A,FALSE,"FCB"}</definedName>
    <definedName name="sdfsdfsdfsafsdf" hidden="1">{"FCB_ALL",#N/A,FALSE,"FCB"}</definedName>
    <definedName name="sencount" hidden="1">1</definedName>
    <definedName name="sfgv" localSheetId="2" hidden="1">{"consolidated",#N/A,FALSE,"Sheet1";"cms",#N/A,FALSE,"Sheet1";"fse",#N/A,FALSE,"Sheet1"}</definedName>
    <definedName name="sfgv" localSheetId="4" hidden="1">{"consolidated",#N/A,FALSE,"Sheet1";"cms",#N/A,FALSE,"Sheet1";"fse",#N/A,FALSE,"Sheet1"}</definedName>
    <definedName name="sfgv" localSheetId="3" hidden="1">{"consolidated",#N/A,FALSE,"Sheet1";"cms",#N/A,FALSE,"Sheet1";"fse",#N/A,FALSE,"Sheet1"}</definedName>
    <definedName name="sfgv" localSheetId="0" hidden="1">{"consolidated",#N/A,FALSE,"Sheet1";"cms",#N/A,FALSE,"Sheet1";"fse",#N/A,FALSE,"Sheet1"}</definedName>
    <definedName name="sfgv" localSheetId="1" hidden="1">{"consolidated",#N/A,FALSE,"Sheet1";"cms",#N/A,FALSE,"Sheet1";"fse",#N/A,FALSE,"Sheet1"}</definedName>
    <definedName name="sfgv" hidden="1">{"consolidated",#N/A,FALSE,"Sheet1";"cms",#N/A,FALSE,"Sheet1";"fse",#N/A,FALSE,"Sheet1"}</definedName>
    <definedName name="sfjgfjgfj" localSheetId="2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sfjgfjgfj" localSheetId="4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sfjgfjgfj" localSheetId="3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sfjgfjgfj" localSheetId="0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sfjgfjgfj" localSheetId="1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sfjgfjgfj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sfq" localSheetId="2" hidden="1">{#N/A,#N/A,FALSE,"Calc";#N/A,#N/A,FALSE,"Sensitivity";#N/A,#N/A,FALSE,"LT Earn.Dil.";#N/A,#N/A,FALSE,"Dil. AVP"}</definedName>
    <definedName name="sfq" localSheetId="4" hidden="1">{#N/A,#N/A,FALSE,"Calc";#N/A,#N/A,FALSE,"Sensitivity";#N/A,#N/A,FALSE,"LT Earn.Dil.";#N/A,#N/A,FALSE,"Dil. AVP"}</definedName>
    <definedName name="sfq" localSheetId="3" hidden="1">{#N/A,#N/A,FALSE,"Calc";#N/A,#N/A,FALSE,"Sensitivity";#N/A,#N/A,FALSE,"LT Earn.Dil.";#N/A,#N/A,FALSE,"Dil. AVP"}</definedName>
    <definedName name="sfq" localSheetId="0" hidden="1">{#N/A,#N/A,FALSE,"Calc";#N/A,#N/A,FALSE,"Sensitivity";#N/A,#N/A,FALSE,"LT Earn.Dil.";#N/A,#N/A,FALSE,"Dil. AVP"}</definedName>
    <definedName name="sfq" localSheetId="1" hidden="1">{#N/A,#N/A,FALSE,"Calc";#N/A,#N/A,FALSE,"Sensitivity";#N/A,#N/A,FALSE,"LT Earn.Dil.";#N/A,#N/A,FALSE,"Dil. AVP"}</definedName>
    <definedName name="sfq" hidden="1">{#N/A,#N/A,FALSE,"Calc";#N/A,#N/A,FALSE,"Sensitivity";#N/A,#N/A,FALSE,"LT Earn.Dil.";#N/A,#N/A,FALSE,"Dil. AVP"}</definedName>
    <definedName name="SGA" hidden="1">"SGA"</definedName>
    <definedName name="sgdg" localSheetId="2" hidden="1">{#N/A,#N/A,FALSE,"Calc";#N/A,#N/A,FALSE,"Sensitivity";#N/A,#N/A,FALSE,"LT Earn.Dil.";#N/A,#N/A,FALSE,"Dil. AVP"}</definedName>
    <definedName name="sgdg" localSheetId="4" hidden="1">{#N/A,#N/A,FALSE,"Calc";#N/A,#N/A,FALSE,"Sensitivity";#N/A,#N/A,FALSE,"LT Earn.Dil.";#N/A,#N/A,FALSE,"Dil. AVP"}</definedName>
    <definedName name="sgdg" localSheetId="3" hidden="1">{#N/A,#N/A,FALSE,"Calc";#N/A,#N/A,FALSE,"Sensitivity";#N/A,#N/A,FALSE,"LT Earn.Dil.";#N/A,#N/A,FALSE,"Dil. AVP"}</definedName>
    <definedName name="sgdg" localSheetId="0" hidden="1">{#N/A,#N/A,FALSE,"Calc";#N/A,#N/A,FALSE,"Sensitivity";#N/A,#N/A,FALSE,"LT Earn.Dil.";#N/A,#N/A,FALSE,"Dil. AVP"}</definedName>
    <definedName name="sgdg" localSheetId="1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sx" localSheetId="2" hidden="1">{"consolidated",#N/A,FALSE,"Sheet1";"cms",#N/A,FALSE,"Sheet1";"fse",#N/A,FALSE,"Sheet1"}</definedName>
    <definedName name="sgsx" localSheetId="4" hidden="1">{"consolidated",#N/A,FALSE,"Sheet1";"cms",#N/A,FALSE,"Sheet1";"fse",#N/A,FALSE,"Sheet1"}</definedName>
    <definedName name="sgsx" localSheetId="3" hidden="1">{"consolidated",#N/A,FALSE,"Sheet1";"cms",#N/A,FALSE,"Sheet1";"fse",#N/A,FALSE,"Sheet1"}</definedName>
    <definedName name="sgsx" localSheetId="0" hidden="1">{"consolidated",#N/A,FALSE,"Sheet1";"cms",#N/A,FALSE,"Sheet1";"fse",#N/A,FALSE,"Sheet1"}</definedName>
    <definedName name="sgsx" localSheetId="1" hidden="1">{"consolidated",#N/A,FALSE,"Sheet1";"cms",#N/A,FALSE,"Sheet1";"fse",#N/A,FALSE,"Sheet1"}</definedName>
    <definedName name="sgsx" hidden="1">{"consolidated",#N/A,FALSE,"Sheet1";"cms",#N/A,FALSE,"Sheet1";"fse",#N/A,FALSE,"Sheet1"}</definedName>
    <definedName name="SHARESOUTSTANDING" hidden="1">"SHARESOUTSTANDING"</definedName>
    <definedName name="shit" localSheetId="2" hidden="1">{#N/A,"Base",FALSE,"Dividend";#N/A,"Conservative",FALSE,"Dividend";#N/A,"Downside",FALSE,"Dividend"}</definedName>
    <definedName name="shit" localSheetId="4" hidden="1">{#N/A,"Base",FALSE,"Dividend";#N/A,"Conservative",FALSE,"Dividend";#N/A,"Downside",FALSE,"Dividend"}</definedName>
    <definedName name="shit" localSheetId="3" hidden="1">{#N/A,"Base",FALSE,"Dividend";#N/A,"Conservative",FALSE,"Dividend";#N/A,"Downside",FALSE,"Dividend"}</definedName>
    <definedName name="shit" localSheetId="0" hidden="1">{#N/A,"Base",FALSE,"Dividend";#N/A,"Conservative",FALSE,"Dividend";#N/A,"Downside",FALSE,"Dividend"}</definedName>
    <definedName name="shit" localSheetId="1" hidden="1">{#N/A,"Base",FALSE,"Dividend";#N/A,"Conservative",FALSE,"Dividend";#N/A,"Downside",FALSE,"Dividend"}</definedName>
    <definedName name="shit" hidden="1">{#N/A,"Base",FALSE,"Dividend";#N/A,"Conservative",FALSE,"Dividend";#N/A,"Downside",FALSE,"Dividend"}</definedName>
    <definedName name="SHORT_TERM_INVEST" hidden="1">"SHORT_TERM_INVEST"</definedName>
    <definedName name="slkdjf" localSheetId="2" hidden="1">{#N/A,#N/A,TRUE,"Asmp";#N/A,#N/A,TRUE,"CF"}</definedName>
    <definedName name="slkdjf" localSheetId="4" hidden="1">{#N/A,#N/A,TRUE,"Asmp";#N/A,#N/A,TRUE,"CF"}</definedName>
    <definedName name="slkdjf" localSheetId="3" hidden="1">{#N/A,#N/A,TRUE,"Asmp";#N/A,#N/A,TRUE,"CF"}</definedName>
    <definedName name="slkdjf" localSheetId="0" hidden="1">{#N/A,#N/A,TRUE,"Asmp";#N/A,#N/A,TRUE,"CF"}</definedName>
    <definedName name="slkdjf" localSheetId="1" hidden="1">{#N/A,#N/A,TRUE,"Asmp";#N/A,#N/A,TRUE,"CF"}</definedName>
    <definedName name="slkdjf" hidden="1">{#N/A,#N/A,TRUE,"Asmp";#N/A,#N/A,TRUE,"CF"}</definedName>
    <definedName name="solver_lin" hidden="1">0</definedName>
    <definedName name="solver_num" hidden="1">0</definedName>
    <definedName name="solver_rel1" hidden="1">1</definedName>
    <definedName name="solver_rel2" hidden="1">1</definedName>
    <definedName name="solver_rel3" hidden="1">3</definedName>
    <definedName name="solver_rhs1" hidden="1">0.15</definedName>
    <definedName name="solver_rhs2" hidden="1">204319</definedName>
    <definedName name="solver_rhs3" hidden="1">0.5</definedName>
    <definedName name="solver_tmp" hidden="1">0.15</definedName>
    <definedName name="solver_typ" hidden="1">3</definedName>
    <definedName name="solver_val" hidden="1">0.6</definedName>
    <definedName name="Sort1" localSheetId="2" hidden="1">#REF!</definedName>
    <definedName name="Sort1" localSheetId="4" hidden="1">#REF!</definedName>
    <definedName name="Sort1" localSheetId="3" hidden="1">#REF!</definedName>
    <definedName name="Sort1" localSheetId="0" hidden="1">#REF!</definedName>
    <definedName name="Sort1" localSheetId="1" hidden="1">#REF!</definedName>
    <definedName name="Sort1" hidden="1">#REF!</definedName>
    <definedName name="sq" localSheetId="2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sq" localSheetId="4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sq" localSheetId="3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sq" localSheetId="0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sq" localSheetId="1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sq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ss" localSheetId="2" hidden="1">{#N/A,#N/A,FALSE,"Calc";#N/A,#N/A,FALSE,"Sensitivity";#N/A,#N/A,FALSE,"LT Earn.Dil.";#N/A,#N/A,FALSE,"Dil. AVP"}</definedName>
    <definedName name="ss" localSheetId="4" hidden="1">{#N/A,#N/A,FALSE,"Calc";#N/A,#N/A,FALSE,"Sensitivity";#N/A,#N/A,FALSE,"LT Earn.Dil.";#N/A,#N/A,FALSE,"Dil. AVP"}</definedName>
    <definedName name="ss" localSheetId="3" hidden="1">{#N/A,#N/A,FALSE,"Calc";#N/A,#N/A,FALSE,"Sensitivity";#N/A,#N/A,FALSE,"LT Earn.Dil.";#N/A,#N/A,FALSE,"Dil. AVP"}</definedName>
    <definedName name="ss" localSheetId="0" hidden="1">{#N/A,#N/A,FALSE,"Calc";#N/A,#N/A,FALSE,"Sensitivity";#N/A,#N/A,FALSE,"LT Earn.Dil.";#N/A,#N/A,FALSE,"Dil. AVP"}</definedName>
    <definedName name="ss" localSheetId="1" hidden="1">{#N/A,#N/A,FALSE,"Calc";#N/A,#N/A,FALSE,"Sensitivity";#N/A,#N/A,FALSE,"LT Earn.Dil.";#N/A,#N/A,FALSE,"Dil. AVP"}</definedName>
    <definedName name="ss" hidden="1">{#N/A,#N/A,FALSE,"Calc";#N/A,#N/A,FALSE,"Sensitivity";#N/A,#N/A,FALSE,"LT Earn.Dil.";#N/A,#N/A,FALSE,"Dil. AVP"}</definedName>
    <definedName name="sss" localSheetId="2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sss" localSheetId="4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sss" localSheetId="3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sss" localSheetId="0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sss" localSheetId="1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sss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SSSSS" localSheetId="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" localSheetId="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" localSheetId="3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ATE" hidden="1">"STATE"</definedName>
    <definedName name="stef" localSheetId="2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f" localSheetId="4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f" localSheetId="3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f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f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OCK_BASED" hidden="1">"STOCK_BASED"</definedName>
    <definedName name="SV">#REF!</definedName>
    <definedName name="Swvu.STANDARD." localSheetId="2" hidden="1">#REF!</definedName>
    <definedName name="Swvu.STANDARD." localSheetId="4" hidden="1">#REF!</definedName>
    <definedName name="Swvu.STANDARD." localSheetId="3" hidden="1">#REF!</definedName>
    <definedName name="Swvu.STANDARD." localSheetId="0" hidden="1">#REF!</definedName>
    <definedName name="Swvu.STANDARD." localSheetId="1" hidden="1">#REF!</definedName>
    <definedName name="Swvu.STANDARD." hidden="1">#REF!</definedName>
    <definedName name="sxvf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xvf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xvf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xv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xvf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xv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t" localSheetId="2" hidden="1">{"ANAR",#N/A,FALSE,"Dist total";"MARGEN",#N/A,FALSE,"Dist total";"COMENTARIO",#N/A,FALSE,"Ficha CODICE";"CONSEJO",#N/A,FALSE,"Dist p0";"uno",#N/A,FALSE,"Dist total"}</definedName>
    <definedName name="t" localSheetId="4" hidden="1">{"ANAR",#N/A,FALSE,"Dist total";"MARGEN",#N/A,FALSE,"Dist total";"COMENTARIO",#N/A,FALSE,"Ficha CODICE";"CONSEJO",#N/A,FALSE,"Dist p0";"uno",#N/A,FALSE,"Dist total"}</definedName>
    <definedName name="t" localSheetId="3" hidden="1">{"ANAR",#N/A,FALSE,"Dist total";"MARGEN",#N/A,FALSE,"Dist total";"COMENTARIO",#N/A,FALSE,"Ficha CODICE";"CONSEJO",#N/A,FALSE,"Dist p0";"uno",#N/A,FALSE,"Dist total"}</definedName>
    <definedName name="t" localSheetId="0" hidden="1">{"ANAR",#N/A,FALSE,"Dist total";"MARGEN",#N/A,FALSE,"Dist total";"COMENTARIO",#N/A,FALSE,"Ficha CODICE";"CONSEJO",#N/A,FALSE,"Dist p0";"uno",#N/A,FALSE,"Dist total"}</definedName>
    <definedName name="t" localSheetId="1" hidden="1">{"ANAR",#N/A,FALSE,"Dist total";"MARGEN",#N/A,FALSE,"Dist total";"COMENTARIO",#N/A,FALSE,"Ficha CODICE";"CONSEJO",#N/A,FALSE,"Dist p0";"uno",#N/A,FALSE,"Dist total"}</definedName>
    <definedName name="t" hidden="1">{"ANAR",#N/A,FALSE,"Dist total";"MARGEN",#N/A,FALSE,"Dist total";"COMENTARIO",#N/A,FALSE,"Ficha CODICE";"CONSEJO",#N/A,FALSE,"Dist p0";"uno",#N/A,FALSE,"Dist total"}</definedName>
    <definedName name="t4wqd" localSheetId="2" hidden="1">{"AnnInc",#N/A,TRUE,"Inc";"QtrInc1",#N/A,TRUE,"Inc";"Balance",#N/A,TRUE,"Bal";"Cflow",#N/A,TRUE,"Cash"}</definedName>
    <definedName name="t4wqd" localSheetId="4" hidden="1">{"AnnInc",#N/A,TRUE,"Inc";"QtrInc1",#N/A,TRUE,"Inc";"Balance",#N/A,TRUE,"Bal";"Cflow",#N/A,TRUE,"Cash"}</definedName>
    <definedName name="t4wqd" localSheetId="3" hidden="1">{"AnnInc",#N/A,TRUE,"Inc";"QtrInc1",#N/A,TRUE,"Inc";"Balance",#N/A,TRUE,"Bal";"Cflow",#N/A,TRUE,"Cash"}</definedName>
    <definedName name="t4wqd" localSheetId="0" hidden="1">{"AnnInc",#N/A,TRUE,"Inc";"QtrInc1",#N/A,TRUE,"Inc";"Balance",#N/A,TRUE,"Bal";"Cflow",#N/A,TRUE,"Cash"}</definedName>
    <definedName name="t4wqd" localSheetId="1" hidden="1">{"AnnInc",#N/A,TRUE,"Inc";"QtrInc1",#N/A,TRUE,"Inc";"Balance",#N/A,TRUE,"Bal";"Cflow",#N/A,TRUE,"Cash"}</definedName>
    <definedName name="t4wqd" hidden="1">{"AnnInc",#N/A,TRUE,"Inc";"QtrInc1",#N/A,TRUE,"Inc";"Balance",#N/A,TRUE,"Bal";"Cflow",#N/A,TRUE,"Cash"}</definedName>
    <definedName name="tes" localSheetId="2" hidden="1">{"NOPCAPEVA",#N/A,FALSE,"Nopat";"FCFCSTAR",#N/A,FALSE,"FCFVAL";"EVAVL",#N/A,FALSE,"EVAVAL";"LEASE",#N/A,FALSE,"OpLease"}</definedName>
    <definedName name="tes" localSheetId="4" hidden="1">{"NOPCAPEVA",#N/A,FALSE,"Nopat";"FCFCSTAR",#N/A,FALSE,"FCFVAL";"EVAVL",#N/A,FALSE,"EVAVAL";"LEASE",#N/A,FALSE,"OpLease"}</definedName>
    <definedName name="tes" localSheetId="3" hidden="1">{"NOPCAPEVA",#N/A,FALSE,"Nopat";"FCFCSTAR",#N/A,FALSE,"FCFVAL";"EVAVL",#N/A,FALSE,"EVAVAL";"LEASE",#N/A,FALSE,"OpLease"}</definedName>
    <definedName name="tes" localSheetId="0" hidden="1">{"NOPCAPEVA",#N/A,FALSE,"Nopat";"FCFCSTAR",#N/A,FALSE,"FCFVAL";"EVAVL",#N/A,FALSE,"EVAVAL";"LEASE",#N/A,FALSE,"OpLease"}</definedName>
    <definedName name="tes" localSheetId="1" hidden="1">{"NOPCAPEVA",#N/A,FALSE,"Nopat";"FCFCSTAR",#N/A,FALSE,"FCFVAL";"EVAVL",#N/A,FALSE,"EVAVAL";"LEASE",#N/A,FALSE,"OpLease"}</definedName>
    <definedName name="tes" hidden="1">{"NOPCAPEVA",#N/A,FALSE,"Nopat";"FCFCSTAR",#N/A,FALSE,"FCFVAL";"EVAVL",#N/A,FALSE,"EVAVAL";"LEASE",#N/A,FALSE,"OpLease"}</definedName>
    <definedName name="Test" localSheetId="2" hidden="1">{#N/A,#N/A,FALSE,"Brad_DCFM";#N/A,#N/A,FALSE,"Nick_DCFM";#N/A,#N/A,FALSE,"Mobile_DCFM"}</definedName>
    <definedName name="Test" localSheetId="4" hidden="1">{#N/A,#N/A,FALSE,"Brad_DCFM";#N/A,#N/A,FALSE,"Nick_DCFM";#N/A,#N/A,FALSE,"Mobile_DCFM"}</definedName>
    <definedName name="Test" localSheetId="3" hidden="1">{#N/A,#N/A,FALSE,"Brad_DCFM";#N/A,#N/A,FALSE,"Nick_DCFM";#N/A,#N/A,FALSE,"Mobile_DCFM"}</definedName>
    <definedName name="Test" localSheetId="0" hidden="1">{#N/A,#N/A,FALSE,"Brad_DCFM";#N/A,#N/A,FALSE,"Nick_DCFM";#N/A,#N/A,FALSE,"Mobile_DCFM"}</definedName>
    <definedName name="Test" localSheetId="1" hidden="1">{#N/A,#N/A,FALSE,"Brad_DCFM";#N/A,#N/A,FALSE,"Nick_DCFM";#N/A,#N/A,FALSE,"Mobile_DCFM"}</definedName>
    <definedName name="Test" hidden="1">{#N/A,#N/A,FALSE,"Brad_DCFM";#N/A,#N/A,FALSE,"Nick_DCFM";#N/A,#N/A,FALSE,"Mobile_DCFM"}</definedName>
    <definedName name="TextRefCopyRangeCount" hidden="1">77</definedName>
    <definedName name="thth" localSheetId="2" hidden="1">{#N/A,#N/A,FALSE,"Calc";#N/A,#N/A,FALSE,"Sensitivity";#N/A,#N/A,FALSE,"LT Earn.Dil.";#N/A,#N/A,FALSE,"Dil. AVP"}</definedName>
    <definedName name="thth" localSheetId="4" hidden="1">{#N/A,#N/A,FALSE,"Calc";#N/A,#N/A,FALSE,"Sensitivity";#N/A,#N/A,FALSE,"LT Earn.Dil.";#N/A,#N/A,FALSE,"Dil. AVP"}</definedName>
    <definedName name="thth" localSheetId="3" hidden="1">{#N/A,#N/A,FALSE,"Calc";#N/A,#N/A,FALSE,"Sensitivity";#N/A,#N/A,FALSE,"LT Earn.Dil.";#N/A,#N/A,FALSE,"Dil. AVP"}</definedName>
    <definedName name="thth" localSheetId="0" hidden="1">{#N/A,#N/A,FALSE,"Calc";#N/A,#N/A,FALSE,"Sensitivity";#N/A,#N/A,FALSE,"LT Earn.Dil.";#N/A,#N/A,FALSE,"Dil. AVP"}</definedName>
    <definedName name="thth" localSheetId="1" hidden="1">{#N/A,#N/A,FALSE,"Calc";#N/A,#N/A,FALSE,"Sensitivity";#N/A,#N/A,FALSE,"LT Earn.Dil.";#N/A,#N/A,FALSE,"Dil. AVP"}</definedName>
    <definedName name="thth" hidden="1">{#N/A,#N/A,FALSE,"Calc";#N/A,#N/A,FALSE,"Sensitivity";#N/A,#N/A,FALSE,"LT Earn.Dil.";#N/A,#N/A,FALSE,"Dil. AVP"}</definedName>
    <definedName name="tjhrw" localSheetId="2" hidden="1">{"NOPCAPEVA",#N/A,FALSE,"Nopat";"FCFCSTAR",#N/A,FALSE,"FCFVAL";"EVAVL",#N/A,FALSE,"EVAVAL";"LEASE",#N/A,FALSE,"OpLease"}</definedName>
    <definedName name="tjhrw" localSheetId="4" hidden="1">{"NOPCAPEVA",#N/A,FALSE,"Nopat";"FCFCSTAR",#N/A,FALSE,"FCFVAL";"EVAVL",#N/A,FALSE,"EVAVAL";"LEASE",#N/A,FALSE,"OpLease"}</definedName>
    <definedName name="tjhrw" localSheetId="3" hidden="1">{"NOPCAPEVA",#N/A,FALSE,"Nopat";"FCFCSTAR",#N/A,FALSE,"FCFVAL";"EVAVL",#N/A,FALSE,"EVAVAL";"LEASE",#N/A,FALSE,"OpLease"}</definedName>
    <definedName name="tjhrw" localSheetId="0" hidden="1">{"NOPCAPEVA",#N/A,FALSE,"Nopat";"FCFCSTAR",#N/A,FALSE,"FCFVAL";"EVAVL",#N/A,FALSE,"EVAVAL";"LEASE",#N/A,FALSE,"OpLease"}</definedName>
    <definedName name="tjhrw" localSheetId="1" hidden="1">{"NOPCAPEVA",#N/A,FALSE,"Nopat";"FCFCSTAR",#N/A,FALSE,"FCFVAL";"EVAVL",#N/A,FALSE,"EVAVAL";"LEASE",#N/A,FALSE,"OpLease"}</definedName>
    <definedName name="tjhrw" hidden="1">{"NOPCAPEVA",#N/A,FALSE,"Nopat";"FCFCSTAR",#N/A,FALSE,"FCFVAL";"EVAVL",#N/A,FALSE,"EVAVAL";"LEASE",#N/A,FALSE,"OpLease"}</definedName>
    <definedName name="TOTAL_ASSETS" hidden="1">"TOTAL_ASSETS"</definedName>
    <definedName name="TOTAL_CASH_DIVID" hidden="1">"TOTAL_CASH_DIVID"</definedName>
    <definedName name="TOTAL_CASH_FINAN" hidden="1">"TOTAL_CASH_FINAN"</definedName>
    <definedName name="TOTAL_CASH_INVEST" hidden="1">"TOTAL_CASH_INVEST"</definedName>
    <definedName name="TOTAL_CASH_OPER" hidden="1">"TOTAL_CASH_OPER"</definedName>
    <definedName name="TOTAL_COMMON" hidden="1">"TOTAL_COMMON"</definedName>
    <definedName name="TOTAL_CURRENT_ASSETS" hidden="1">"TOTAL_CURRENT_ASSETS"</definedName>
    <definedName name="TOTAL_CURRENT_LIAB" hidden="1">"TOTAL_CURRENT_LIAB"</definedName>
    <definedName name="TOTAL_DEBT" hidden="1">"TOTAL_DEBT"</definedName>
    <definedName name="TOTAL_DEBT_OVER_EBITDA" hidden="1">"TOTAL_DEBT_OVER_EBITDA"</definedName>
    <definedName name="TOTAL_DEBT_OVER_TOTAL_BV" hidden="1">"TOTAL_DEBT_OVER_TOTAL_BV"</definedName>
    <definedName name="TOTAL_DEBT_OVER_TOTAL_CAP" hidden="1">"TOTAL_DEBT_OVER_TOTAL_CAP"</definedName>
    <definedName name="TOTAL_EQUITY" hidden="1">"TOTAL_EQUITY"</definedName>
    <definedName name="TOTAL_INTEREST_EXP" hidden="1">"TOTAL_INTEREST_EXP"</definedName>
    <definedName name="TOTAL_INVENTORY" hidden="1">"TOTAL_INVENTORY"</definedName>
    <definedName name="TOTAL_LIAB" hidden="1">"TOTAL_LIAB"</definedName>
    <definedName name="TOTAL_LIAB_SHAREHOLD" hidden="1">"TOTAL_LIAB_SHAREHOLD"</definedName>
    <definedName name="TOTAL_LONG_DEBT" hidden="1">"TOTAL_LONG_DEBT"</definedName>
    <definedName name="TOTAL_OPER_EXPEN" hidden="1">"TOTAL_OPER_EXPEN"</definedName>
    <definedName name="TOTAL_RECEIV" hidden="1">"TOTAL_RECEIV"</definedName>
    <definedName name="TOTAL_REVENUE" hidden="1">"TOTAL_REVENUE"</definedName>
    <definedName name="TOTAL_SPECIAL" hidden="1">"TOTAL_SPECIAL"</definedName>
    <definedName name="TP_Footer_Path" hidden="1">"C:\Clients\Bombardier\BRP\"</definedName>
    <definedName name="TP_Footer_User" hidden="1">"damoure"</definedName>
    <definedName name="TP_Footer_Version" hidden="1">"v3.00"</definedName>
    <definedName name="TRADE_AR" hidden="1">"TRADE_AR"</definedName>
    <definedName name="tre" localSheetId="2" hidden="1">{"NOPCAPEVA",#N/A,FALSE,"Nopat";"FCFCSTAR",#N/A,FALSE,"FCFVAL";"EVAVL",#N/A,FALSE,"EVAVAL";"LEASE",#N/A,FALSE,"OpLease"}</definedName>
    <definedName name="tre" localSheetId="4" hidden="1">{"NOPCAPEVA",#N/A,FALSE,"Nopat";"FCFCSTAR",#N/A,FALSE,"FCFVAL";"EVAVL",#N/A,FALSE,"EVAVAL";"LEASE",#N/A,FALSE,"OpLease"}</definedName>
    <definedName name="tre" localSheetId="3" hidden="1">{"NOPCAPEVA",#N/A,FALSE,"Nopat";"FCFCSTAR",#N/A,FALSE,"FCFVAL";"EVAVL",#N/A,FALSE,"EVAVAL";"LEASE",#N/A,FALSE,"OpLease"}</definedName>
    <definedName name="tre" localSheetId="0" hidden="1">{"NOPCAPEVA",#N/A,FALSE,"Nopat";"FCFCSTAR",#N/A,FALSE,"FCFVAL";"EVAVL",#N/A,FALSE,"EVAVAL";"LEASE",#N/A,FALSE,"OpLease"}</definedName>
    <definedName name="tre" localSheetId="1" hidden="1">{"NOPCAPEVA",#N/A,FALSE,"Nopat";"FCFCSTAR",#N/A,FALSE,"FCFVAL";"EVAVL",#N/A,FALSE,"EVAVAL";"LEASE",#N/A,FALSE,"OpLease"}</definedName>
    <definedName name="tre" hidden="1">{"NOPCAPEVA",#N/A,FALSE,"Nopat";"FCFCSTAR",#N/A,FALSE,"FCFVAL";"EVAVL",#N/A,FALSE,"EVAVAL";"LEASE",#N/A,FALSE,"OpLease"}</definedName>
    <definedName name="TREASURY_STOCK" hidden="1">"TREASURY_STOCK"</definedName>
    <definedName name="TTT" hidden="1">#REF!</definedName>
    <definedName name="tttt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" hidden="1">#REF!</definedName>
    <definedName name="tttttttt" hidden="1">#REF!</definedName>
    <definedName name="ttttttttttttttt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ttttt" hidden="1">#REF!</definedName>
    <definedName name="tttttttttttttttttttttttt" localSheetId="2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tttttttttttttttttttttttt" localSheetId="4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tttttttttttttttttttttttt" localSheetId="3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tttttttttttttttttttttttt" localSheetId="0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tttttttttttttttttttttttt" localSheetId="1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tttttttttttttttttttttttt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tttttttttttttttttttttttttttttt" localSheetId="2" hidden="1">{#N/A,#N/A,FALSE,"Aging Summary";#N/A,#N/A,FALSE,"Ratio Analysis";#N/A,#N/A,FALSE,"Test 120 Day Accts";#N/A,#N/A,FALSE,"Tickmarks"}</definedName>
    <definedName name="tttttttttttttttttttttttttttttt" localSheetId="4" hidden="1">{#N/A,#N/A,FALSE,"Aging Summary";#N/A,#N/A,FALSE,"Ratio Analysis";#N/A,#N/A,FALSE,"Test 120 Day Accts";#N/A,#N/A,FALSE,"Tickmarks"}</definedName>
    <definedName name="tttttttttttttttttttttttttttttt" localSheetId="3" hidden="1">{#N/A,#N/A,FALSE,"Aging Summary";#N/A,#N/A,FALSE,"Ratio Analysis";#N/A,#N/A,FALSE,"Test 120 Day Accts";#N/A,#N/A,FALSE,"Tickmarks"}</definedName>
    <definedName name="tttttttttttttttttttttttttttttt" localSheetId="0" hidden="1">{#N/A,#N/A,FALSE,"Aging Summary";#N/A,#N/A,FALSE,"Ratio Analysis";#N/A,#N/A,FALSE,"Test 120 Day Accts";#N/A,#N/A,FALSE,"Tickmarks"}</definedName>
    <definedName name="tttttttttttttttttttttttttttttt" localSheetId="1" hidden="1">{#N/A,#N/A,FALSE,"Aging Summary";#N/A,#N/A,FALSE,"Ratio Analysis";#N/A,#N/A,FALSE,"Test 120 Day Accts";#N/A,#N/A,FALSE,"Tickmarks"}</definedName>
    <definedName name="tttttttttttttttttttttttttttttt" hidden="1">{#N/A,#N/A,FALSE,"Aging Summary";#N/A,#N/A,FALSE,"Ratio Analysis";#N/A,#N/A,FALSE,"Test 120 Day Accts";#N/A,#N/A,FALSE,"Tickmarks"}</definedName>
    <definedName name="ttttttttttttttttttttttttttttttttt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tttttttttttttttttt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tttttttttttttttttt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tttttttttttttttttt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tttttttttttttttttt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tttttttttttttttttt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ttttttttttttttttttttttttttttttttttttttttt" localSheetId="2" hidden="1">{"cebank",#N/A,FALSE,"P9498BAR";"spbank",#N/A,FALSE,"P9498BAR";"renfinbank",#N/A,FALSE,"P9498BAR";"indici",#N/A,FALSE,"P9498BAR"}</definedName>
    <definedName name="tttttttttttttttttttttttttttttttttttttttttt" localSheetId="4" hidden="1">{"cebank",#N/A,FALSE,"P9498BAR";"spbank",#N/A,FALSE,"P9498BAR";"renfinbank",#N/A,FALSE,"P9498BAR";"indici",#N/A,FALSE,"P9498BAR"}</definedName>
    <definedName name="tttttttttttttttttttttttttttttttttttttttttt" localSheetId="3" hidden="1">{"cebank",#N/A,FALSE,"P9498BAR";"spbank",#N/A,FALSE,"P9498BAR";"renfinbank",#N/A,FALSE,"P9498BAR";"indici",#N/A,FALSE,"P9498BAR"}</definedName>
    <definedName name="tttttttttttttttttttttttttttttttttttttttttt" localSheetId="0" hidden="1">{"cebank",#N/A,FALSE,"P9498BAR";"spbank",#N/A,FALSE,"P9498BAR";"renfinbank",#N/A,FALSE,"P9498BAR";"indici",#N/A,FALSE,"P9498BAR"}</definedName>
    <definedName name="tttttttttttttttttttttttttttttttttttttttttt" localSheetId="1" hidden="1">{"cebank",#N/A,FALSE,"P9498BAR";"spbank",#N/A,FALSE,"P9498BAR";"renfinbank",#N/A,FALSE,"P9498BAR";"indici",#N/A,FALSE,"P9498BAR"}</definedName>
    <definedName name="tttttttttttttttttttttttttttttttttttttttttt" hidden="1">{"cebank",#N/A,FALSE,"P9498BAR";"spbank",#N/A,FALSE,"P9498BAR";"renfinbank",#N/A,FALSE,"P9498BAR";"indici",#N/A,FALSE,"P9498BAR"}</definedName>
    <definedName name="TVW" localSheetId="2" hidden="1">{#N/A,#N/A,TRUE,"Cover";#N/A,#N/A,TRUE,"Preparation Notes";#N/A,#N/A,TRUE,"FX Rates";#N/A,#N/A,TRUE,"Profit &amp; Loss";#N/A,#N/A,TRUE,"Balance Sheet";#N/A,#N/A,TRUE,"Schedule 1";#N/A,#N/A,TRUE,"Schedule 2-1";#N/A,#N/A,TRUE,"Schedule 2-2";#N/A,#N/A,TRUE,"Schedule 3";#N/A,#N/A,TRUE,"Schedule 4";#N/A,#N/A,TRUE,"Schedule 5";#N/A,#N/A,TRUE,"Schedule 6";#N/A,#N/A,TRUE,"Schedule 7";#N/A,#N/A,TRUE,"Schedule 8";#N/A,#N/A,TRUE,"Schedule 9";#N/A,#N/A,TRUE,"Schedule 10";#N/A,#N/A,TRUE,"Schedule 11";#N/A,#N/A,TRUE,"Schedule 12";#N/A,#N/A,TRUE,"Schedule 13";#N/A,#N/A,TRUE,"Schedule 14";#N/A,#N/A,TRUE,"Schedule 15";#N/A,#N/A,TRUE,"Schedule 16";#N/A,#N/A,TRUE,"Schedule 17-1";#N/A,#N/A,TRUE,"Schedule 17-2"}</definedName>
    <definedName name="TVW" localSheetId="4" hidden="1">{#N/A,#N/A,TRUE,"Cover";#N/A,#N/A,TRUE,"Preparation Notes";#N/A,#N/A,TRUE,"FX Rates";#N/A,#N/A,TRUE,"Profit &amp; Loss";#N/A,#N/A,TRUE,"Balance Sheet";#N/A,#N/A,TRUE,"Schedule 1";#N/A,#N/A,TRUE,"Schedule 2-1";#N/A,#N/A,TRUE,"Schedule 2-2";#N/A,#N/A,TRUE,"Schedule 3";#N/A,#N/A,TRUE,"Schedule 4";#N/A,#N/A,TRUE,"Schedule 5";#N/A,#N/A,TRUE,"Schedule 6";#N/A,#N/A,TRUE,"Schedule 7";#N/A,#N/A,TRUE,"Schedule 8";#N/A,#N/A,TRUE,"Schedule 9";#N/A,#N/A,TRUE,"Schedule 10";#N/A,#N/A,TRUE,"Schedule 11";#N/A,#N/A,TRUE,"Schedule 12";#N/A,#N/A,TRUE,"Schedule 13";#N/A,#N/A,TRUE,"Schedule 14";#N/A,#N/A,TRUE,"Schedule 15";#N/A,#N/A,TRUE,"Schedule 16";#N/A,#N/A,TRUE,"Schedule 17-1";#N/A,#N/A,TRUE,"Schedule 17-2"}</definedName>
    <definedName name="TVW" localSheetId="3" hidden="1">{#N/A,#N/A,TRUE,"Cover";#N/A,#N/A,TRUE,"Preparation Notes";#N/A,#N/A,TRUE,"FX Rates";#N/A,#N/A,TRUE,"Profit &amp; Loss";#N/A,#N/A,TRUE,"Balance Sheet";#N/A,#N/A,TRUE,"Schedule 1";#N/A,#N/A,TRUE,"Schedule 2-1";#N/A,#N/A,TRUE,"Schedule 2-2";#N/A,#N/A,TRUE,"Schedule 3";#N/A,#N/A,TRUE,"Schedule 4";#N/A,#N/A,TRUE,"Schedule 5";#N/A,#N/A,TRUE,"Schedule 6";#N/A,#N/A,TRUE,"Schedule 7";#N/A,#N/A,TRUE,"Schedule 8";#N/A,#N/A,TRUE,"Schedule 9";#N/A,#N/A,TRUE,"Schedule 10";#N/A,#N/A,TRUE,"Schedule 11";#N/A,#N/A,TRUE,"Schedule 12";#N/A,#N/A,TRUE,"Schedule 13";#N/A,#N/A,TRUE,"Schedule 14";#N/A,#N/A,TRUE,"Schedule 15";#N/A,#N/A,TRUE,"Schedule 16";#N/A,#N/A,TRUE,"Schedule 17-1";#N/A,#N/A,TRUE,"Schedule 17-2"}</definedName>
    <definedName name="TVW" localSheetId="0" hidden="1">{#N/A,#N/A,TRUE,"Cover";#N/A,#N/A,TRUE,"Preparation Notes";#N/A,#N/A,TRUE,"FX Rates";#N/A,#N/A,TRUE,"Profit &amp; Loss";#N/A,#N/A,TRUE,"Balance Sheet";#N/A,#N/A,TRUE,"Schedule 1";#N/A,#N/A,TRUE,"Schedule 2-1";#N/A,#N/A,TRUE,"Schedule 2-2";#N/A,#N/A,TRUE,"Schedule 3";#N/A,#N/A,TRUE,"Schedule 4";#N/A,#N/A,TRUE,"Schedule 5";#N/A,#N/A,TRUE,"Schedule 6";#N/A,#N/A,TRUE,"Schedule 7";#N/A,#N/A,TRUE,"Schedule 8";#N/A,#N/A,TRUE,"Schedule 9";#N/A,#N/A,TRUE,"Schedule 10";#N/A,#N/A,TRUE,"Schedule 11";#N/A,#N/A,TRUE,"Schedule 12";#N/A,#N/A,TRUE,"Schedule 13";#N/A,#N/A,TRUE,"Schedule 14";#N/A,#N/A,TRUE,"Schedule 15";#N/A,#N/A,TRUE,"Schedule 16";#N/A,#N/A,TRUE,"Schedule 17-1";#N/A,#N/A,TRUE,"Schedule 17-2"}</definedName>
    <definedName name="TVW" localSheetId="1" hidden="1">{#N/A,#N/A,TRUE,"Cover";#N/A,#N/A,TRUE,"Preparation Notes";#N/A,#N/A,TRUE,"FX Rates";#N/A,#N/A,TRUE,"Profit &amp; Loss";#N/A,#N/A,TRUE,"Balance Sheet";#N/A,#N/A,TRUE,"Schedule 1";#N/A,#N/A,TRUE,"Schedule 2-1";#N/A,#N/A,TRUE,"Schedule 2-2";#N/A,#N/A,TRUE,"Schedule 3";#N/A,#N/A,TRUE,"Schedule 4";#N/A,#N/A,TRUE,"Schedule 5";#N/A,#N/A,TRUE,"Schedule 6";#N/A,#N/A,TRUE,"Schedule 7";#N/A,#N/A,TRUE,"Schedule 8";#N/A,#N/A,TRUE,"Schedule 9";#N/A,#N/A,TRUE,"Schedule 10";#N/A,#N/A,TRUE,"Schedule 11";#N/A,#N/A,TRUE,"Schedule 12";#N/A,#N/A,TRUE,"Schedule 13";#N/A,#N/A,TRUE,"Schedule 14";#N/A,#N/A,TRUE,"Schedule 15";#N/A,#N/A,TRUE,"Schedule 16";#N/A,#N/A,TRUE,"Schedule 17-1";#N/A,#N/A,TRUE,"Schedule 17-2"}</definedName>
    <definedName name="TVW" hidden="1">{#N/A,#N/A,TRUE,"Cover";#N/A,#N/A,TRUE,"Preparation Notes";#N/A,#N/A,TRUE,"FX Rates";#N/A,#N/A,TRUE,"Profit &amp; Loss";#N/A,#N/A,TRUE,"Balance Sheet";#N/A,#N/A,TRUE,"Schedule 1";#N/A,#N/A,TRUE,"Schedule 2-1";#N/A,#N/A,TRUE,"Schedule 2-2";#N/A,#N/A,TRUE,"Schedule 3";#N/A,#N/A,TRUE,"Schedule 4";#N/A,#N/A,TRUE,"Schedule 5";#N/A,#N/A,TRUE,"Schedule 6";#N/A,#N/A,TRUE,"Schedule 7";#N/A,#N/A,TRUE,"Schedule 8";#N/A,#N/A,TRUE,"Schedule 9";#N/A,#N/A,TRUE,"Schedule 10";#N/A,#N/A,TRUE,"Schedule 11";#N/A,#N/A,TRUE,"Schedule 12";#N/A,#N/A,TRUE,"Schedule 13";#N/A,#N/A,TRUE,"Schedule 14";#N/A,#N/A,TRUE,"Schedule 15";#N/A,#N/A,TRUE,"Schedule 16";#N/A,#N/A,TRUE,"Schedule 17-1";#N/A,#N/A,TRUE,"Schedule 17-2"}</definedName>
    <definedName name="twre" localSheetId="2" hidden="1">{"NOPCAPEVA",#N/A,FALSE,"Nopat";"FCFCSTAR",#N/A,FALSE,"FCFVAL";"EVAVL",#N/A,FALSE,"EVAVAL";"LEASE",#N/A,FALSE,"OpLease"}</definedName>
    <definedName name="twre" localSheetId="4" hidden="1">{"NOPCAPEVA",#N/A,FALSE,"Nopat";"FCFCSTAR",#N/A,FALSE,"FCFVAL";"EVAVL",#N/A,FALSE,"EVAVAL";"LEASE",#N/A,FALSE,"OpLease"}</definedName>
    <definedName name="twre" localSheetId="3" hidden="1">{"NOPCAPEVA",#N/A,FALSE,"Nopat";"FCFCSTAR",#N/A,FALSE,"FCFVAL";"EVAVL",#N/A,FALSE,"EVAVAL";"LEASE",#N/A,FALSE,"OpLease"}</definedName>
    <definedName name="twre" localSheetId="0" hidden="1">{"NOPCAPEVA",#N/A,FALSE,"Nopat";"FCFCSTAR",#N/A,FALSE,"FCFVAL";"EVAVL",#N/A,FALSE,"EVAVAL";"LEASE",#N/A,FALSE,"OpLease"}</definedName>
    <definedName name="twre" localSheetId="1" hidden="1">{"NOPCAPEVA",#N/A,FALSE,"Nopat";"FCFCSTAR",#N/A,FALSE,"FCFVAL";"EVAVL",#N/A,FALSE,"EVAVAL";"LEASE",#N/A,FALSE,"OpLease"}</definedName>
    <definedName name="twre" hidden="1">{"NOPCAPEVA",#N/A,FALSE,"Nopat";"FCFCSTAR",#N/A,FALSE,"FCFVAL";"EVAVL",#N/A,FALSE,"EVAVAL";"LEASE",#N/A,FALSE,"OpLease"}</definedName>
    <definedName name="ty" localSheetId="2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ty" localSheetId="4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ty" localSheetId="3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ty" localSheetId="0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ty" localSheetId="1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ty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tyi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yi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yi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yi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yi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yi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tyiii" localSheetId="2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tyiii" localSheetId="4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tyiii" localSheetId="3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tyiii" localSheetId="0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tyiii" localSheetId="1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tyiii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u" localSheetId="2" hidden="1">{"uno",#N/A,FALSE,"Dist total";"COMENTARIO",#N/A,FALSE,"Ficha CODICE"}</definedName>
    <definedName name="u" localSheetId="4" hidden="1">{"uno",#N/A,FALSE,"Dist total";"COMENTARIO",#N/A,FALSE,"Ficha CODICE"}</definedName>
    <definedName name="u" localSheetId="3" hidden="1">{"uno",#N/A,FALSE,"Dist total";"COMENTARIO",#N/A,FALSE,"Ficha CODICE"}</definedName>
    <definedName name="u" localSheetId="0" hidden="1">{"uno",#N/A,FALSE,"Dist total";"COMENTARIO",#N/A,FALSE,"Ficha CODICE"}</definedName>
    <definedName name="u" localSheetId="1" hidden="1">{"uno",#N/A,FALSE,"Dist total";"COMENTARIO",#N/A,FALSE,"Ficha CODICE"}</definedName>
    <definedName name="u" hidden="1">{"uno",#N/A,FALSE,"Dist total";"COMENTARIO",#N/A,FALSE,"Ficha CODICE"}</definedName>
    <definedName name="ug" localSheetId="2" hidden="1">{"NOPCAPEVA",#N/A,FALSE,"Nopat";"FCFCSTAR",#N/A,FALSE,"FCFVAL";"EVAVL",#N/A,FALSE,"EVAVAL";"LEASE",#N/A,FALSE,"OpLease"}</definedName>
    <definedName name="ug" localSheetId="4" hidden="1">{"NOPCAPEVA",#N/A,FALSE,"Nopat";"FCFCSTAR",#N/A,FALSE,"FCFVAL";"EVAVL",#N/A,FALSE,"EVAVAL";"LEASE",#N/A,FALSE,"OpLease"}</definedName>
    <definedName name="ug" localSheetId="3" hidden="1">{"NOPCAPEVA",#N/A,FALSE,"Nopat";"FCFCSTAR",#N/A,FALSE,"FCFVAL";"EVAVL",#N/A,FALSE,"EVAVAL";"LEASE",#N/A,FALSE,"OpLease"}</definedName>
    <definedName name="ug" localSheetId="0" hidden="1">{"NOPCAPEVA",#N/A,FALSE,"Nopat";"FCFCSTAR",#N/A,FALSE,"FCFVAL";"EVAVL",#N/A,FALSE,"EVAVAL";"LEASE",#N/A,FALSE,"OpLease"}</definedName>
    <definedName name="ug" localSheetId="1" hidden="1">{"NOPCAPEVA",#N/A,FALSE,"Nopat";"FCFCSTAR",#N/A,FALSE,"FCFVAL";"EVAVL",#N/A,FALSE,"EVAVAL";"LEASE",#N/A,FALSE,"OpLease"}</definedName>
    <definedName name="ug" hidden="1">{"NOPCAPEVA",#N/A,FALSE,"Nopat";"FCFCSTAR",#N/A,FALSE,"FCFVAL";"EVAVL",#N/A,FALSE,"EVAVAL";"LEASE",#N/A,FALSE,"OpLease"}</definedName>
    <definedName name="ui" localSheetId="2" hidden="1">{"NOPCAPEVA",#N/A,FALSE,"Nopat";"FCFCSTAR",#N/A,FALSE,"FCFVAL";"EVAVL",#N/A,FALSE,"EVAVAL";"LEASE",#N/A,FALSE,"OpLease"}</definedName>
    <definedName name="ui" localSheetId="4" hidden="1">{"NOPCAPEVA",#N/A,FALSE,"Nopat";"FCFCSTAR",#N/A,FALSE,"FCFVAL";"EVAVL",#N/A,FALSE,"EVAVAL";"LEASE",#N/A,FALSE,"OpLease"}</definedName>
    <definedName name="ui" localSheetId="3" hidden="1">{"NOPCAPEVA",#N/A,FALSE,"Nopat";"FCFCSTAR",#N/A,FALSE,"FCFVAL";"EVAVL",#N/A,FALSE,"EVAVAL";"LEASE",#N/A,FALSE,"OpLease"}</definedName>
    <definedName name="ui" localSheetId="0" hidden="1">{"NOPCAPEVA",#N/A,FALSE,"Nopat";"FCFCSTAR",#N/A,FALSE,"FCFVAL";"EVAVL",#N/A,FALSE,"EVAVAL";"LEASE",#N/A,FALSE,"OpLease"}</definedName>
    <definedName name="ui" localSheetId="1" hidden="1">{"NOPCAPEVA",#N/A,FALSE,"Nopat";"FCFCSTAR",#N/A,FALSE,"FCFVAL";"EVAVL",#N/A,FALSE,"EVAVAL";"LEASE",#N/A,FALSE,"OpLease"}</definedName>
    <definedName name="ui" hidden="1">{"NOPCAPEVA",#N/A,FALSE,"Nopat";"FCFCSTAR",#N/A,FALSE,"FCFVAL";"EVAVL",#N/A,FALSE,"EVAVAL";"LEASE",#N/A,FALSE,"OpLease"}</definedName>
    <definedName name="ujkry" localSheetId="2" hidden="1">{"NOPCAPEVA",#N/A,FALSE,"Nopat";"FCFCSTAR",#N/A,FALSE,"FCFVAL";"EVAVL",#N/A,FALSE,"EVAVAL";"LEASE",#N/A,FALSE,"OpLease"}</definedName>
    <definedName name="ujkry" localSheetId="4" hidden="1">{"NOPCAPEVA",#N/A,FALSE,"Nopat";"FCFCSTAR",#N/A,FALSE,"FCFVAL";"EVAVL",#N/A,FALSE,"EVAVAL";"LEASE",#N/A,FALSE,"OpLease"}</definedName>
    <definedName name="ujkry" localSheetId="3" hidden="1">{"NOPCAPEVA",#N/A,FALSE,"Nopat";"FCFCSTAR",#N/A,FALSE,"FCFVAL";"EVAVL",#N/A,FALSE,"EVAVAL";"LEASE",#N/A,FALSE,"OpLease"}</definedName>
    <definedName name="ujkry" localSheetId="0" hidden="1">{"NOPCAPEVA",#N/A,FALSE,"Nopat";"FCFCSTAR",#N/A,FALSE,"FCFVAL";"EVAVL",#N/A,FALSE,"EVAVAL";"LEASE",#N/A,FALSE,"OpLease"}</definedName>
    <definedName name="ujkry" localSheetId="1" hidden="1">{"NOPCAPEVA",#N/A,FALSE,"Nopat";"FCFCSTAR",#N/A,FALSE,"FCFVAL";"EVAVL",#N/A,FALSE,"EVAVAL";"LEASE",#N/A,FALSE,"OpLease"}</definedName>
    <definedName name="ujkry" hidden="1">{"NOPCAPEVA",#N/A,FALSE,"Nopat";"FCFCSTAR",#N/A,FALSE,"FCFVAL";"EVAVL",#N/A,FALSE,"EVAVAL";"LEASE",#N/A,FALSE,"OpLease"}</definedName>
    <definedName name="UNREALIZED_GAIN" hidden="1">"UNREALIZED_GAIN"</definedName>
    <definedName name="UNUSUAL_EXP" hidden="1">"UNUSUAL_EXP"</definedName>
    <definedName name="UpperRowTT" hidden="1">#REF!</definedName>
    <definedName name="urt" localSheetId="2" hidden="1">{"NOPCAPEVA",#N/A,FALSE,"Nopat";"FCFCSTAR",#N/A,FALSE,"FCFVAL";"EVAVL",#N/A,FALSE,"EVAVAL";"LEASE",#N/A,FALSE,"OpLease"}</definedName>
    <definedName name="urt" localSheetId="4" hidden="1">{"NOPCAPEVA",#N/A,FALSE,"Nopat";"FCFCSTAR",#N/A,FALSE,"FCFVAL";"EVAVL",#N/A,FALSE,"EVAVAL";"LEASE",#N/A,FALSE,"OpLease"}</definedName>
    <definedName name="urt" localSheetId="3" hidden="1">{"NOPCAPEVA",#N/A,FALSE,"Nopat";"FCFCSTAR",#N/A,FALSE,"FCFVAL";"EVAVL",#N/A,FALSE,"EVAVAL";"LEASE",#N/A,FALSE,"OpLease"}</definedName>
    <definedName name="urt" localSheetId="0" hidden="1">{"NOPCAPEVA",#N/A,FALSE,"Nopat";"FCFCSTAR",#N/A,FALSE,"FCFVAL";"EVAVL",#N/A,FALSE,"EVAVAL";"LEASE",#N/A,FALSE,"OpLease"}</definedName>
    <definedName name="urt" localSheetId="1" hidden="1">{"NOPCAPEVA",#N/A,FALSE,"Nopat";"FCFCSTAR",#N/A,FALSE,"FCFVAL";"EVAVL",#N/A,FALSE,"EVAVAL";"LEASE",#N/A,FALSE,"OpLease"}</definedName>
    <definedName name="urt" hidden="1">{"NOPCAPEVA",#N/A,FALSE,"Nopat";"FCFCSTAR",#N/A,FALSE,"FCFVAL";"EVAVL",#N/A,FALSE,"EVAVAL";"LEASE",#N/A,FALSE,"OpLease"}</definedName>
    <definedName name="US_GAAP" hidden="1">"US_GAAP"</definedName>
    <definedName name="utt" localSheetId="2" hidden="1">{"ANAR",#N/A,FALSE,"Dist total";"MARGEN",#N/A,FALSE,"Dist total";"COMENTARIO",#N/A,FALSE,"Ficha CODICE";"CONSEJO",#N/A,FALSE,"Dist p0";"uno",#N/A,FALSE,"Dist total"}</definedName>
    <definedName name="utt" localSheetId="4" hidden="1">{"ANAR",#N/A,FALSE,"Dist total";"MARGEN",#N/A,FALSE,"Dist total";"COMENTARIO",#N/A,FALSE,"Ficha CODICE";"CONSEJO",#N/A,FALSE,"Dist p0";"uno",#N/A,FALSE,"Dist total"}</definedName>
    <definedName name="utt" localSheetId="3" hidden="1">{"ANAR",#N/A,FALSE,"Dist total";"MARGEN",#N/A,FALSE,"Dist total";"COMENTARIO",#N/A,FALSE,"Ficha CODICE";"CONSEJO",#N/A,FALSE,"Dist p0";"uno",#N/A,FALSE,"Dist total"}</definedName>
    <definedName name="utt" localSheetId="0" hidden="1">{"ANAR",#N/A,FALSE,"Dist total";"MARGEN",#N/A,FALSE,"Dist total";"COMENTARIO",#N/A,FALSE,"Ficha CODICE";"CONSEJO",#N/A,FALSE,"Dist p0";"uno",#N/A,FALSE,"Dist total"}</definedName>
    <definedName name="utt" localSheetId="1" hidden="1">{"ANAR",#N/A,FALSE,"Dist total";"MARGEN",#N/A,FALSE,"Dist total";"COMENTARIO",#N/A,FALSE,"Ficha CODICE";"CONSEJO",#N/A,FALSE,"Dist p0";"uno",#N/A,FALSE,"Dist total"}</definedName>
    <definedName name="utt" hidden="1">{"ANAR",#N/A,FALSE,"Dist total";"MARGEN",#N/A,FALSE,"Dist total";"COMENTARIO",#N/A,FALSE,"Ficha CODICE";"CONSEJO",#N/A,FALSE,"Dist p0";"uno",#N/A,FALSE,"Dist total"}</definedName>
    <definedName name="uuuu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uuuu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uuuu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uuuu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uuuu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uuu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uuuuuuuuuuuu" localSheetId="2" hidden="1">{#N/A,#N/A,TRUE,"Main Issues";#N/A,#N/A,TRUE,"Income statement ($)"}</definedName>
    <definedName name="uuuuuuuuuuuu" localSheetId="4" hidden="1">{#N/A,#N/A,TRUE,"Main Issues";#N/A,#N/A,TRUE,"Income statement ($)"}</definedName>
    <definedName name="uuuuuuuuuuuu" localSheetId="3" hidden="1">{#N/A,#N/A,TRUE,"Main Issues";#N/A,#N/A,TRUE,"Income statement ($)"}</definedName>
    <definedName name="uuuuuuuuuuuu" localSheetId="0" hidden="1">{#N/A,#N/A,TRUE,"Main Issues";#N/A,#N/A,TRUE,"Income statement ($)"}</definedName>
    <definedName name="uuuuuuuuuuuu" localSheetId="1" hidden="1">{#N/A,#N/A,TRUE,"Main Issues";#N/A,#N/A,TRUE,"Income statement ($)"}</definedName>
    <definedName name="uuuuuuuuuuuu" hidden="1">{#N/A,#N/A,TRUE,"Main Issues";#N/A,#N/A,TRUE,"Income statement ($)"}</definedName>
    <definedName name="uuuuuuuuuuuuu" localSheetId="2" hidden="1">{#N/A,#N/A,FALSE,"Aging Summary";#N/A,#N/A,FALSE,"Ratio Analysis";#N/A,#N/A,FALSE,"Test 120 Day Accts";#N/A,#N/A,FALSE,"Tickmarks"}</definedName>
    <definedName name="uuuuuuuuuuuuu" localSheetId="4" hidden="1">{#N/A,#N/A,FALSE,"Aging Summary";#N/A,#N/A,FALSE,"Ratio Analysis";#N/A,#N/A,FALSE,"Test 120 Day Accts";#N/A,#N/A,FALSE,"Tickmarks"}</definedName>
    <definedName name="uuuuuuuuuuuuu" localSheetId="3" hidden="1">{#N/A,#N/A,FALSE,"Aging Summary";#N/A,#N/A,FALSE,"Ratio Analysis";#N/A,#N/A,FALSE,"Test 120 Day Accts";#N/A,#N/A,FALSE,"Tickmarks"}</definedName>
    <definedName name="uuuuuuuuuuuuu" localSheetId="0" hidden="1">{#N/A,#N/A,FALSE,"Aging Summary";#N/A,#N/A,FALSE,"Ratio Analysis";#N/A,#N/A,FALSE,"Test 120 Day Accts";#N/A,#N/A,FALSE,"Tickmarks"}</definedName>
    <definedName name="uuuuuuuuuuuuu" localSheetId="1" hidden="1">{#N/A,#N/A,FALSE,"Aging Summary";#N/A,#N/A,FALSE,"Ratio Analysis";#N/A,#N/A,FALSE,"Test 120 Day Accts";#N/A,#N/A,FALSE,"Tickmarks"}</definedName>
    <definedName name="uuuuuuuuuuuuu" hidden="1">{#N/A,#N/A,FALSE,"Aging Summary";#N/A,#N/A,FALSE,"Ratio Analysis";#N/A,#N/A,FALSE,"Test 120 Day Accts";#N/A,#N/A,FALSE,"Tickmarks"}</definedName>
    <definedName name="uuuuuuuuuuuuuuuuu" localSheetId="2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uuuuuuuuuuuuuuuuu" localSheetId="4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uuuuuuuuuuuuuuuuu" localSheetId="3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uuuuuuuuuuuuuuuuu" localSheetId="0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uuuuuuuuuuuuuuuuu" localSheetId="1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uuuuuuuuuuuuuuuuu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uuuuuuuuuuuuuuuuuu" localSheetId="2" hidden="1">{#N/A,#N/A,TRUE,"Asmp";#N/A,#N/A,TRUE,"CF"}</definedName>
    <definedName name="uuuuuuuuuuuuuuuuuu" localSheetId="4" hidden="1">{#N/A,#N/A,TRUE,"Asmp";#N/A,#N/A,TRUE,"CF"}</definedName>
    <definedName name="uuuuuuuuuuuuuuuuuu" localSheetId="3" hidden="1">{#N/A,#N/A,TRUE,"Asmp";#N/A,#N/A,TRUE,"CF"}</definedName>
    <definedName name="uuuuuuuuuuuuuuuuuu" localSheetId="0" hidden="1">{#N/A,#N/A,TRUE,"Asmp";#N/A,#N/A,TRUE,"CF"}</definedName>
    <definedName name="uuuuuuuuuuuuuuuuuu" localSheetId="1" hidden="1">{#N/A,#N/A,TRUE,"Asmp";#N/A,#N/A,TRUE,"CF"}</definedName>
    <definedName name="uuuuuuuuuuuuuuuuuu" hidden="1">{#N/A,#N/A,TRUE,"Asmp";#N/A,#N/A,TRUE,"CF"}</definedName>
    <definedName name="uw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a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a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a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a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a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wa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uyj" localSheetId="2" hidden="1">{"AnnInc",#N/A,TRUE,"Inc";"QtrInc1",#N/A,TRUE,"Inc";"Balance",#N/A,TRUE,"Bal";"Cflow",#N/A,TRUE,"Cash"}</definedName>
    <definedName name="uyj" localSheetId="4" hidden="1">{"AnnInc",#N/A,TRUE,"Inc";"QtrInc1",#N/A,TRUE,"Inc";"Balance",#N/A,TRUE,"Bal";"Cflow",#N/A,TRUE,"Cash"}</definedName>
    <definedName name="uyj" localSheetId="3" hidden="1">{"AnnInc",#N/A,TRUE,"Inc";"QtrInc1",#N/A,TRUE,"Inc";"Balance",#N/A,TRUE,"Bal";"Cflow",#N/A,TRUE,"Cash"}</definedName>
    <definedName name="uyj" localSheetId="0" hidden="1">{"AnnInc",#N/A,TRUE,"Inc";"QtrInc1",#N/A,TRUE,"Inc";"Balance",#N/A,TRUE,"Bal";"Cflow",#N/A,TRUE,"Cash"}</definedName>
    <definedName name="uyj" localSheetId="1" hidden="1">{"AnnInc",#N/A,TRUE,"Inc";"QtrInc1",#N/A,TRUE,"Inc";"Balance",#N/A,TRUE,"Bal";"Cflow",#N/A,TRUE,"Cash"}</definedName>
    <definedName name="uyj" hidden="1">{"AnnInc",#N/A,TRUE,"Inc";"QtrInc1",#N/A,TRUE,"Inc";"Balance",#N/A,TRUE,"Bal";"Cflow",#N/A,TRUE,"Cash"}</definedName>
    <definedName name="uyte" localSheetId="2" hidden="1">{"AnnInc",#N/A,TRUE,"Inc";"QtrInc1",#N/A,TRUE,"Inc";"Balance",#N/A,TRUE,"Bal";"Cflow",#N/A,TRUE,"Cash"}</definedName>
    <definedName name="uyte" localSheetId="4" hidden="1">{"AnnInc",#N/A,TRUE,"Inc";"QtrInc1",#N/A,TRUE,"Inc";"Balance",#N/A,TRUE,"Bal";"Cflow",#N/A,TRUE,"Cash"}</definedName>
    <definedName name="uyte" localSheetId="3" hidden="1">{"AnnInc",#N/A,TRUE,"Inc";"QtrInc1",#N/A,TRUE,"Inc";"Balance",#N/A,TRUE,"Bal";"Cflow",#N/A,TRUE,"Cash"}</definedName>
    <definedName name="uyte" localSheetId="0" hidden="1">{"AnnInc",#N/A,TRUE,"Inc";"QtrInc1",#N/A,TRUE,"Inc";"Balance",#N/A,TRUE,"Bal";"Cflow",#N/A,TRUE,"Cash"}</definedName>
    <definedName name="uyte" localSheetId="1" hidden="1">{"AnnInc",#N/A,TRUE,"Inc";"QtrInc1",#N/A,TRUE,"Inc";"Balance",#N/A,TRUE,"Bal";"Cflow",#N/A,TRUE,"Cash"}</definedName>
    <definedName name="uyte" hidden="1">{"AnnInc",#N/A,TRUE,"Inc";"QtrInc1",#N/A,TRUE,"Inc";"Balance",#N/A,TRUE,"Bal";"Cflow",#N/A,TRUE,"Cash"}</definedName>
    <definedName name="VAR_COST_M">#REF!</definedName>
    <definedName name="vbcz" localSheetId="2" hidden="1">{"NOPCAPEVA",#N/A,FALSE,"Nopat";"FCFCSTAR",#N/A,FALSE,"FCFVAL";"EVAVL",#N/A,FALSE,"EVAVAL";"LEASE",#N/A,FALSE,"OpLease"}</definedName>
    <definedName name="vbcz" localSheetId="4" hidden="1">{"NOPCAPEVA",#N/A,FALSE,"Nopat";"FCFCSTAR",#N/A,FALSE,"FCFVAL";"EVAVL",#N/A,FALSE,"EVAVAL";"LEASE",#N/A,FALSE,"OpLease"}</definedName>
    <definedName name="vbcz" localSheetId="3" hidden="1">{"NOPCAPEVA",#N/A,FALSE,"Nopat";"FCFCSTAR",#N/A,FALSE,"FCFVAL";"EVAVL",#N/A,FALSE,"EVAVAL";"LEASE",#N/A,FALSE,"OpLease"}</definedName>
    <definedName name="vbcz" localSheetId="0" hidden="1">{"NOPCAPEVA",#N/A,FALSE,"Nopat";"FCFCSTAR",#N/A,FALSE,"FCFVAL";"EVAVL",#N/A,FALSE,"EVAVAL";"LEASE",#N/A,FALSE,"OpLease"}</definedName>
    <definedName name="vbcz" localSheetId="1" hidden="1">{"NOPCAPEVA",#N/A,FALSE,"Nopat";"FCFCSTAR",#N/A,FALSE,"FCFVAL";"EVAVL",#N/A,FALSE,"EVAVAL";"LEASE",#N/A,FALSE,"OpLease"}</definedName>
    <definedName name="vbcz" hidden="1">{"NOPCAPEVA",#N/A,FALSE,"Nopat";"FCFCSTAR",#N/A,FALSE,"FCFVAL";"EVAVL",#N/A,FALSE,"EVAVAL";"LEASE",#N/A,FALSE,"OpLease"}</definedName>
    <definedName name="vcxf" localSheetId="2" hidden="1">{"NOPCAPEVA",#N/A,FALSE,"Nopat";"FCFCSTAR",#N/A,FALSE,"FCFVAL";"EVAVL",#N/A,FALSE,"EVAVAL";"LEASE",#N/A,FALSE,"OpLease"}</definedName>
    <definedName name="vcxf" localSheetId="4" hidden="1">{"NOPCAPEVA",#N/A,FALSE,"Nopat";"FCFCSTAR",#N/A,FALSE,"FCFVAL";"EVAVL",#N/A,FALSE,"EVAVAL";"LEASE",#N/A,FALSE,"OpLease"}</definedName>
    <definedName name="vcxf" localSheetId="3" hidden="1">{"NOPCAPEVA",#N/A,FALSE,"Nopat";"FCFCSTAR",#N/A,FALSE,"FCFVAL";"EVAVL",#N/A,FALSE,"EVAVAL";"LEASE",#N/A,FALSE,"OpLease"}</definedName>
    <definedName name="vcxf" localSheetId="0" hidden="1">{"NOPCAPEVA",#N/A,FALSE,"Nopat";"FCFCSTAR",#N/A,FALSE,"FCFVAL";"EVAVL",#N/A,FALSE,"EVAVAL";"LEASE",#N/A,FALSE,"OpLease"}</definedName>
    <definedName name="vcxf" localSheetId="1" hidden="1">{"NOPCAPEVA",#N/A,FALSE,"Nopat";"FCFCSTAR",#N/A,FALSE,"FCFVAL";"EVAVL",#N/A,FALSE,"EVAVAL";"LEASE",#N/A,FALSE,"OpLease"}</definedName>
    <definedName name="vcxf" hidden="1">{"NOPCAPEVA",#N/A,FALSE,"Nopat";"FCFCSTAR",#N/A,FALSE,"FCFVAL";"EVAVL",#N/A,FALSE,"EVAVAL";"LEASE",#N/A,FALSE,"OpLease"}</definedName>
    <definedName name="vcxz" localSheetId="2" hidden="1">{"NOPCAPEVA",#N/A,FALSE,"Nopat";"FCFCSTAR",#N/A,FALSE,"FCFVAL";"EVAVL",#N/A,FALSE,"EVAVAL";"LEASE",#N/A,FALSE,"OpLease"}</definedName>
    <definedName name="vcxz" localSheetId="4" hidden="1">{"NOPCAPEVA",#N/A,FALSE,"Nopat";"FCFCSTAR",#N/A,FALSE,"FCFVAL";"EVAVL",#N/A,FALSE,"EVAVAL";"LEASE",#N/A,FALSE,"OpLease"}</definedName>
    <definedName name="vcxz" localSheetId="3" hidden="1">{"NOPCAPEVA",#N/A,FALSE,"Nopat";"FCFCSTAR",#N/A,FALSE,"FCFVAL";"EVAVL",#N/A,FALSE,"EVAVAL";"LEASE",#N/A,FALSE,"OpLease"}</definedName>
    <definedName name="vcxz" localSheetId="0" hidden="1">{"NOPCAPEVA",#N/A,FALSE,"Nopat";"FCFCSTAR",#N/A,FALSE,"FCFVAL";"EVAVL",#N/A,FALSE,"EVAVAL";"LEASE",#N/A,FALSE,"OpLease"}</definedName>
    <definedName name="vcxz" localSheetId="1" hidden="1">{"NOPCAPEVA",#N/A,FALSE,"Nopat";"FCFCSTAR",#N/A,FALSE,"FCFVAL";"EVAVL",#N/A,FALSE,"EVAVAL";"LEASE",#N/A,FALSE,"OpLease"}</definedName>
    <definedName name="vcxz" hidden="1">{"NOPCAPEVA",#N/A,FALSE,"Nopat";"FCFCSTAR",#N/A,FALSE,"FCFVAL";"EVAVL",#N/A,FALSE,"EVAVAL";"LEASE",#N/A,FALSE,"OpLease"}</definedName>
    <definedName name="vczxdf" localSheetId="2" hidden="1">{"AnnInc",#N/A,TRUE,"Inc";"QtrInc1",#N/A,TRUE,"Inc";"Balance",#N/A,TRUE,"Bal";"Cflow",#N/A,TRUE,"Cash"}</definedName>
    <definedName name="vczxdf" localSheetId="4" hidden="1">{"AnnInc",#N/A,TRUE,"Inc";"QtrInc1",#N/A,TRUE,"Inc";"Balance",#N/A,TRUE,"Bal";"Cflow",#N/A,TRUE,"Cash"}</definedName>
    <definedName name="vczxdf" localSheetId="3" hidden="1">{"AnnInc",#N/A,TRUE,"Inc";"QtrInc1",#N/A,TRUE,"Inc";"Balance",#N/A,TRUE,"Bal";"Cflow",#N/A,TRUE,"Cash"}</definedName>
    <definedName name="vczxdf" localSheetId="0" hidden="1">{"AnnInc",#N/A,TRUE,"Inc";"QtrInc1",#N/A,TRUE,"Inc";"Balance",#N/A,TRUE,"Bal";"Cflow",#N/A,TRUE,"Cash"}</definedName>
    <definedName name="vczxdf" localSheetId="1" hidden="1">{"AnnInc",#N/A,TRUE,"Inc";"QtrInc1",#N/A,TRUE,"Inc";"Balance",#N/A,TRUE,"Bal";"Cflow",#N/A,TRUE,"Cash"}</definedName>
    <definedName name="vczxdf" hidden="1">{"AnnInc",#N/A,TRUE,"Inc";"QtrInc1",#N/A,TRUE,"Inc";"Balance",#N/A,TRUE,"Bal";"Cflow",#N/A,TRUE,"Cash"}</definedName>
    <definedName name="vdce" localSheetId="2" hidden="1">{#N/A,#N/A,TRUE,"Main Issues";#N/A,#N/A,TRUE,"Income statement ($)"}</definedName>
    <definedName name="vdce" localSheetId="4" hidden="1">{#N/A,#N/A,TRUE,"Main Issues";#N/A,#N/A,TRUE,"Income statement ($)"}</definedName>
    <definedName name="vdce" localSheetId="3" hidden="1">{#N/A,#N/A,TRUE,"Main Issues";#N/A,#N/A,TRUE,"Income statement ($)"}</definedName>
    <definedName name="vdce" localSheetId="0" hidden="1">{#N/A,#N/A,TRUE,"Main Issues";#N/A,#N/A,TRUE,"Income statement ($)"}</definedName>
    <definedName name="vdce" localSheetId="1" hidden="1">{#N/A,#N/A,TRUE,"Main Issues";#N/A,#N/A,TRUE,"Income statement ($)"}</definedName>
    <definedName name="vdce" hidden="1">{#N/A,#N/A,TRUE,"Main Issues";#N/A,#N/A,TRUE,"Income statement ($)"}</definedName>
    <definedName name="vedvc" localSheetId="2" hidden="1">{#N/A,#N/A,TRUE,"Main Issues";#N/A,#N/A,TRUE,"Income statement ($)"}</definedName>
    <definedName name="vedvc" localSheetId="4" hidden="1">{#N/A,#N/A,TRUE,"Main Issues";#N/A,#N/A,TRUE,"Income statement ($)"}</definedName>
    <definedName name="vedvc" localSheetId="3" hidden="1">{#N/A,#N/A,TRUE,"Main Issues";#N/A,#N/A,TRUE,"Income statement ($)"}</definedName>
    <definedName name="vedvc" localSheetId="0" hidden="1">{#N/A,#N/A,TRUE,"Main Issues";#N/A,#N/A,TRUE,"Income statement ($)"}</definedName>
    <definedName name="vedvc" localSheetId="1" hidden="1">{#N/A,#N/A,TRUE,"Main Issues";#N/A,#N/A,TRUE,"Income statement ($)"}</definedName>
    <definedName name="vedvc" hidden="1">{#N/A,#N/A,TRUE,"Main Issues";#N/A,#N/A,TRUE,"Income statement ($)"}</definedName>
    <definedName name="vfdc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vd" localSheetId="2" hidden="1">{#N/A,#N/A,TRUE,"Main Issues";#N/A,#N/A,TRUE,"Income statement ($)"}</definedName>
    <definedName name="vfdcvd" localSheetId="4" hidden="1">{#N/A,#N/A,TRUE,"Main Issues";#N/A,#N/A,TRUE,"Income statement ($)"}</definedName>
    <definedName name="vfdcvd" localSheetId="3" hidden="1">{#N/A,#N/A,TRUE,"Main Issues";#N/A,#N/A,TRUE,"Income statement ($)"}</definedName>
    <definedName name="vfdcvd" localSheetId="0" hidden="1">{#N/A,#N/A,TRUE,"Main Issues";#N/A,#N/A,TRUE,"Income statement ($)"}</definedName>
    <definedName name="vfdcvd" localSheetId="1" hidden="1">{#N/A,#N/A,TRUE,"Main Issues";#N/A,#N/A,TRUE,"Income statement ($)"}</definedName>
    <definedName name="vfdcvd" hidden="1">{#N/A,#N/A,TRUE,"Main Issues";#N/A,#N/A,TRUE,"Income statement ($)"}</definedName>
    <definedName name="vfdz" localSheetId="2" hidden="1">{"NOPCAPEVA",#N/A,FALSE,"Nopat";"FCFCSTAR",#N/A,FALSE,"FCFVAL";"EVAVL",#N/A,FALSE,"EVAVAL";"LEASE",#N/A,FALSE,"OpLease"}</definedName>
    <definedName name="vfdz" localSheetId="4" hidden="1">{"NOPCAPEVA",#N/A,FALSE,"Nopat";"FCFCSTAR",#N/A,FALSE,"FCFVAL";"EVAVL",#N/A,FALSE,"EVAVAL";"LEASE",#N/A,FALSE,"OpLease"}</definedName>
    <definedName name="vfdz" localSheetId="3" hidden="1">{"NOPCAPEVA",#N/A,FALSE,"Nopat";"FCFCSTAR",#N/A,FALSE,"FCFVAL";"EVAVL",#N/A,FALSE,"EVAVAL";"LEASE",#N/A,FALSE,"OpLease"}</definedName>
    <definedName name="vfdz" localSheetId="0" hidden="1">{"NOPCAPEVA",#N/A,FALSE,"Nopat";"FCFCSTAR",#N/A,FALSE,"FCFVAL";"EVAVL",#N/A,FALSE,"EVAVAL";"LEASE",#N/A,FALSE,"OpLease"}</definedName>
    <definedName name="vfdz" localSheetId="1" hidden="1">{"NOPCAPEVA",#N/A,FALSE,"Nopat";"FCFCSTAR",#N/A,FALSE,"FCFVAL";"EVAVL",#N/A,FALSE,"EVAVAL";"LEASE",#N/A,FALSE,"OpLease"}</definedName>
    <definedName name="vfdz" hidden="1">{"NOPCAPEVA",#N/A,FALSE,"Nopat";"FCFCSTAR",#N/A,FALSE,"FCFVAL";"EVAVL",#N/A,FALSE,"EVAVAL";"LEASE",#N/A,FALSE,"OpLease"}</definedName>
    <definedName name="Viastar" localSheetId="2" hidden="1">{#N/A,#N/A,FALSE,"Assumptions";#N/A,#N/A,FALSE,"N-IS-Sum";#N/A,#N/A,FALSE,"N-St-Sum";#N/A,#N/A,FALSE,"Inc Stmt";#N/A,#N/A,FALSE,"Stats"}</definedName>
    <definedName name="Viastar" localSheetId="4" hidden="1">{#N/A,#N/A,FALSE,"Assumptions";#N/A,#N/A,FALSE,"N-IS-Sum";#N/A,#N/A,FALSE,"N-St-Sum";#N/A,#N/A,FALSE,"Inc Stmt";#N/A,#N/A,FALSE,"Stats"}</definedName>
    <definedName name="Viastar" localSheetId="3" hidden="1">{#N/A,#N/A,FALSE,"Assumptions";#N/A,#N/A,FALSE,"N-IS-Sum";#N/A,#N/A,FALSE,"N-St-Sum";#N/A,#N/A,FALSE,"Inc Stmt";#N/A,#N/A,FALSE,"Stats"}</definedName>
    <definedName name="Viastar" localSheetId="0" hidden="1">{#N/A,#N/A,FALSE,"Assumptions";#N/A,#N/A,FALSE,"N-IS-Sum";#N/A,#N/A,FALSE,"N-St-Sum";#N/A,#N/A,FALSE,"Inc Stmt";#N/A,#N/A,FALSE,"Stats"}</definedName>
    <definedName name="Viastar" localSheetId="1" hidden="1">{#N/A,#N/A,FALSE,"Assumptions";#N/A,#N/A,FALSE,"N-IS-Sum";#N/A,#N/A,FALSE,"N-St-Sum";#N/A,#N/A,FALSE,"Inc Stmt";#N/A,#N/A,FALSE,"Stats"}</definedName>
    <definedName name="Viastar" hidden="1">{#N/A,#N/A,FALSE,"Assumptions";#N/A,#N/A,FALSE,"N-IS-Sum";#N/A,#N/A,FALSE,"N-St-Sum";#N/A,#N/A,FALSE,"Inc Stmt";#N/A,#N/A,FALSE,"Stats"}</definedName>
    <definedName name="vo" localSheetId="2" hidden="1">{"consolidated",#N/A,FALSE,"Sheet1";"cms",#N/A,FALSE,"Sheet1";"fse",#N/A,FALSE,"Sheet1"}</definedName>
    <definedName name="vo" localSheetId="4" hidden="1">{"consolidated",#N/A,FALSE,"Sheet1";"cms",#N/A,FALSE,"Sheet1";"fse",#N/A,FALSE,"Sheet1"}</definedName>
    <definedName name="vo" localSheetId="3" hidden="1">{"consolidated",#N/A,FALSE,"Sheet1";"cms",#N/A,FALSE,"Sheet1";"fse",#N/A,FALSE,"Sheet1"}</definedName>
    <definedName name="vo" localSheetId="0" hidden="1">{"consolidated",#N/A,FALSE,"Sheet1";"cms",#N/A,FALSE,"Sheet1";"fse",#N/A,FALSE,"Sheet1"}</definedName>
    <definedName name="vo" localSheetId="1" hidden="1">{"consolidated",#N/A,FALSE,"Sheet1";"cms",#N/A,FALSE,"Sheet1";"fse",#N/A,FALSE,"Sheet1"}</definedName>
    <definedName name="vo" hidden="1">{"consolidated",#N/A,FALSE,"Sheet1";"cms",#N/A,FALSE,"Sheet1";"fse",#N/A,FALSE,"Sheet1"}</definedName>
    <definedName name="VOLUME" hidden="1">"VOLUME"</definedName>
    <definedName name="vrcr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r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r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r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r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zdxf" localSheetId="2" hidden="1">{"NOPCAPEVA",#N/A,FALSE,"Nopat";"FCFCSTAR",#N/A,FALSE,"FCFVAL";"EVAVL",#N/A,FALSE,"EVAVAL";"LEASE",#N/A,FALSE,"OpLease"}</definedName>
    <definedName name="vzdxf" localSheetId="4" hidden="1">{"NOPCAPEVA",#N/A,FALSE,"Nopat";"FCFCSTAR",#N/A,FALSE,"FCFVAL";"EVAVL",#N/A,FALSE,"EVAVAL";"LEASE",#N/A,FALSE,"OpLease"}</definedName>
    <definedName name="vzdxf" localSheetId="3" hidden="1">{"NOPCAPEVA",#N/A,FALSE,"Nopat";"FCFCSTAR",#N/A,FALSE,"FCFVAL";"EVAVL",#N/A,FALSE,"EVAVAL";"LEASE",#N/A,FALSE,"OpLease"}</definedName>
    <definedName name="vzdxf" localSheetId="0" hidden="1">{"NOPCAPEVA",#N/A,FALSE,"Nopat";"FCFCSTAR",#N/A,FALSE,"FCFVAL";"EVAVL",#N/A,FALSE,"EVAVAL";"LEASE",#N/A,FALSE,"OpLease"}</definedName>
    <definedName name="vzdxf" localSheetId="1" hidden="1">{"NOPCAPEVA",#N/A,FALSE,"Nopat";"FCFCSTAR",#N/A,FALSE,"FCFVAL";"EVAVL",#N/A,FALSE,"EVAVAL";"LEASE",#N/A,FALSE,"OpLease"}</definedName>
    <definedName name="vzdxf" hidden="1">{"NOPCAPEVA",#N/A,FALSE,"Nopat";"FCFCSTAR",#N/A,FALSE,"FCFVAL";"EVAVL",#N/A,FALSE,"EVAVAL";"LEASE",#N/A,FALSE,"OpLease"}</definedName>
    <definedName name="WCap_diff" localSheetId="2" hidden="1">{#N/A,#N/A,TRUE,"Old - New P&amp;L";#N/A,#N/A,TRUE,"EBIT MMO - Total";#N/A,#N/A,TRUE,"MMO NE, CEE, ASIA, CAR";#N/A,#N/A,TRUE,"MMO LAT, MEA, AFR";#N/A,#N/A,TRUE,"NP growth";#N/A,#N/A,TRUE,"ER impact"}</definedName>
    <definedName name="WCap_diff" localSheetId="4" hidden="1">{#N/A,#N/A,TRUE,"Old - New P&amp;L";#N/A,#N/A,TRUE,"EBIT MMO - Total";#N/A,#N/A,TRUE,"MMO NE, CEE, ASIA, CAR";#N/A,#N/A,TRUE,"MMO LAT, MEA, AFR";#N/A,#N/A,TRUE,"NP growth";#N/A,#N/A,TRUE,"ER impact"}</definedName>
    <definedName name="WCap_diff" localSheetId="3" hidden="1">{#N/A,#N/A,TRUE,"Old - New P&amp;L";#N/A,#N/A,TRUE,"EBIT MMO - Total";#N/A,#N/A,TRUE,"MMO NE, CEE, ASIA, CAR";#N/A,#N/A,TRUE,"MMO LAT, MEA, AFR";#N/A,#N/A,TRUE,"NP growth";#N/A,#N/A,TRUE,"ER impact"}</definedName>
    <definedName name="WCap_diff" localSheetId="0" hidden="1">{#N/A,#N/A,TRUE,"Old - New P&amp;L";#N/A,#N/A,TRUE,"EBIT MMO - Total";#N/A,#N/A,TRUE,"MMO NE, CEE, ASIA, CAR";#N/A,#N/A,TRUE,"MMO LAT, MEA, AFR";#N/A,#N/A,TRUE,"NP growth";#N/A,#N/A,TRUE,"ER impact"}</definedName>
    <definedName name="WCap_diff" localSheetId="1" hidden="1">{#N/A,#N/A,TRUE,"Old - New P&amp;L";#N/A,#N/A,TRUE,"EBIT MMO - Total";#N/A,#N/A,TRUE,"MMO NE, CEE, ASIA, CAR";#N/A,#N/A,TRUE,"MMO LAT, MEA, AFR";#N/A,#N/A,TRUE,"NP growth";#N/A,#N/A,TRUE,"ER impact"}</definedName>
    <definedName name="WCap_diff" hidden="1">{#N/A,#N/A,TRUE,"Old - New P&amp;L";#N/A,#N/A,TRUE,"EBIT MMO - Total";#N/A,#N/A,TRUE,"MMO NE, CEE, ASIA, CAR";#N/A,#N/A,TRUE,"MMO LAT, MEA, AFR";#N/A,#N/A,TRUE,"NP growth";#N/A,#N/A,TRUE,"ER impact"}</definedName>
    <definedName name="we" localSheetId="2" hidden="1">{#N/A,#N/A,FALSE,"Brad_DCFM";#N/A,#N/A,FALSE,"Nick_DCFM";#N/A,#N/A,FALSE,"Mobile_DCFM"}</definedName>
    <definedName name="we" localSheetId="4" hidden="1">{#N/A,#N/A,FALSE,"Brad_DCFM";#N/A,#N/A,FALSE,"Nick_DCFM";#N/A,#N/A,FALSE,"Mobile_DCFM"}</definedName>
    <definedName name="we" localSheetId="3" hidden="1">{#N/A,#N/A,FALSE,"Brad_DCFM";#N/A,#N/A,FALSE,"Nick_DCFM";#N/A,#N/A,FALSE,"Mobile_DCFM"}</definedName>
    <definedName name="we" localSheetId="0" hidden="1">{#N/A,#N/A,FALSE,"Brad_DCFM";#N/A,#N/A,FALSE,"Nick_DCFM";#N/A,#N/A,FALSE,"Mobile_DCFM"}</definedName>
    <definedName name="we" localSheetId="1" hidden="1">{#N/A,#N/A,FALSE,"Brad_DCFM";#N/A,#N/A,FALSE,"Nick_DCFM";#N/A,#N/A,FALSE,"Mobile_DCFM"}</definedName>
    <definedName name="we" hidden="1">{#N/A,#N/A,FALSE,"Brad_DCFM";#N/A,#N/A,FALSE,"Nick_DCFM";#N/A,#N/A,FALSE,"Mobile_DCFM"}</definedName>
    <definedName name="weg" localSheetId="2" hidden="1">{"AnnInc",#N/A,TRUE,"Inc";"QtrInc1",#N/A,TRUE,"Inc";"Balance",#N/A,TRUE,"Bal";"Cflow",#N/A,TRUE,"Cash"}</definedName>
    <definedName name="weg" localSheetId="4" hidden="1">{"AnnInc",#N/A,TRUE,"Inc";"QtrInc1",#N/A,TRUE,"Inc";"Balance",#N/A,TRUE,"Bal";"Cflow",#N/A,TRUE,"Cash"}</definedName>
    <definedName name="weg" localSheetId="3" hidden="1">{"AnnInc",#N/A,TRUE,"Inc";"QtrInc1",#N/A,TRUE,"Inc";"Balance",#N/A,TRUE,"Bal";"Cflow",#N/A,TRUE,"Cash"}</definedName>
    <definedName name="weg" localSheetId="0" hidden="1">{"AnnInc",#N/A,TRUE,"Inc";"QtrInc1",#N/A,TRUE,"Inc";"Balance",#N/A,TRUE,"Bal";"Cflow",#N/A,TRUE,"Cash"}</definedName>
    <definedName name="weg" localSheetId="1" hidden="1">{"AnnInc",#N/A,TRUE,"Inc";"QtrInc1",#N/A,TRUE,"Inc";"Balance",#N/A,TRUE,"Bal";"Cflow",#N/A,TRUE,"Cash"}</definedName>
    <definedName name="weg" hidden="1">{"AnnInc",#N/A,TRUE,"Inc";"QtrInc1",#N/A,TRUE,"Inc";"Balance",#N/A,TRUE,"Bal";"Cflow",#N/A,TRUE,"Cash"}</definedName>
    <definedName name="wer" localSheetId="2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wer" localSheetId="4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wer" localSheetId="3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wer" localSheetId="0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wer" localSheetId="1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wer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werq" localSheetId="2" hidden="1">{"NOPCAPEVA",#N/A,FALSE,"Nopat";"FCFCSTAR",#N/A,FALSE,"FCFVAL";"EVAVL",#N/A,FALSE,"EVAVAL";"LEASE",#N/A,FALSE,"OpLease"}</definedName>
    <definedName name="werq" localSheetId="4" hidden="1">{"NOPCAPEVA",#N/A,FALSE,"Nopat";"FCFCSTAR",#N/A,FALSE,"FCFVAL";"EVAVL",#N/A,FALSE,"EVAVAL";"LEASE",#N/A,FALSE,"OpLease"}</definedName>
    <definedName name="werq" localSheetId="3" hidden="1">{"NOPCAPEVA",#N/A,FALSE,"Nopat";"FCFCSTAR",#N/A,FALSE,"FCFVAL";"EVAVL",#N/A,FALSE,"EVAVAL";"LEASE",#N/A,FALSE,"OpLease"}</definedName>
    <definedName name="werq" localSheetId="0" hidden="1">{"NOPCAPEVA",#N/A,FALSE,"Nopat";"FCFCSTAR",#N/A,FALSE,"FCFVAL";"EVAVL",#N/A,FALSE,"EVAVAL";"LEASE",#N/A,FALSE,"OpLease"}</definedName>
    <definedName name="werq" localSheetId="1" hidden="1">{"NOPCAPEVA",#N/A,FALSE,"Nopat";"FCFCSTAR",#N/A,FALSE,"FCFVAL";"EVAVL",#N/A,FALSE,"EVAVAL";"LEASE",#N/A,FALSE,"OpLease"}</definedName>
    <definedName name="werq" hidden="1">{"NOPCAPEVA",#N/A,FALSE,"Nopat";"FCFCSTAR",#N/A,FALSE,"FCFVAL";"EVAVL",#N/A,FALSE,"EVAVAL";"LEASE",#N/A,FALSE,"OpLease"}</definedName>
    <definedName name="werter" localSheetId="2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erter" localSheetId="4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erter" localSheetId="3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erter" localSheetId="0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erter" localSheetId="1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erter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h_bud">#REF!</definedName>
    <definedName name="wnd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nd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nd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nd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nd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nd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p">#REF!</definedName>
    <definedName name="WPL_Assistant" hidden="1">#REF!</definedName>
    <definedName name="WPL_AssistantEmail" hidden="1">#REF!</definedName>
    <definedName name="WPL_AssistantPhone" hidden="1">#REF!</definedName>
    <definedName name="WPL_ChineseName" hidden="1">#REF!</definedName>
    <definedName name="WPL_ChineseTitle" hidden="1">#REF!</definedName>
    <definedName name="WPL_CompanyAddress" hidden="1">#REF!</definedName>
    <definedName name="WPL_CompanyAddress2" hidden="1">#REF!</definedName>
    <definedName name="WPL_CompanyAddress3" hidden="1">#REF!</definedName>
    <definedName name="WPL_CompanyFax" hidden="1">#REF!</definedName>
    <definedName name="WPL_CompanyLogo" hidden="1">#REF!</definedName>
    <definedName name="WPL_CompanyName" hidden="1">#REF!</definedName>
    <definedName name="WPL_CompanyPhone" hidden="1">#REF!</definedName>
    <definedName name="WPL_DepartmentFax" hidden="1">#REF!</definedName>
    <definedName name="WPL_DepartmentName" hidden="1">#REF!</definedName>
    <definedName name="WPL_DepartmentPhone" hidden="1">#REF!</definedName>
    <definedName name="WPL_Email" hidden="1">#REF!</definedName>
    <definedName name="WPL_Fax" hidden="1">#REF!</definedName>
    <definedName name="WPL_FirstName" hidden="1">#REF!</definedName>
    <definedName name="WPL_LastName" hidden="1">#REF!</definedName>
    <definedName name="WPL_Mobile" hidden="1">#REF!</definedName>
    <definedName name="WPL_Telephone" hidden="1">#REF!</definedName>
    <definedName name="WPL_Title" hidden="1">#REF!</definedName>
    <definedName name="wqadink" localSheetId="2" hidden="1">{#N/A,#N/A,FALSE,"Colombo";#N/A,#N/A,FALSE,"Colata";#N/A,#N/A,FALSE,"Colombo + Colata"}</definedName>
    <definedName name="wqadink" localSheetId="4" hidden="1">{#N/A,#N/A,FALSE,"Colombo";#N/A,#N/A,FALSE,"Colata";#N/A,#N/A,FALSE,"Colombo + Colata"}</definedName>
    <definedName name="wqadink" localSheetId="3" hidden="1">{#N/A,#N/A,FALSE,"Colombo";#N/A,#N/A,FALSE,"Colata";#N/A,#N/A,FALSE,"Colombo + Colata"}</definedName>
    <definedName name="wqadink" localSheetId="0" hidden="1">{#N/A,#N/A,FALSE,"Colombo";#N/A,#N/A,FALSE,"Colata";#N/A,#N/A,FALSE,"Colombo + Colata"}</definedName>
    <definedName name="wqadink" localSheetId="1" hidden="1">{#N/A,#N/A,FALSE,"Colombo";#N/A,#N/A,FALSE,"Colata";#N/A,#N/A,FALSE,"Colombo + Colata"}</definedName>
    <definedName name="wqadink" hidden="1">{#N/A,#N/A,FALSE,"Colombo";#N/A,#N/A,FALSE,"Colata";#N/A,#N/A,FALSE,"Colombo + Colata"}</definedName>
    <definedName name="wqw" localSheetId="2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qw" localSheetId="4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qw" localSheetId="3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qw" localSheetId="0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qw" localSheetId="1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qw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rn.1." localSheetId="2" hidden="1">{#N/A,#N/A,FALSE,"Calc";#N/A,#N/A,FALSE,"Sensitivity";#N/A,#N/A,FALSE,"LT Earn.Dil.";#N/A,#N/A,FALSE,"Dil. AVP"}</definedName>
    <definedName name="wrn.1." localSheetId="4" hidden="1">{#N/A,#N/A,FALSE,"Calc";#N/A,#N/A,FALSE,"Sensitivity";#N/A,#N/A,FALSE,"LT Earn.Dil.";#N/A,#N/A,FALSE,"Dil. AVP"}</definedName>
    <definedName name="wrn.1." localSheetId="3" hidden="1">{#N/A,#N/A,FALSE,"Calc";#N/A,#N/A,FALSE,"Sensitivity";#N/A,#N/A,FALSE,"LT Earn.Dil.";#N/A,#N/A,FALSE,"Dil. AVP"}</definedName>
    <definedName name="wrn.1." localSheetId="0" hidden="1">{#N/A,#N/A,FALSE,"Calc";#N/A,#N/A,FALSE,"Sensitivity";#N/A,#N/A,FALSE,"LT Earn.Dil.";#N/A,#N/A,FALSE,"Dil. AVP"}</definedName>
    <definedName name="wrn.1." localSheetId="1" hidden="1">{#N/A,#N/A,FALSE,"Calc";#N/A,#N/A,FALSE,"Sensitivity";#N/A,#N/A,FALSE,"LT Earn.Dil.";#N/A,#N/A,FALSE,"Dil. AVP"}</definedName>
    <definedName name="wrn.1." hidden="1">{#N/A,#N/A,FALSE,"Calc";#N/A,#N/A,FALSE,"Sensitivity";#N/A,#N/A,FALSE,"LT Earn.Dil.";#N/A,#N/A,FALSE,"Dil. AVP"}</definedName>
    <definedName name="wrn.1999._.budget." localSheetId="2" hidden="1">{"common_pl",#N/A,FALSE,"Commonized PL";"analyst",#N/A,FALSE,"Budget to Analyst";"sec",#N/A,FALSE,"SEC PL";"summary",#N/A,FALSE,"Summary";"detail",#N/A,FALSE,"Detail"}</definedName>
    <definedName name="wrn.1999._.budget." localSheetId="4" hidden="1">{"common_pl",#N/A,FALSE,"Commonized PL";"analyst",#N/A,FALSE,"Budget to Analyst";"sec",#N/A,FALSE,"SEC PL";"summary",#N/A,FALSE,"Summary";"detail",#N/A,FALSE,"Detail"}</definedName>
    <definedName name="wrn.1999._.budget." localSheetId="3" hidden="1">{"common_pl",#N/A,FALSE,"Commonized PL";"analyst",#N/A,FALSE,"Budget to Analyst";"sec",#N/A,FALSE,"SEC PL";"summary",#N/A,FALSE,"Summary";"detail",#N/A,FALSE,"Detail"}</definedName>
    <definedName name="wrn.1999._.budget." localSheetId="0" hidden="1">{"common_pl",#N/A,FALSE,"Commonized PL";"analyst",#N/A,FALSE,"Budget to Analyst";"sec",#N/A,FALSE,"SEC PL";"summary",#N/A,FALSE,"Summary";"detail",#N/A,FALSE,"Detail"}</definedName>
    <definedName name="wrn.1999._.budget." localSheetId="1" hidden="1">{"common_pl",#N/A,FALSE,"Commonized PL";"analyst",#N/A,FALSE,"Budget to Analyst";"sec",#N/A,FALSE,"SEC PL";"summary",#N/A,FALSE,"Summary";"detail",#N/A,FALSE,"Detail"}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2." localSheetId="2" hidden="1">{#N/A,#N/A,FALSE,"Calc";#N/A,#N/A,FALSE,"Sensitivity";#N/A,#N/A,FALSE,"LT Earn.Dil.";#N/A,#N/A,FALSE,"Dil. AVP"}</definedName>
    <definedName name="WRN.2." localSheetId="4" hidden="1">{#N/A,#N/A,FALSE,"Calc";#N/A,#N/A,FALSE,"Sensitivity";#N/A,#N/A,FALSE,"LT Earn.Dil.";#N/A,#N/A,FALSE,"Dil. AVP"}</definedName>
    <definedName name="WRN.2." localSheetId="3" hidden="1">{#N/A,#N/A,FALSE,"Calc";#N/A,#N/A,FALSE,"Sensitivity";#N/A,#N/A,FALSE,"LT Earn.Dil.";#N/A,#N/A,FALSE,"Dil. AVP"}</definedName>
    <definedName name="WRN.2." localSheetId="0" hidden="1">{#N/A,#N/A,FALSE,"Calc";#N/A,#N/A,FALSE,"Sensitivity";#N/A,#N/A,FALSE,"LT Earn.Dil.";#N/A,#N/A,FALSE,"Dil. AVP"}</definedName>
    <definedName name="WRN.2." localSheetId="1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3cases." localSheetId="2" hidden="1">{#N/A,"Base",FALSE,"Dividend";#N/A,"Conservative",FALSE,"Dividend";#N/A,"Downside",FALSE,"Dividend"}</definedName>
    <definedName name="wrn.3cases." localSheetId="4" hidden="1">{#N/A,"Base",FALSE,"Dividend";#N/A,"Conservative",FALSE,"Dividend";#N/A,"Downside",FALSE,"Dividend"}</definedName>
    <definedName name="wrn.3cases." localSheetId="3" hidden="1">{#N/A,"Base",FALSE,"Dividend";#N/A,"Conservative",FALSE,"Dividend";#N/A,"Downside",FALSE,"Dividend"}</definedName>
    <definedName name="wrn.3cases." localSheetId="0" hidden="1">{#N/A,"Base",FALSE,"Dividend";#N/A,"Conservative",FALSE,"Dividend";#N/A,"Downside",FALSE,"Dividend"}</definedName>
    <definedName name="wrn.3cases." localSheetId="1" hidden="1">{#N/A,"Base",FALSE,"Dividend";#N/A,"Conservative",FALSE,"Dividend";#N/A,"Downside",FALSE,"Dividend"}</definedName>
    <definedName name="wrn.3cases." hidden="1">{#N/A,"Base",FALSE,"Dividend";#N/A,"Conservative",FALSE,"Dividend";#N/A,"Downside",FALSE,"Dividend"}</definedName>
    <definedName name="wrn.50._.50." localSheetId="2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localSheetId="4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localSheetId="3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.._.Cash._.Flow._.Numbers." localSheetId="2" hidden="1">{#N/A,#N/A,FALSE,"Dev";#N/A,#N/A,FALSE,"CF";#N/A,#N/A,FALSE,"Golf CF";#N/A,#N/A,FALSE,"ResMgmt";#N/A,#N/A,FALSE,"F&amp;B";#N/A,#N/A,FALSE,"Banq"}</definedName>
    <definedName name="wrn.A.._.Cash._.Flow._.Numbers." localSheetId="4" hidden="1">{#N/A,#N/A,FALSE,"Dev";#N/A,#N/A,FALSE,"CF";#N/A,#N/A,FALSE,"Golf CF";#N/A,#N/A,FALSE,"ResMgmt";#N/A,#N/A,FALSE,"F&amp;B";#N/A,#N/A,FALSE,"Banq"}</definedName>
    <definedName name="wrn.A.._.Cash._.Flow._.Numbers." localSheetId="3" hidden="1">{#N/A,#N/A,FALSE,"Dev";#N/A,#N/A,FALSE,"CF";#N/A,#N/A,FALSE,"Golf CF";#N/A,#N/A,FALSE,"ResMgmt";#N/A,#N/A,FALSE,"F&amp;B";#N/A,#N/A,FALSE,"Banq"}</definedName>
    <definedName name="wrn.A.._.Cash._.Flow._.Numbers." localSheetId="0" hidden="1">{#N/A,#N/A,FALSE,"Dev";#N/A,#N/A,FALSE,"CF";#N/A,#N/A,FALSE,"Golf CF";#N/A,#N/A,FALSE,"ResMgmt";#N/A,#N/A,FALSE,"F&amp;B";#N/A,#N/A,FALSE,"Banq"}</definedName>
    <definedName name="wrn.A.._.Cash._.Flow._.Numbers." localSheetId="1" hidden="1">{#N/A,#N/A,FALSE,"Dev";#N/A,#N/A,FALSE,"CF";#N/A,#N/A,FALSE,"Golf CF";#N/A,#N/A,FALSE,"ResMgmt";#N/A,#N/A,FALSE,"F&amp;B";#N/A,#N/A,FALSE,"Banq"}</definedName>
    <definedName name="wrn.A.._.Cash._.Flow._.Numbers." hidden="1">{#N/A,#N/A,FALSE,"Dev";#N/A,#N/A,FALSE,"CF";#N/A,#N/A,FALSE,"Golf CF";#N/A,#N/A,FALSE,"ResMgmt";#N/A,#N/A,FALSE,"F&amp;B";#N/A,#N/A,FALSE,"Banq"}</definedName>
    <definedName name="wrn.Accretion." localSheetId="2" hidden="1">{"Accretion",#N/A,FALSE,"Assum"}</definedName>
    <definedName name="wrn.Accretion." localSheetId="4" hidden="1">{"Accretion",#N/A,FALSE,"Assum"}</definedName>
    <definedName name="wrn.Accretion." localSheetId="3" hidden="1">{"Accretion",#N/A,FALSE,"Assum"}</definedName>
    <definedName name="wrn.Accretion." localSheetId="0" hidden="1">{"Accretion",#N/A,FALSE,"Assum"}</definedName>
    <definedName name="wrn.Accretion." localSheetId="1" hidden="1">{"Accretion",#N/A,FALSE,"Assum"}</definedName>
    <definedName name="wrn.Accretion." hidden="1">{"Accretion",#N/A,FALSE,"Assum"}</definedName>
    <definedName name="wrn.adj95." localSheetId="2" hidden="1">{"adj95mult",#N/A,FALSE,"COMPCO";"adj95est",#N/A,FALSE,"COMPCO"}</definedName>
    <definedName name="wrn.adj95." localSheetId="4" hidden="1">{"adj95mult",#N/A,FALSE,"COMPCO";"adj95est",#N/A,FALSE,"COMPCO"}</definedName>
    <definedName name="wrn.adj95." localSheetId="3" hidden="1">{"adj95mult",#N/A,FALSE,"COMPCO";"adj95est",#N/A,FALSE,"COMPCO"}</definedName>
    <definedName name="wrn.adj95." localSheetId="0" hidden="1">{"adj95mult",#N/A,FALSE,"COMPCO";"adj95est",#N/A,FALSE,"COMPCO"}</definedName>
    <definedName name="wrn.adj95." localSheetId="1" hidden="1">{"adj95mult",#N/A,FALSE,"COMPCO";"adj95est",#N/A,FALSE,"COMPCO"}</definedName>
    <definedName name="wrn.adj95." hidden="1">{"adj95mult",#N/A,FALSE,"COMPCO";"adj95est",#N/A,FALSE,"COMPCO"}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kcje._.Mątwy." localSheetId="2" hidden="1">{#N/A,#N/A,FALSE,"Nabycie akcji"}</definedName>
    <definedName name="wrn.Akcje._.Mątwy." localSheetId="4" hidden="1">{#N/A,#N/A,FALSE,"Nabycie akcji"}</definedName>
    <definedName name="wrn.Akcje._.Mątwy." localSheetId="3" hidden="1">{#N/A,#N/A,FALSE,"Nabycie akcji"}</definedName>
    <definedName name="wrn.Akcje._.Mątwy." localSheetId="0" hidden="1">{#N/A,#N/A,FALSE,"Nabycie akcji"}</definedName>
    <definedName name="wrn.Akcje._.Mątwy." localSheetId="1" hidden="1">{#N/A,#N/A,FALSE,"Nabycie akcji"}</definedName>
    <definedName name="wrn.Akcje._.Mątwy." hidden="1">{#N/A,#N/A,FALSE,"Nabycie akcji"}</definedName>
    <definedName name="wrn.all." localSheetId="2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" localSheetId="4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" localSheetId="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" localSheetId="1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_.comps." localSheetId="2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localSheetId="4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localSheetId="3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localSheetId="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First._.Pass._.Schedules." localSheetId="2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n.All._.First._.Pass._.Schedules." localSheetId="4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n.All._.First._.Pass._.Schedules." localSheetId="3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n.All._.First._.Pass._.Schedules." localSheetId="0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n.All._.First._.Pass._.Schedules." localSheetId="1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n.All._.First._.Pass._.Schedules.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n.all._.input." localSheetId="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Schedules." localSheetId="2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Costs"}</definedName>
    <definedName name="wrn.All._.Schedules." localSheetId="4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Costs"}</definedName>
    <definedName name="wrn.All._.Schedules." localSheetId="3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Costs"}</definedName>
    <definedName name="wrn.All._.Schedules." localSheetId="0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Costs"}</definedName>
    <definedName name="wrn.All._.Schedules." localSheetId="1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Costs"}</definedName>
    <definedName name="wrn.All._.Schedules.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Costs"}</definedName>
    <definedName name="wrn.all.2" localSheetId="2" hidden="1">{#N/A,#N/A,FALSE,"DCF";#N/A,#N/A,FALSE,"WACC";#N/A,#N/A,FALSE,"Sales_EBIT";#N/A,#N/A,FALSE,"Capex_Depreciation";#N/A,#N/A,FALSE,"WC";#N/A,#N/A,FALSE,"Interest";#N/A,#N/A,FALSE,"Assumptions"}</definedName>
    <definedName name="wrn.all.2" localSheetId="4" hidden="1">{#N/A,#N/A,FALSE,"DCF";#N/A,#N/A,FALSE,"WACC";#N/A,#N/A,FALSE,"Sales_EBIT";#N/A,#N/A,FALSE,"Capex_Depreciation";#N/A,#N/A,FALSE,"WC";#N/A,#N/A,FALSE,"Interest";#N/A,#N/A,FALSE,"Assumptions"}</definedName>
    <definedName name="wrn.all.2" localSheetId="3" hidden="1">{#N/A,#N/A,FALSE,"DCF";#N/A,#N/A,FALSE,"WACC";#N/A,#N/A,FALSE,"Sales_EBIT";#N/A,#N/A,FALSE,"Capex_Depreciation";#N/A,#N/A,FALSE,"WC";#N/A,#N/A,FALSE,"Interest";#N/A,#N/A,FALSE,"Assumptions"}</definedName>
    <definedName name="wrn.all.2" localSheetId="0" hidden="1">{#N/A,#N/A,FALSE,"DCF";#N/A,#N/A,FALSE,"WACC";#N/A,#N/A,FALSE,"Sales_EBIT";#N/A,#N/A,FALSE,"Capex_Depreciation";#N/A,#N/A,FALSE,"WC";#N/A,#N/A,FALSE,"Interest";#N/A,#N/A,FALSE,"Assumptions"}</definedName>
    <definedName name="wrn.all.2" localSheetId="1" hidden="1">{#N/A,#N/A,FALSE,"DCF";#N/A,#N/A,FALSE,"WACC";#N/A,#N/A,FALSE,"Sales_EBIT";#N/A,#N/A,FALSE,"Capex_Depreciation";#N/A,#N/A,FALSE,"WC";#N/A,#N/A,FALSE,"Interest";#N/A,#N/A,FALSE,"Assumptions"}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.a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wrn.ALL.a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wrn.ALL.a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wrn.ALL.a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wrn.ALL.a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wrn.ALL.a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wrn.ALL2." localSheetId="2" hidden="1">{#N/A,#N/A,FALSE,"DCF";#N/A,#N/A,FALSE,"WACC";#N/A,#N/A,FALSE,"Sales_EBIT";#N/A,#N/A,FALSE,"Capex_Depreciation";#N/A,#N/A,FALSE,"WC";#N/A,#N/A,FALSE,"Interest";#N/A,#N/A,FALSE,"Assumptions"}</definedName>
    <definedName name="wrn.ALL2." localSheetId="4" hidden="1">{#N/A,#N/A,FALSE,"DCF";#N/A,#N/A,FALSE,"WACC";#N/A,#N/A,FALSE,"Sales_EBIT";#N/A,#N/A,FALSE,"Capex_Depreciation";#N/A,#N/A,FALSE,"WC";#N/A,#N/A,FALSE,"Interest";#N/A,#N/A,FALSE,"Assumptions"}</definedName>
    <definedName name="wrn.ALL2." localSheetId="3" hidden="1">{#N/A,#N/A,FALSE,"DCF";#N/A,#N/A,FALSE,"WACC";#N/A,#N/A,FALSE,"Sales_EBIT";#N/A,#N/A,FALSE,"Capex_Depreciation";#N/A,#N/A,FALSE,"WC";#N/A,#N/A,FALSE,"Interest";#N/A,#N/A,FALSE,"Assumptions"}</definedName>
    <definedName name="wrn.ALL2." localSheetId="0" hidden="1">{#N/A,#N/A,FALSE,"DCF";#N/A,#N/A,FALSE,"WACC";#N/A,#N/A,FALSE,"Sales_EBIT";#N/A,#N/A,FALSE,"Capex_Depreciation";#N/A,#N/A,FALSE,"WC";#N/A,#N/A,FALSE,"Interest";#N/A,#N/A,FALSE,"Assumptions"}</definedName>
    <definedName name="wrn.ALL2." localSheetId="1" hidden="1">{#N/A,#N/A,FALSE,"DCF";#N/A,#N/A,FALSE,"WACC";#N/A,#N/A,FALSE,"Sales_EBIT";#N/A,#N/A,FALSE,"Capex_Depreciation";#N/A,#N/A,FALSE,"WC";#N/A,#N/A,FALSE,"Interest";#N/A,#N/A,FALSE,"Assumptions"}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localSheetId="2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3" localSheetId="4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3" localSheetId="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3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3" localSheetId="1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mbition_EBIT_2004." localSheetId="2" hidden="1">{#N/A,#N/A,TRUE,"Old - New P&amp;L";#N/A,#N/A,TRUE,"EBIT MMO - Total";#N/A,#N/A,TRUE,"MMO NE, CEE, ASIA, CAR";#N/A,#N/A,TRUE,"MMO LAT, MEA, AFR";#N/A,#N/A,TRUE,"NP growth";#N/A,#N/A,TRUE,"ER impact"}</definedName>
    <definedName name="wrn.Ambition_EBIT_2004." localSheetId="4" hidden="1">{#N/A,#N/A,TRUE,"Old - New P&amp;L";#N/A,#N/A,TRUE,"EBIT MMO - Total";#N/A,#N/A,TRUE,"MMO NE, CEE, ASIA, CAR";#N/A,#N/A,TRUE,"MMO LAT, MEA, AFR";#N/A,#N/A,TRUE,"NP growth";#N/A,#N/A,TRUE,"ER impact"}</definedName>
    <definedName name="wrn.Ambition_EBIT_2004." localSheetId="3" hidden="1">{#N/A,#N/A,TRUE,"Old - New P&amp;L";#N/A,#N/A,TRUE,"EBIT MMO - Total";#N/A,#N/A,TRUE,"MMO NE, CEE, ASIA, CAR";#N/A,#N/A,TRUE,"MMO LAT, MEA, AFR";#N/A,#N/A,TRUE,"NP growth";#N/A,#N/A,TRUE,"ER impact"}</definedName>
    <definedName name="wrn.Ambition_EBIT_2004." localSheetId="0" hidden="1">{#N/A,#N/A,TRUE,"Old - New P&amp;L";#N/A,#N/A,TRUE,"EBIT MMO - Total";#N/A,#N/A,TRUE,"MMO NE, CEE, ASIA, CAR";#N/A,#N/A,TRUE,"MMO LAT, MEA, AFR";#N/A,#N/A,TRUE,"NP growth";#N/A,#N/A,TRUE,"ER impact"}</definedName>
    <definedName name="wrn.Ambition_EBIT_2004." localSheetId="1" hidden="1">{#N/A,#N/A,TRUE,"Old - New P&amp;L";#N/A,#N/A,TRUE,"EBIT MMO - Total";#N/A,#N/A,TRUE,"MMO NE, CEE, ASIA, CAR";#N/A,#N/A,TRUE,"MMO LAT, MEA, AFR";#N/A,#N/A,TRUE,"NP growth";#N/A,#N/A,TRUE,"ER impact"}</definedName>
    <definedName name="wrn.Ambition_EBIT_2004." hidden="1">{#N/A,#N/A,TRUE,"Old - New P&amp;L";#N/A,#N/A,TRUE,"EBIT MMO - Total";#N/A,#N/A,TRUE,"MMO NE, CEE, ASIA, CAR";#N/A,#N/A,TRUE,"MMO LAT, MEA, AFR";#N/A,#N/A,TRUE,"NP growth";#N/A,#N/A,TRUE,"ER impact"}</definedName>
    <definedName name="wrn.ANALISIS." localSheetId="2" hidden="1">{"ANAR",#N/A,FALSE,"Dist total";"MARGEN",#N/A,FALSE,"Dist total";"COMENTARIO",#N/A,FALSE,"Ficha CODICE";"CONSEJO",#N/A,FALSE,"Dist p0";"uno",#N/A,FALSE,"Dist total"}</definedName>
    <definedName name="wrn.ANALISIS." localSheetId="4" hidden="1">{"ANAR",#N/A,FALSE,"Dist total";"MARGEN",#N/A,FALSE,"Dist total";"COMENTARIO",#N/A,FALSE,"Ficha CODICE";"CONSEJO",#N/A,FALSE,"Dist p0";"uno",#N/A,FALSE,"Dist total"}</definedName>
    <definedName name="wrn.ANALISIS." localSheetId="3" hidden="1">{"ANAR",#N/A,FALSE,"Dist total";"MARGEN",#N/A,FALSE,"Dist total";"COMENTARIO",#N/A,FALSE,"Ficha CODICE";"CONSEJO",#N/A,FALSE,"Dist p0";"uno",#N/A,FALSE,"Dist total"}</definedName>
    <definedName name="wrn.ANALISIS." localSheetId="0" hidden="1">{"ANAR",#N/A,FALSE,"Dist total";"MARGEN",#N/A,FALSE,"Dist total";"COMENTARIO",#N/A,FALSE,"Ficha CODICE";"CONSEJO",#N/A,FALSE,"Dist p0";"uno",#N/A,FALSE,"Dist total"}</definedName>
    <definedName name="wrn.ANALISIS." localSheetId="1" hidden="1">{"ANAR",#N/A,FALSE,"Dist total";"MARGEN",#N/A,FALSE,"Dist total";"COMENTARIO",#N/A,FALSE,"Ficha CODICE";"CONSEJO",#N/A,FALSE,"Dist p0";"uno",#N/A,FALSE,"Dist total"}</definedName>
    <definedName name="wrn.ANALISIS." hidden="1">{"ANAR",#N/A,FALSE,"Dist total";"MARGEN",#N/A,FALSE,"Dist total";"COMENTARIO",#N/A,FALSE,"Ficha CODICE";"CONSEJO",#N/A,FALSE,"Dist p0";"uno",#N/A,FALSE,"Dist total"}</definedName>
    <definedName name="wrn.Asia.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localSheetId="2" hidden="1">{"casespecific",#N/A,FALSE,"Assumptions"}</definedName>
    <definedName name="wrn.assumptions." localSheetId="4" hidden="1">{"casespecific",#N/A,FALSE,"Assumptions"}</definedName>
    <definedName name="wrn.assumptions." localSheetId="3" hidden="1">{"casespecific",#N/A,FALSE,"Assumptions"}</definedName>
    <definedName name="wrn.assumptions." localSheetId="0" hidden="1">{"casespecific",#N/A,FALSE,"Assumptions"}</definedName>
    <definedName name="wrn.assumptions." localSheetId="1" hidden="1">{"casespecific",#N/A,FALSE,"Assumptions"}</definedName>
    <definedName name="wrn.assumptions." hidden="1">{"casespecific",#N/A,FALSE,"Assumptions"}</definedName>
    <definedName name="wrn.away." localSheetId="2" hidden="1">{"away stand alones",#N/A,FALSE,"Target"}</definedName>
    <definedName name="wrn.away." localSheetId="4" hidden="1">{"away stand alones",#N/A,FALSE,"Target"}</definedName>
    <definedName name="wrn.away." localSheetId="3" hidden="1">{"away stand alones",#N/A,FALSE,"Target"}</definedName>
    <definedName name="wrn.away." localSheetId="0" hidden="1">{"away stand alones",#N/A,FALSE,"Target"}</definedName>
    <definedName name="wrn.away." localSheetId="1" hidden="1">{"away stand alones",#N/A,FALSE,"Target"}</definedName>
    <definedName name="wrn.away." hidden="1">{"away stand alones",#N/A,FALSE,"Target"}</definedName>
    <definedName name="wrn.B.._.Market._.Information." localSheetId="2" hidden="1">{#N/A,#N/A,FALSE,"Mkt";#N/A,#N/A,FALSE,"HotProp";#N/A,#N/A,FALSE,"GolfProp";#N/A,#N/A,FALSE,"ResProp"}</definedName>
    <definedName name="wrn.B.._.Market._.Information." localSheetId="4" hidden="1">{#N/A,#N/A,FALSE,"Mkt";#N/A,#N/A,FALSE,"HotProp";#N/A,#N/A,FALSE,"GolfProp";#N/A,#N/A,FALSE,"ResProp"}</definedName>
    <definedName name="wrn.B.._.Market._.Information." localSheetId="3" hidden="1">{#N/A,#N/A,FALSE,"Mkt";#N/A,#N/A,FALSE,"HotProp";#N/A,#N/A,FALSE,"GolfProp";#N/A,#N/A,FALSE,"ResProp"}</definedName>
    <definedName name="wrn.B.._.Market._.Information." localSheetId="0" hidden="1">{#N/A,#N/A,FALSE,"Mkt";#N/A,#N/A,FALSE,"HotProp";#N/A,#N/A,FALSE,"GolfProp";#N/A,#N/A,FALSE,"ResProp"}</definedName>
    <definedName name="wrn.B.._.Market._.Information." localSheetId="1" hidden="1">{#N/A,#N/A,FALSE,"Mkt";#N/A,#N/A,FALSE,"HotProp";#N/A,#N/A,FALSE,"GolfProp";#N/A,#N/A,FALSE,"ResProp"}</definedName>
    <definedName name="wrn.B.._.Market._.Information." hidden="1">{#N/A,#N/A,FALSE,"Mkt";#N/A,#N/A,FALSE,"HotProp";#N/A,#N/A,FALSE,"GolfProp";#N/A,#N/A,FALSE,"ResProp"}</definedName>
    <definedName name="wrn.BANKPLAN." localSheetId="2" hidden="1">{"cebank",#N/A,FALSE,"P9498BAR";"spbank",#N/A,FALSE,"P9498BAR";"renfinbank",#N/A,FALSE,"P9498BAR";"indici",#N/A,FALSE,"P9498BAR"}</definedName>
    <definedName name="wrn.BANKPLAN." localSheetId="4" hidden="1">{"cebank",#N/A,FALSE,"P9498BAR";"spbank",#N/A,FALSE,"P9498BAR";"renfinbank",#N/A,FALSE,"P9498BAR";"indici",#N/A,FALSE,"P9498BAR"}</definedName>
    <definedName name="wrn.BANKPLAN." localSheetId="3" hidden="1">{"cebank",#N/A,FALSE,"P9498BAR";"spbank",#N/A,FALSE,"P9498BAR";"renfinbank",#N/A,FALSE,"P9498BAR";"indici",#N/A,FALSE,"P9498BAR"}</definedName>
    <definedName name="wrn.BANKPLAN." localSheetId="0" hidden="1">{"cebank",#N/A,FALSE,"P9498BAR";"spbank",#N/A,FALSE,"P9498BAR";"renfinbank",#N/A,FALSE,"P9498BAR";"indici",#N/A,FALSE,"P9498BAR"}</definedName>
    <definedName name="wrn.BANKPLAN." localSheetId="1" hidden="1">{"cebank",#N/A,FALSE,"P9498BAR";"spbank",#N/A,FALSE,"P9498BAR";"renfinbank",#N/A,FALSE,"P9498BAR";"indici",#N/A,FALSE,"P9498BAR"}</definedName>
    <definedName name="wrn.BANKPLAN." hidden="1">{"cebank",#N/A,FALSE,"P9498BAR";"spbank",#N/A,FALSE,"P9498BAR";"renfinbank",#N/A,FALSE,"P9498BAR";"indici",#N/A,FALSE,"P9498BAR"}</definedName>
    <definedName name="wrn.Breakout." localSheetId="2" hidden="1">{#N/A,#N/A,FALSE,"BreakoutFY95";#N/A,#N/A,FALSE,"BreakoutFY96";#N/A,#N/A,FALSE,"BreakoutFY97";#N/A,#N/A,FALSE,"BreakoutFY98"}</definedName>
    <definedName name="wrn.Breakout." localSheetId="4" hidden="1">{#N/A,#N/A,FALSE,"BreakoutFY95";#N/A,#N/A,FALSE,"BreakoutFY96";#N/A,#N/A,FALSE,"BreakoutFY97";#N/A,#N/A,FALSE,"BreakoutFY98"}</definedName>
    <definedName name="wrn.Breakout." localSheetId="3" hidden="1">{#N/A,#N/A,FALSE,"BreakoutFY95";#N/A,#N/A,FALSE,"BreakoutFY96";#N/A,#N/A,FALSE,"BreakoutFY97";#N/A,#N/A,FALSE,"BreakoutFY98"}</definedName>
    <definedName name="wrn.Breakout." localSheetId="0" hidden="1">{#N/A,#N/A,FALSE,"BreakoutFY95";#N/A,#N/A,FALSE,"BreakoutFY96";#N/A,#N/A,FALSE,"BreakoutFY97";#N/A,#N/A,FALSE,"BreakoutFY98"}</definedName>
    <definedName name="wrn.Breakout." localSheetId="1" hidden="1">{#N/A,#N/A,FALSE,"BreakoutFY95";#N/A,#N/A,FALSE,"BreakoutFY96";#N/A,#N/A,FALSE,"BreakoutFY97";#N/A,#N/A,FALSE,"BreakoutFY98"}</definedName>
    <definedName name="wrn.Breakout." hidden="1">{#N/A,#N/A,FALSE,"BreakoutFY95";#N/A,#N/A,FALSE,"BreakoutFY96";#N/A,#N/A,FALSE,"BreakoutFY97";#N/A,#N/A,FALSE,"BreakoutFY98"}</definedName>
    <definedName name="wrn.brian." localSheetId="2" hidden="1">{#N/A,#N/A,FALSE,"output";#N/A,#N/A,FALSE,"contrib";#N/A,#N/A,FALSE,"profile";#N/A,#N/A,FALSE,"comps"}</definedName>
    <definedName name="wrn.brian." localSheetId="4" hidden="1">{#N/A,#N/A,FALSE,"output";#N/A,#N/A,FALSE,"contrib";#N/A,#N/A,FALSE,"profile";#N/A,#N/A,FALSE,"comps"}</definedName>
    <definedName name="wrn.brian." localSheetId="3" hidden="1">{#N/A,#N/A,FALSE,"output";#N/A,#N/A,FALSE,"contrib";#N/A,#N/A,FALSE,"profile";#N/A,#N/A,FALSE,"comps"}</definedName>
    <definedName name="wrn.brian." localSheetId="0" hidden="1">{#N/A,#N/A,FALSE,"output";#N/A,#N/A,FALSE,"contrib";#N/A,#N/A,FALSE,"profile";#N/A,#N/A,FALSE,"comps"}</definedName>
    <definedName name="wrn.brian." localSheetId="1" hidden="1">{#N/A,#N/A,FALSE,"output";#N/A,#N/A,FALSE,"contrib";#N/A,#N/A,FALSE,"profile";#N/A,#N/A,FALSE,"comps"}</definedName>
    <definedName name="wrn.brian." hidden="1">{#N/A,#N/A,FALSE,"output";#N/A,#N/A,FALSE,"contrib";#N/A,#N/A,FALSE,"profile";#N/A,#N/A,FALSE,"comps"}</definedName>
    <definedName name="wrn.Business._.Plan." localSheetId="2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rn.Business._.Plan." localSheetId="4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rn.Business._.Plan." localSheetId="3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rn.Business._.Plan." localSheetId="0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rn.Business._.Plan." localSheetId="1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rn.Business._.Plan." hidden="1">{#N/A,#N/A,TRUE,"Cover sheet";#N/A,#N/A,TRUE,"F.S.";#N/A,#N/A,TRUE,"Macroecon.";#N/A,#N/A,TRUE,"Microeconomics";#N/A,#N/A,TRUE,"Revenues";#N/A,#N/A,TRUE,"COS-supporting";#N/A,#N/A,TRUE,"COS";#N/A,#N/A,TRUE,"Other costs-supporting";#N/A,#N/A,TRUE,"Other costs";#N/A,#N/A,TRUE,"Other income&amp;expense";#N/A,#N/A,TRUE,"Capital ex.";#N/A,#N/A,TRUE,"Financing";#N/A,#N/A,TRUE,"Equity";#N/A,#N/A,TRUE,"Corporate taxation";#N/A,#N/A,TRUE,"current A.&amp;L."}</definedName>
    <definedName name="wrn.cash." localSheetId="2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localSheetId="4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localSheetId="3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localSheetId="1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As._.Is._.and._.Assumptions." localSheetId="2" hidden="1">{#N/A,#N/A,TRUE,"Asmp";#N/A,#N/A,TRUE,"CF"}</definedName>
    <definedName name="wrn.Cash._.Flow._.As._.Is._.and._.Assumptions." localSheetId="4" hidden="1">{#N/A,#N/A,TRUE,"Asmp";#N/A,#N/A,TRUE,"CF"}</definedName>
    <definedName name="wrn.Cash._.Flow._.As._.Is._.and._.Assumptions." localSheetId="3" hidden="1">{#N/A,#N/A,TRUE,"Asmp";#N/A,#N/A,TRUE,"CF"}</definedName>
    <definedName name="wrn.Cash._.Flow._.As._.Is._.and._.Assumptions." localSheetId="0" hidden="1">{#N/A,#N/A,TRUE,"Asmp";#N/A,#N/A,TRUE,"CF"}</definedName>
    <definedName name="wrn.Cash._.Flow._.As._.Is._.and._.Assumptions." localSheetId="1" hidden="1">{#N/A,#N/A,TRUE,"Asmp";#N/A,#N/A,TRUE,"CF"}</definedName>
    <definedName name="wrn.Cash._.Flow._.As._.Is._.and._.Assumptions." hidden="1">{#N/A,#N/A,TRUE,"Asmp";#N/A,#N/A,TRUE,"CF"}</definedName>
    <definedName name="wrn.COMPCO." localSheetId="2" hidden="1">{"Page1",#N/A,FALSE,"CompCo";"Page2",#N/A,FALSE,"CompCo"}</definedName>
    <definedName name="wrn.COMPCO." localSheetId="4" hidden="1">{"Page1",#N/A,FALSE,"CompCo";"Page2",#N/A,FALSE,"CompCo"}</definedName>
    <definedName name="wrn.COMPCO." localSheetId="3" hidden="1">{"Page1",#N/A,FALSE,"CompCo";"Page2",#N/A,FALSE,"CompCo"}</definedName>
    <definedName name="wrn.COMPCO." localSheetId="0" hidden="1">{"Page1",#N/A,FALSE,"CompCo";"Page2",#N/A,FALSE,"CompCo"}</definedName>
    <definedName name="wrn.COMPCO." localSheetId="1" hidden="1">{"Page1",#N/A,FALSE,"CompCo";"Page2",#N/A,FALSE,"CompCo"}</definedName>
    <definedName name="wrn.COMPCO." hidden="1">{"Page1",#N/A,FALSE,"CompCo";"Page2",#N/A,FALSE,"CompCo"}</definedName>
    <definedName name="wrn.Completo." localSheetId="2" hidden="1">{"Completo",#N/A,FALSE,"ONNET2B"}</definedName>
    <definedName name="wrn.Completo." localSheetId="4" hidden="1">{"Completo",#N/A,FALSE,"ONNET2B"}</definedName>
    <definedName name="wrn.Completo." localSheetId="3" hidden="1">{"Completo",#N/A,FALSE,"ONNET2B"}</definedName>
    <definedName name="wrn.Completo." localSheetId="0" hidden="1">{"Completo",#N/A,FALSE,"ONNET2B"}</definedName>
    <definedName name="wrn.Completo." localSheetId="1" hidden="1">{"Completo",#N/A,FALSE,"ONNET2B"}</definedName>
    <definedName name="wrn.Completo." hidden="1">{"Completo",#N/A,FALSE,"ONNET2B"}</definedName>
    <definedName name="wrn.comps." localSheetId="2" hidden="1">{"comps",#N/A,FALSE,"comps";"notes",#N/A,FALSE,"comps"}</definedName>
    <definedName name="wrn.comps." localSheetId="4" hidden="1">{"comps",#N/A,FALSE,"comps";"notes",#N/A,FALSE,"comps"}</definedName>
    <definedName name="wrn.comps." localSheetId="3" hidden="1">{"comps",#N/A,FALSE,"comps";"notes",#N/A,FALSE,"comps"}</definedName>
    <definedName name="wrn.comps." localSheetId="0" hidden="1">{"comps",#N/A,FALSE,"comps";"notes",#N/A,FALSE,"comps"}</definedName>
    <definedName name="wrn.comps." localSheetId="1" hidden="1">{"comps",#N/A,FALSE,"comps";"notes",#N/A,FALSE,"comps"}</definedName>
    <definedName name="wrn.comps." hidden="1">{"comps",#N/A,FALSE,"comps";"notes",#N/A,FALSE,"comps"}</definedName>
    <definedName name="wrn.Continous._.Page._.Numbers._.DCF." localSheetId="2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inous._.Page._.Numbers._.DCF." localSheetId="4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inous._.Page._.Numbers._.DCF." localSheetId="3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inous._.Page._.Numbers._.DCF." localSheetId="0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inous._.Page._.Numbers._.DCF." localSheetId="1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oper." localSheetId="2" hidden="1">{#N/A,#N/A,TRUE,"Pro Forma";#N/A,#N/A,TRUE,"PF_Bal";#N/A,#N/A,TRUE,"PF_INC";#N/A,#N/A,TRUE,"CBE";#N/A,#N/A,TRUE,"SWK"}</definedName>
    <definedName name="wrn.cooper." localSheetId="4" hidden="1">{#N/A,#N/A,TRUE,"Pro Forma";#N/A,#N/A,TRUE,"PF_Bal";#N/A,#N/A,TRUE,"PF_INC";#N/A,#N/A,TRUE,"CBE";#N/A,#N/A,TRUE,"SWK"}</definedName>
    <definedName name="wrn.cooper." localSheetId="3" hidden="1">{#N/A,#N/A,TRUE,"Pro Forma";#N/A,#N/A,TRUE,"PF_Bal";#N/A,#N/A,TRUE,"PF_INC";#N/A,#N/A,TRUE,"CBE";#N/A,#N/A,TRUE,"SWK"}</definedName>
    <definedName name="wrn.cooper." localSheetId="0" hidden="1">{#N/A,#N/A,TRUE,"Pro Forma";#N/A,#N/A,TRUE,"PF_Bal";#N/A,#N/A,TRUE,"PF_INC";#N/A,#N/A,TRUE,"CBE";#N/A,#N/A,TRUE,"SWK"}</definedName>
    <definedName name="wrn.cooper." localSheetId="1" hidden="1">{#N/A,#N/A,TRUE,"Pro Forma";#N/A,#N/A,TRUE,"PF_Bal";#N/A,#N/A,TRUE,"PF_INC";#N/A,#N/A,TRUE,"CBE";#N/A,#N/A,TRUE,"SWK"}</definedName>
    <definedName name="wrn.cooper." hidden="1">{#N/A,#N/A,TRUE,"Pro Forma";#N/A,#N/A,TRUE,"PF_Bal";#N/A,#N/A,TRUE,"PF_INC";#N/A,#N/A,TRUE,"CBE";#N/A,#N/A,TRUE,"SWK"}</definedName>
    <definedName name="wrn.Cover.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wboy." localSheetId="2" hidden="1">{"assumptions",#N/A,FALSE,"Assumption Summary";"proforma97",#N/A,FALSE,"97 pro forma";"sensitivity97",#N/A,FALSE,"97 sensitivity ";"proforma98",#N/A,FALSE,"98 pro forma";"sensitivity98",#N/A,FALSE,"98 sensitivity"}</definedName>
    <definedName name="wrn.cowboy." localSheetId="4" hidden="1">{"assumptions",#N/A,FALSE,"Assumption Summary";"proforma97",#N/A,FALSE,"97 pro forma";"sensitivity97",#N/A,FALSE,"97 sensitivity ";"proforma98",#N/A,FALSE,"98 pro forma";"sensitivity98",#N/A,FALSE,"98 sensitivity"}</definedName>
    <definedName name="wrn.cowboy." localSheetId="3" hidden="1">{"assumptions",#N/A,FALSE,"Assumption Summary";"proforma97",#N/A,FALSE,"97 pro forma";"sensitivity97",#N/A,FALSE,"97 sensitivity ";"proforma98",#N/A,FALSE,"98 pro forma";"sensitivity98",#N/A,FALSE,"98 sensitivity"}</definedName>
    <definedName name="wrn.cowboy." localSheetId="0" hidden="1">{"assumptions",#N/A,FALSE,"Assumption Summary";"proforma97",#N/A,FALSE,"97 pro forma";"sensitivity97",#N/A,FALSE,"97 sensitivity ";"proforma98",#N/A,FALSE,"98 pro forma";"sensitivity98",#N/A,FALSE,"98 sensitivity"}</definedName>
    <definedName name="wrn.cowboy." localSheetId="1" hidden="1">{"assumptions",#N/A,FALSE,"Assumption Summary";"proforma97",#N/A,FALSE,"97 pro forma";"sensitivity97",#N/A,FALSE,"97 sensitivity ";"proforma98",#N/A,FALSE,"98 pro forma";"sensitivity98",#N/A,FALSE,"98 sensitivity"}</definedName>
    <definedName name="wrn.cowboy." hidden="1">{"assumptions",#N/A,FALSE,"Assumption Summary";"proforma97",#N/A,FALSE,"97 pro forma";"sensitivity97",#N/A,FALSE,"97 sensitivity ";"proforma98",#N/A,FALSE,"98 pro forma";"sensitivity98",#N/A,FALSE,"98 sensitivity"}</definedName>
    <definedName name="wrn.Danilo." localSheetId="2" hidden="1">{#N/A,#N/A,TRUE,"Main Issues";#N/A,#N/A,TRUE,"Income statement ($)"}</definedName>
    <definedName name="wrn.Danilo." localSheetId="4" hidden="1">{#N/A,#N/A,TRUE,"Main Issues";#N/A,#N/A,TRUE,"Income statement ($)"}</definedName>
    <definedName name="wrn.Danilo." localSheetId="3" hidden="1">{#N/A,#N/A,TRUE,"Main Issues";#N/A,#N/A,TRUE,"Income statement ($)"}</definedName>
    <definedName name="wrn.Danilo." localSheetId="0" hidden="1">{#N/A,#N/A,TRUE,"Main Issues";#N/A,#N/A,TRUE,"Income statement ($)"}</definedName>
    <definedName name="wrn.Danilo." localSheetId="1" hidden="1">{#N/A,#N/A,TRUE,"Main Issues";#N/A,#N/A,TRUE,"Income statement ($)"}</definedName>
    <definedName name="wrn.Danilo." hidden="1">{#N/A,#N/A,TRUE,"Main Issues";#N/A,#N/A,TRUE,"Income statement ($)"}</definedName>
    <definedName name="wrn.DCF." localSheetId="2" hidden="1">{"DCF1",#N/A,FALSE,"SIERRA DCF";"MATRIX1",#N/A,FALSE,"SIERRA DCF"}</definedName>
    <definedName name="wrn.DCF." localSheetId="4" hidden="1">{"DCF1",#N/A,FALSE,"SIERRA DCF";"MATRIX1",#N/A,FALSE,"SIERRA DCF"}</definedName>
    <definedName name="wrn.DCF." localSheetId="3" hidden="1">{"DCF1",#N/A,FALSE,"SIERRA DCF";"MATRIX1",#N/A,FALSE,"SIERRA DCF"}</definedName>
    <definedName name="wrn.DCF." localSheetId="0" hidden="1">{"DCF1",#N/A,FALSE,"SIERRA DCF";"MATRIX1",#N/A,FALSE,"SIERRA DCF"}</definedName>
    <definedName name="wrn.DCF." localSheetId="1" hidden="1">{"DCF1",#N/A,FALSE,"SIERRA DCF";"MATRIX1",#N/A,FALSE,"SIERRA DCF"}</definedName>
    <definedName name="wrn.DCF." hidden="1">{"DCF1",#N/A,FALSE,"SIERRA DCF";"MATRIX1",#N/A,FALSE,"SIERRA DCF"}</definedName>
    <definedName name="wrn.DCFEpervier." localSheetId="2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4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3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0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ltek._.Upload." localSheetId="2" hidden="1">{#N/A,#N/A,FALSE,"Delt Data"}</definedName>
    <definedName name="wrn.Deltek._.Upload." localSheetId="4" hidden="1">{#N/A,#N/A,FALSE,"Delt Data"}</definedName>
    <definedName name="wrn.Deltek._.Upload." localSheetId="3" hidden="1">{#N/A,#N/A,FALSE,"Delt Data"}</definedName>
    <definedName name="wrn.Deltek._.Upload." localSheetId="0" hidden="1">{#N/A,#N/A,FALSE,"Delt Data"}</definedName>
    <definedName name="wrn.Deltek._.Upload." localSheetId="1" hidden="1">{#N/A,#N/A,FALSE,"Delt Data"}</definedName>
    <definedName name="wrn.Deltek._.Upload." hidden="1">{#N/A,#N/A,FALSE,"Delt Data"}</definedName>
    <definedName name="wrn.detail." localSheetId="2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." localSheetId="4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." localSheetId="3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." localSheetId="0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." localSheetId="1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il_anal." localSheetId="2" hidden="1">{"hiden",#N/A,FALSE,"14";"hidden",#N/A,FALSE,"16";"hidden",#N/A,FALSE,"18";"hidden",#N/A,FALSE,"20"}</definedName>
    <definedName name="wrn.dil_anal." localSheetId="4" hidden="1">{"hiden",#N/A,FALSE,"14";"hidden",#N/A,FALSE,"16";"hidden",#N/A,FALSE,"18";"hidden",#N/A,FALSE,"20"}</definedName>
    <definedName name="wrn.dil_anal." localSheetId="3" hidden="1">{"hiden",#N/A,FALSE,"14";"hidden",#N/A,FALSE,"16";"hidden",#N/A,FALSE,"18";"hidden",#N/A,FALSE,"20"}</definedName>
    <definedName name="wrn.dil_anal." localSheetId="0" hidden="1">{"hiden",#N/A,FALSE,"14";"hidden",#N/A,FALSE,"16";"hidden",#N/A,FALSE,"18";"hidden",#N/A,FALSE,"20"}</definedName>
    <definedName name="wrn.dil_anal." localSheetId="1" hidden="1">{"hiden",#N/A,FALSE,"14";"hidden",#N/A,FALSE,"16";"hidden",#N/A,FALSE,"18";"hidden",#N/A,FALSE,"20"}</definedName>
    <definedName name="wrn.dil_anal." hidden="1">{"hiden",#N/A,FALSE,"14";"hidden",#N/A,FALSE,"16";"hidden",#N/A,FALSE,"18";"hidden",#N/A,FALSE,"20"}</definedName>
    <definedName name="wrn.document." localSheetId="2" hidden="1">{"consolidated",#N/A,FALSE,"Sheet1";"cms",#N/A,FALSE,"Sheet1";"fse",#N/A,FALSE,"Sheet1"}</definedName>
    <definedName name="wrn.document." localSheetId="4" hidden="1">{"consolidated",#N/A,FALSE,"Sheet1";"cms",#N/A,FALSE,"Sheet1";"fse",#N/A,FALSE,"Sheet1"}</definedName>
    <definedName name="wrn.document." localSheetId="3" hidden="1">{"consolidated",#N/A,FALSE,"Sheet1";"cms",#N/A,FALSE,"Sheet1";"fse",#N/A,FALSE,"Sheet1"}</definedName>
    <definedName name="wrn.document." localSheetId="0" hidden="1">{"consolidated",#N/A,FALSE,"Sheet1";"cms",#N/A,FALSE,"Sheet1";"fse",#N/A,FALSE,"Sheet1"}</definedName>
    <definedName name="wrn.document." localSheetId="1" hidden="1">{"consolidated",#N/A,FALSE,"Sheet1";"cms",#N/A,FALSE,"Sheet1";"fse",#N/A,FALSE,"Sheet1"}</definedName>
    <definedName name="wrn.document." hidden="1">{"consolidated",#N/A,FALSE,"Sheet1";"cms",#N/A,FALSE,"Sheet1";"fse",#N/A,FALSE,"Sheet1"}</definedName>
    <definedName name="wrn.documentaero." localSheetId="2" hidden="1">{"comps2",#N/A,FALSE,"AERO";"footnotes",#N/A,FALSE,"AERO"}</definedName>
    <definedName name="wrn.documentaero." localSheetId="4" hidden="1">{"comps2",#N/A,FALSE,"AERO";"footnotes",#N/A,FALSE,"AERO"}</definedName>
    <definedName name="wrn.documentaero." localSheetId="3" hidden="1">{"comps2",#N/A,FALSE,"AERO";"footnotes",#N/A,FALSE,"AERO"}</definedName>
    <definedName name="wrn.documentaero." localSheetId="0" hidden="1">{"comps2",#N/A,FALSE,"AERO";"footnotes",#N/A,FALSE,"AERO"}</definedName>
    <definedName name="wrn.documentaero." localSheetId="1" hidden="1">{"comps2",#N/A,FALSE,"AERO";"footnotes",#N/A,FALSE,"AERO"}</definedName>
    <definedName name="wrn.documentaero." hidden="1">{"comps2",#N/A,FALSE,"AERO";"footnotes",#N/A,FALSE,"AERO"}</definedName>
    <definedName name="wrn.documenthand." localSheetId="2" hidden="1">{"comps",#N/A,FALSE,"HANDPACK";"footnotes",#N/A,FALSE,"HANDPACK"}</definedName>
    <definedName name="wrn.documenthand." localSheetId="4" hidden="1">{"comps",#N/A,FALSE,"HANDPACK";"footnotes",#N/A,FALSE,"HANDPACK"}</definedName>
    <definedName name="wrn.documenthand." localSheetId="3" hidden="1">{"comps",#N/A,FALSE,"HANDPACK";"footnotes",#N/A,FALSE,"HANDPACK"}</definedName>
    <definedName name="wrn.documenthand." localSheetId="0" hidden="1">{"comps",#N/A,FALSE,"HANDPACK";"footnotes",#N/A,FALSE,"HANDPACK"}</definedName>
    <definedName name="wrn.documenthand." localSheetId="1" hidden="1">{"comps",#N/A,FALSE,"HANDPACK";"footnotes",#N/A,FALSE,"HANDPACK"}</definedName>
    <definedName name="wrn.documenthand." hidden="1">{"comps",#N/A,FALSE,"HANDPACK";"footnotes",#N/A,FALSE,"HANDPACK"}</definedName>
    <definedName name="wrn.Economic._.Value._.Added._.Analysis." localSheetId="2" hidden="1">{"EVA",#N/A,FALSE,"EVA";"WACC",#N/A,FALSE,"WACC"}</definedName>
    <definedName name="wrn.Economic._.Value._.Added._.Analysis." localSheetId="4" hidden="1">{"EVA",#N/A,FALSE,"EVA";"WACC",#N/A,FALSE,"WACC"}</definedName>
    <definedName name="wrn.Economic._.Value._.Added._.Analysis." localSheetId="3" hidden="1">{"EVA",#N/A,FALSE,"EVA";"WACC",#N/A,FALSE,"WACC"}</definedName>
    <definedName name="wrn.Economic._.Value._.Added._.Analysis." localSheetId="0" hidden="1">{"EVA",#N/A,FALSE,"EVA";"WACC",#N/A,FALSE,"WACC"}</definedName>
    <definedName name="wrn.Economic._.Value._.Added._.Analysis." localSheetId="1" hidden="1">{"EVA",#N/A,FALSE,"EVA";"WACC",#N/A,FALSE,"WACC"}</definedName>
    <definedName name="wrn.Economic._.Value._.Added._.Analysis." hidden="1">{"EVA",#N/A,FALSE,"EVA";"WACC",#N/A,FALSE,"WACC"}</definedName>
    <definedName name="wrn.equity._.comps." localSheetId="2" hidden="1">{"equity comps",#N/A,FALSE,"CS Comps";"equity comps",#N/A,FALSE,"PS Comps";"equity comps",#N/A,FALSE,"GIC_Comps";"equity comps",#N/A,FALSE,"GIC2_Comps"}</definedName>
    <definedName name="wrn.equity._.comps." localSheetId="4" hidden="1">{"equity comps",#N/A,FALSE,"CS Comps";"equity comps",#N/A,FALSE,"PS Comps";"equity comps",#N/A,FALSE,"GIC_Comps";"equity comps",#N/A,FALSE,"GIC2_Comps"}</definedName>
    <definedName name="wrn.equity._.comps." localSheetId="3" hidden="1">{"equity comps",#N/A,FALSE,"CS Comps";"equity comps",#N/A,FALSE,"PS Comps";"equity comps",#N/A,FALSE,"GIC_Comps";"equity comps",#N/A,FALSE,"GIC2_Comps"}</definedName>
    <definedName name="wrn.equity._.comps." localSheetId="0" hidden="1">{"equity comps",#N/A,FALSE,"CS Comps";"equity comps",#N/A,FALSE,"PS Comps";"equity comps",#N/A,FALSE,"GIC_Comps";"equity comps",#N/A,FALSE,"GIC2_Comps"}</definedName>
    <definedName name="wrn.equity._.comps." localSheetId="1" hidden="1">{"equity comps",#N/A,FALSE,"CS Comps";"equity comps",#N/A,FALSE,"PS Comps";"equity comps",#N/A,FALSE,"GIC_Comps";"equity comps",#N/A,FALSE,"GIC2_Comps"}</definedName>
    <definedName name="wrn.equity._.comps." hidden="1">{"equity comps",#N/A,FALSE,"CS Comps";"equity comps",#N/A,FALSE,"PS Comps";"equity comps",#N/A,FALSE,"GIC_Comps";"equity comps",#N/A,FALSE,"GIC2_Comps"}</definedName>
    <definedName name="wrn.Europe." localSheetId="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F01_01." localSheetId="2" hidden="1">{#N/A,#N/A,FALSE,"F-01";#N/A,#N/A,FALSE,"F-01";#N/A,#N/A,FALSE,"F-01"}</definedName>
    <definedName name="wrn.F01_01." localSheetId="4" hidden="1">{#N/A,#N/A,FALSE,"F-01";#N/A,#N/A,FALSE,"F-01";#N/A,#N/A,FALSE,"F-01"}</definedName>
    <definedName name="wrn.F01_01." localSheetId="3" hidden="1">{#N/A,#N/A,FALSE,"F-01";#N/A,#N/A,FALSE,"F-01";#N/A,#N/A,FALSE,"F-01"}</definedName>
    <definedName name="wrn.F01_01." localSheetId="0" hidden="1">{#N/A,#N/A,FALSE,"F-01";#N/A,#N/A,FALSE,"F-01";#N/A,#N/A,FALSE,"F-01"}</definedName>
    <definedName name="wrn.F01_01." localSheetId="1" hidden="1">{#N/A,#N/A,FALSE,"F-01";#N/A,#N/A,FALSE,"F-01";#N/A,#N/A,FALSE,"F-01"}</definedName>
    <definedName name="wrn.F01_01." hidden="1">{#N/A,#N/A,FALSE,"F-01";#N/A,#N/A,FALSE,"F-01";#N/A,#N/A,FALSE,"F-01"}</definedName>
    <definedName name="wrn.FCB." localSheetId="2" hidden="1">{"FCB_ALL",#N/A,FALSE,"FCB"}</definedName>
    <definedName name="wrn.FCB." localSheetId="4" hidden="1">{"FCB_ALL",#N/A,FALSE,"FCB"}</definedName>
    <definedName name="wrn.FCB." localSheetId="3" hidden="1">{"FCB_ALL",#N/A,FALSE,"FCB"}</definedName>
    <definedName name="wrn.FCB." localSheetId="0" hidden="1">{"FCB_ALL",#N/A,FALSE,"FCB"}</definedName>
    <definedName name="wrn.FCB." localSheetId="1" hidden="1">{"FCB_ALL",#N/A,FALSE,"FCB"}</definedName>
    <definedName name="wrn.FCB." hidden="1">{"FCB_ALL",#N/A,FALSE,"FCB"}</definedName>
    <definedName name="wrn.fcb._dcf" localSheetId="2" hidden="1">{"FCB_ALL",#N/A,FALSE,"FCB"}</definedName>
    <definedName name="wrn.fcb._dcf" localSheetId="4" hidden="1">{"FCB_ALL",#N/A,FALSE,"FCB"}</definedName>
    <definedName name="wrn.fcb._dcf" localSheetId="3" hidden="1">{"FCB_ALL",#N/A,FALSE,"FCB"}</definedName>
    <definedName name="wrn.fcb._dcf" localSheetId="0" hidden="1">{"FCB_ALL",#N/A,FALSE,"FCB"}</definedName>
    <definedName name="wrn.fcb._dcf" localSheetId="1" hidden="1">{"FCB_ALL",#N/A,FALSE,"FCB"}</definedName>
    <definedName name="wrn.fcb._dcf" hidden="1">{"FCB_ALL",#N/A,FALSE,"FCB"}</definedName>
    <definedName name="wrn.fcb2" localSheetId="2" hidden="1">{"FCB_ALL",#N/A,FALSE,"FCB"}</definedName>
    <definedName name="wrn.fcb2" localSheetId="4" hidden="1">{"FCB_ALL",#N/A,FALSE,"FCB"}</definedName>
    <definedName name="wrn.fcb2" localSheetId="3" hidden="1">{"FCB_ALL",#N/A,FALSE,"FCB"}</definedName>
    <definedName name="wrn.fcb2" localSheetId="0" hidden="1">{"FCB_ALL",#N/A,FALSE,"FCB"}</definedName>
    <definedName name="wrn.fcb2" localSheetId="1" hidden="1">{"FCB_ALL",#N/A,FALSE,"FCB"}</definedName>
    <definedName name="wrn.fcb2" hidden="1">{"FCB_ALL",#N/A,FALSE,"FCB"}</definedName>
    <definedName name="wrn.fcb2_dcf" localSheetId="2" hidden="1">{"FCB_ALL",#N/A,FALSE,"FCB"}</definedName>
    <definedName name="wrn.fcb2_dcf" localSheetId="4" hidden="1">{"FCB_ALL",#N/A,FALSE,"FCB"}</definedName>
    <definedName name="wrn.fcb2_dcf" localSheetId="3" hidden="1">{"FCB_ALL",#N/A,FALSE,"FCB"}</definedName>
    <definedName name="wrn.fcb2_dcf" localSheetId="0" hidden="1">{"FCB_ALL",#N/A,FALSE,"FCB"}</definedName>
    <definedName name="wrn.fcb2_dcf" localSheetId="1" hidden="1">{"FCB_ALL",#N/A,FALSE,"FCB"}</definedName>
    <definedName name="wrn.fcb2_dcf" hidden="1">{"FCB_ALL",#N/A,FALSE,"FCB"}</definedName>
    <definedName name="wrn.FDZPROG." localSheetId="2" hidden="1">{#N/A,#N/A,FALSE,"FDZ Verkehrsprognose";#N/A,#N/A,FALSE,"ZRH Direkt";#N/A,#N/A,FALSE,"ZRH von Inland"}</definedName>
    <definedName name="wrn.FDZPROG." localSheetId="4" hidden="1">{#N/A,#N/A,FALSE,"FDZ Verkehrsprognose";#N/A,#N/A,FALSE,"ZRH Direkt";#N/A,#N/A,FALSE,"ZRH von Inland"}</definedName>
    <definedName name="wrn.FDZPROG." localSheetId="3" hidden="1">{#N/A,#N/A,FALSE,"FDZ Verkehrsprognose";#N/A,#N/A,FALSE,"ZRH Direkt";#N/A,#N/A,FALSE,"ZRH von Inland"}</definedName>
    <definedName name="wrn.FDZPROG." localSheetId="0" hidden="1">{#N/A,#N/A,FALSE,"FDZ Verkehrsprognose";#N/A,#N/A,FALSE,"ZRH Direkt";#N/A,#N/A,FALSE,"ZRH von Inland"}</definedName>
    <definedName name="wrn.FDZPROG." localSheetId="1" hidden="1">{#N/A,#N/A,FALSE,"FDZ Verkehrsprognose";#N/A,#N/A,FALSE,"ZRH Direkt";#N/A,#N/A,FALSE,"ZRH von Inland"}</definedName>
    <definedName name="wrn.FDZPROG." hidden="1">{#N/A,#N/A,FALSE,"FDZ Verkehrsprognose";#N/A,#N/A,FALSE,"ZRH Direkt";#N/A,#N/A,FALSE,"ZRH von Inland"}</definedName>
    <definedName name="wrn.Financial._.Reporting._.Package." localSheetId="2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wrn.Financial._.Reporting._.Package." localSheetId="4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wrn.Financial._.Reporting._.Package." localSheetId="3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wrn.Financial._.Reporting._.Package." localSheetId="0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wrn.Financial._.Reporting._.Package." localSheetId="1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wrn.Financial._.Reporting._.Package." hidden="1">{#N/A,#N/A,TRUE,"Cover Sheet";#N/A,#N/A,TRUE,"Balance Sheet";#N/A,#N/A,TRUE,"PP&amp;E";#N/A,#N/A,TRUE,"Total Company P&amp;L";#N/A,#N/A,TRUE,"Food Margin-All Locations";#N/A,#N/A,TRUE,"Non Food Margin-All Locations";#N/A,#N/A,TRUE,"Beer Margin-All Locations";#N/A,#N/A,TRUE,"Spirits Margin-All Locations";#N/A,#N/A,TRUE,"Wine Margin-All Locations";#N/A,#N/A,TRUE,"Non Merch Margin-All Locations";#N/A,#N/A,TRUE,"Misc. Margin-All Locations";#N/A,#N/A,TRUE,"Purchase Allowances"}</definedName>
    <definedName name="wrn.full." localSheetId="2" hidden="1">{#N/A,#N/A,FALSE,"Cover";#N/A,#N/A,FALSE,"Pres ";#N/A,#N/A,FALSE,"Outputs";#N/A,#N/A,FALSE,"Sensitivities";#N/A,#N/A,FALSE,"Graphs";#N/A,#N/A,FALSE,"DCF I (In)"}</definedName>
    <definedName name="wrn.full." localSheetId="4" hidden="1">{#N/A,#N/A,FALSE,"Cover";#N/A,#N/A,FALSE,"Pres ";#N/A,#N/A,FALSE,"Outputs";#N/A,#N/A,FALSE,"Sensitivities";#N/A,#N/A,FALSE,"Graphs";#N/A,#N/A,FALSE,"DCF I (In)"}</definedName>
    <definedName name="wrn.full." localSheetId="3" hidden="1">{#N/A,#N/A,FALSE,"Cover";#N/A,#N/A,FALSE,"Pres ";#N/A,#N/A,FALSE,"Outputs";#N/A,#N/A,FALSE,"Sensitivities";#N/A,#N/A,FALSE,"Graphs";#N/A,#N/A,FALSE,"DCF I (In)"}</definedName>
    <definedName name="wrn.full." localSheetId="0" hidden="1">{#N/A,#N/A,FALSE,"Cover";#N/A,#N/A,FALSE,"Pres ";#N/A,#N/A,FALSE,"Outputs";#N/A,#N/A,FALSE,"Sensitivities";#N/A,#N/A,FALSE,"Graphs";#N/A,#N/A,FALSE,"DCF I (In)"}</definedName>
    <definedName name="wrn.full." localSheetId="1" hidden="1">{#N/A,#N/A,FALSE,"Cover";#N/A,#N/A,FALSE,"Pres ";#N/A,#N/A,FALSE,"Outputs";#N/A,#N/A,FALSE,"Sensitivities";#N/A,#N/A,FALSE,"Graphs";#N/A,#N/A,FALSE,"DCF I (In)"}</definedName>
    <definedName name="wrn.full." hidden="1">{#N/A,#N/A,FALSE,"Cover";#N/A,#N/A,FALSE,"Pres ";#N/A,#N/A,FALSE,"Outputs";#N/A,#N/A,FALSE,"Sensitivities";#N/A,#N/A,FALSE,"Graphs";#N/A,#N/A,FALSE,"DCF I (In)"}</definedName>
    <definedName name="wrn.Full._.Report." localSheetId="2" hidden="1">{#N/A,#N/A,TRUE,"Income Statement";#N/A,#N/A,TRUE,"Gas Assumptions";#N/A,#N/A,TRUE,"DCF";#N/A,#N/A,TRUE,"Depreciation Matrix";#N/A,#N/A,TRUE,"Matrix";#N/A,#N/A,TRUE,"Matrix_Perpetuity"}</definedName>
    <definedName name="wrn.Full._.Report." localSheetId="4" hidden="1">{#N/A,#N/A,TRUE,"Income Statement";#N/A,#N/A,TRUE,"Gas Assumptions";#N/A,#N/A,TRUE,"DCF";#N/A,#N/A,TRUE,"Depreciation Matrix";#N/A,#N/A,TRUE,"Matrix";#N/A,#N/A,TRUE,"Matrix_Perpetuity"}</definedName>
    <definedName name="wrn.Full._.Report." localSheetId="3" hidden="1">{#N/A,#N/A,TRUE,"Income Statement";#N/A,#N/A,TRUE,"Gas Assumptions";#N/A,#N/A,TRUE,"DCF";#N/A,#N/A,TRUE,"Depreciation Matrix";#N/A,#N/A,TRUE,"Matrix";#N/A,#N/A,TRUE,"Matrix_Perpetuity"}</definedName>
    <definedName name="wrn.Full._.Report." localSheetId="0" hidden="1">{#N/A,#N/A,TRUE,"Income Statement";#N/A,#N/A,TRUE,"Gas Assumptions";#N/A,#N/A,TRUE,"DCF";#N/A,#N/A,TRUE,"Depreciation Matrix";#N/A,#N/A,TRUE,"Matrix";#N/A,#N/A,TRUE,"Matrix_Perpetuity"}</definedName>
    <definedName name="wrn.Full._.Report." localSheetId="1" hidden="1">{#N/A,#N/A,TRUE,"Income Statement";#N/A,#N/A,TRUE,"Gas Assumptions";#N/A,#N/A,TRUE,"DCF";#N/A,#N/A,TRUE,"Depreciation Matrix";#N/A,#N/A,TRUE,"Matrix";#N/A,#N/A,TRUE,"Matrix_Perpetuity"}</definedName>
    <definedName name="wrn.Full._.Report." hidden="1">{#N/A,#N/A,TRUE,"Income Statement";#N/A,#N/A,TRUE,"Gas Assumptions";#N/A,#N/A,TRUE,"DCF";#N/A,#N/A,TRUE,"Depreciation Matrix";#N/A,#N/A,TRUE,"Matrix";#N/A,#N/A,TRUE,"Matrix_Perpetuity"}</definedName>
    <definedName name="wrn.Funnel._.Report." localSheetId="2" hidden="1">{#N/A,#N/A,FALSE,"funnel";#N/A,#N/A,FALSE,"AE Summary";#N/A,#N/A,FALSE,"Product Summary"}</definedName>
    <definedName name="wrn.Funnel._.Report." localSheetId="4" hidden="1">{#N/A,#N/A,FALSE,"funnel";#N/A,#N/A,FALSE,"AE Summary";#N/A,#N/A,FALSE,"Product Summary"}</definedName>
    <definedName name="wrn.Funnel._.Report." localSheetId="3" hidden="1">{#N/A,#N/A,FALSE,"funnel";#N/A,#N/A,FALSE,"AE Summary";#N/A,#N/A,FALSE,"Product Summary"}</definedName>
    <definedName name="wrn.Funnel._.Report." localSheetId="0" hidden="1">{#N/A,#N/A,FALSE,"funnel";#N/A,#N/A,FALSE,"AE Summary";#N/A,#N/A,FALSE,"Product Summary"}</definedName>
    <definedName name="wrn.Funnel._.Report." localSheetId="1" hidden="1">{#N/A,#N/A,FALSE,"funnel";#N/A,#N/A,FALSE,"AE Summary";#N/A,#N/A,FALSE,"Product Summary"}</definedName>
    <definedName name="wrn.Funnel._.Report." hidden="1">{#N/A,#N/A,FALSE,"funnel";#N/A,#N/A,FALSE,"AE Summary";#N/A,#N/A,FALSE,"Product Summary"}</definedName>
    <definedName name="wrn.FY96sbp99" localSheetId="2" hidden="1">{#N/A,#N/A,FALSE,"FY97";#N/A,#N/A,FALSE,"FY98";#N/A,#N/A,FALSE,"FY99";#N/A,#N/A,FALSE,"FY00";#N/A,#N/A,FALSE,"FY01"}</definedName>
    <definedName name="wrn.FY96sbp99" localSheetId="4" hidden="1">{#N/A,#N/A,FALSE,"FY97";#N/A,#N/A,FALSE,"FY98";#N/A,#N/A,FALSE,"FY99";#N/A,#N/A,FALSE,"FY00";#N/A,#N/A,FALSE,"FY01"}</definedName>
    <definedName name="wrn.FY96sbp99" localSheetId="3" hidden="1">{#N/A,#N/A,FALSE,"FY97";#N/A,#N/A,FALSE,"FY98";#N/A,#N/A,FALSE,"FY99";#N/A,#N/A,FALSE,"FY00";#N/A,#N/A,FALSE,"FY01"}</definedName>
    <definedName name="wrn.FY96sbp99" localSheetId="0" hidden="1">{#N/A,#N/A,FALSE,"FY97";#N/A,#N/A,FALSE,"FY98";#N/A,#N/A,FALSE,"FY99";#N/A,#N/A,FALSE,"FY00";#N/A,#N/A,FALSE,"FY01"}</definedName>
    <definedName name="wrn.FY96sbp99" localSheetId="1" hidden="1">{#N/A,#N/A,FALSE,"FY97";#N/A,#N/A,FALSE,"FY98";#N/A,#N/A,FALSE,"FY99";#N/A,#N/A,FALSE,"FY00";#N/A,#N/A,FALSE,"FY01"}</definedName>
    <definedName name="wrn.FY96sbp99" hidden="1">{#N/A,#N/A,FALSE,"FY97";#N/A,#N/A,FALSE,"FY98";#N/A,#N/A,FALSE,"FY99";#N/A,#N/A,FALSE,"FY00";#N/A,#N/A,FALSE,"FY01"}</definedName>
    <definedName name="wrn.FY97SBP." localSheetId="2" hidden="1">{#N/A,#N/A,FALSE,"FY97";#N/A,#N/A,FALSE,"FY98";#N/A,#N/A,FALSE,"FY99";#N/A,#N/A,FALSE,"FY00";#N/A,#N/A,FALSE,"FY01"}</definedName>
    <definedName name="wrn.FY97SBP." localSheetId="4" hidden="1">{#N/A,#N/A,FALSE,"FY97";#N/A,#N/A,FALSE,"FY98";#N/A,#N/A,FALSE,"FY99";#N/A,#N/A,FALSE,"FY00";#N/A,#N/A,FALSE,"FY01"}</definedName>
    <definedName name="wrn.FY97SBP." localSheetId="3" hidden="1">{#N/A,#N/A,FALSE,"FY97";#N/A,#N/A,FALSE,"FY98";#N/A,#N/A,FALSE,"FY99";#N/A,#N/A,FALSE,"FY00";#N/A,#N/A,FALSE,"FY01"}</definedName>
    <definedName name="wrn.FY97SBP." localSheetId="0" hidden="1">{#N/A,#N/A,FALSE,"FY97";#N/A,#N/A,FALSE,"FY98";#N/A,#N/A,FALSE,"FY99";#N/A,#N/A,FALSE,"FY00";#N/A,#N/A,FALSE,"FY01"}</definedName>
    <definedName name="wrn.FY97SBP." localSheetId="1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2" localSheetId="2" hidden="1">{#N/A,#N/A,FALSE,"FY97";#N/A,#N/A,FALSE,"FY98";#N/A,#N/A,FALSE,"FY99";#N/A,#N/A,FALSE,"FY00";#N/A,#N/A,FALSE,"FY01"}</definedName>
    <definedName name="wrn.FY97SBP2" localSheetId="4" hidden="1">{#N/A,#N/A,FALSE,"FY97";#N/A,#N/A,FALSE,"FY98";#N/A,#N/A,FALSE,"FY99";#N/A,#N/A,FALSE,"FY00";#N/A,#N/A,FALSE,"FY01"}</definedName>
    <definedName name="wrn.FY97SBP2" localSheetId="3" hidden="1">{#N/A,#N/A,FALSE,"FY97";#N/A,#N/A,FALSE,"FY98";#N/A,#N/A,FALSE,"FY99";#N/A,#N/A,FALSE,"FY00";#N/A,#N/A,FALSE,"FY01"}</definedName>
    <definedName name="wrn.FY97SBP2" localSheetId="0" hidden="1">{#N/A,#N/A,FALSE,"FY97";#N/A,#N/A,FALSE,"FY98";#N/A,#N/A,FALSE,"FY99";#N/A,#N/A,FALSE,"FY00";#N/A,#N/A,FALSE,"FY01"}</definedName>
    <definedName name="wrn.FY97SBP2" localSheetId="1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Income." localSheetId="2" hidden="1">{#N/A,#N/A,TRUE,"Income";#N/A,#N/A,TRUE,"IncomeDetail";#N/A,#N/A,TRUE,"Balance";#N/A,#N/A,TRUE,"BalDetail"}</definedName>
    <definedName name="wrn.Income." localSheetId="4" hidden="1">{#N/A,#N/A,TRUE,"Income";#N/A,#N/A,TRUE,"IncomeDetail";#N/A,#N/A,TRUE,"Balance";#N/A,#N/A,TRUE,"BalDetail"}</definedName>
    <definedName name="wrn.Income." localSheetId="3" hidden="1">{#N/A,#N/A,TRUE,"Income";#N/A,#N/A,TRUE,"IncomeDetail";#N/A,#N/A,TRUE,"Balance";#N/A,#N/A,TRUE,"BalDetail"}</definedName>
    <definedName name="wrn.Income." localSheetId="0" hidden="1">{#N/A,#N/A,TRUE,"Income";#N/A,#N/A,TRUE,"IncomeDetail";#N/A,#N/A,TRUE,"Balance";#N/A,#N/A,TRUE,"BalDetail"}</definedName>
    <definedName name="wrn.Income." localSheetId="1" hidden="1">{#N/A,#N/A,TRUE,"Income";#N/A,#N/A,TRUE,"IncomeDetail";#N/A,#N/A,TRUE,"Balance";#N/A,#N/A,TRUE,"BalDetail"}</definedName>
    <definedName name="wrn.Income." hidden="1">{#N/A,#N/A,TRUE,"Income";#N/A,#N/A,TRUE,"IncomeDetail";#N/A,#N/A,TRUE,"Balance";#N/A,#N/A,TRUE,"BalDetail"}</definedName>
    <definedName name="wrn.income._.statement." localSheetId="2" hidden="1">{"income statement",#N/A,FALSE,"ATLAS-A"}</definedName>
    <definedName name="wrn.income._.statement." localSheetId="4" hidden="1">{"income statement",#N/A,FALSE,"ATLAS-A"}</definedName>
    <definedName name="wrn.income._.statement." localSheetId="3" hidden="1">{"income statement",#N/A,FALSE,"ATLAS-A"}</definedName>
    <definedName name="wrn.income._.statement." localSheetId="0" hidden="1">{"income statement",#N/A,FALSE,"ATLAS-A"}</definedName>
    <definedName name="wrn.income._.statement." localSheetId="1" hidden="1">{"income statement",#N/A,FALSE,"ATLAS-A"}</definedName>
    <definedName name="wrn.income._.statement." hidden="1">{"income statement",#N/A,FALSE,"ATLAS-A"}</definedName>
    <definedName name="wrn.IRIDIUM." localSheetId="2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wrn.IRIDIUM." localSheetId="4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wrn.IRIDIUM." localSheetId="3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wrn.IRIDIUM." localSheetId="0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wrn.IRIDIUM." localSheetId="1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wrn.IRIDIUM.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wrn.memo." localSheetId="2" hidden="1">{#N/A,#N/A,TRUE,"financial";#N/A,#N/A,TRUE,"plants"}</definedName>
    <definedName name="wrn.memo." localSheetId="4" hidden="1">{#N/A,#N/A,TRUE,"financial";#N/A,#N/A,TRUE,"plants"}</definedName>
    <definedName name="wrn.memo." localSheetId="3" hidden="1">{#N/A,#N/A,TRUE,"financial";#N/A,#N/A,TRUE,"plants"}</definedName>
    <definedName name="wrn.memo." localSheetId="0" hidden="1">{#N/A,#N/A,TRUE,"financial";#N/A,#N/A,TRUE,"plants"}</definedName>
    <definedName name="wrn.memo." localSheetId="1" hidden="1">{#N/A,#N/A,TRUE,"financial";#N/A,#N/A,TRUE,"plants"}</definedName>
    <definedName name="wrn.memo." hidden="1">{#N/A,#N/A,TRUE,"financial";#N/A,#N/A,TRUE,"plants"}</definedName>
    <definedName name="wrn.merger." localSheetId="2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localSheetId="4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localSheetId="3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localSheetId="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odel." localSheetId="2" hidden="1">{"page1",#N/A,FALSE,"GIRLBO";"page2",#N/A,FALSE,"GIRLBO";"page3",#N/A,FALSE,"GIRLBO";"page4",#N/A,FALSE,"GIRLBO";"page5",#N/A,FALSE,"GIRLBO"}</definedName>
    <definedName name="wrn.model." localSheetId="4" hidden="1">{"page1",#N/A,FALSE,"GIRLBO";"page2",#N/A,FALSE,"GIRLBO";"page3",#N/A,FALSE,"GIRLBO";"page4",#N/A,FALSE,"GIRLBO";"page5",#N/A,FALSE,"GIRLBO"}</definedName>
    <definedName name="wrn.model." localSheetId="3" hidden="1">{"page1",#N/A,FALSE,"GIRLBO";"page2",#N/A,FALSE,"GIRLBO";"page3",#N/A,FALSE,"GIRLBO";"page4",#N/A,FALSE,"GIRLBO";"page5",#N/A,FALSE,"GIRLBO"}</definedName>
    <definedName name="wrn.model." localSheetId="0" hidden="1">{"page1",#N/A,FALSE,"GIRLBO";"page2",#N/A,FALSE,"GIRLBO";"page3",#N/A,FALSE,"GIRLBO";"page4",#N/A,FALSE,"GIRLBO";"page5",#N/A,FALSE,"GIRLBO"}</definedName>
    <definedName name="wrn.model." localSheetId="1" hidden="1">{"page1",#N/A,FALSE,"GIRLBO";"page2",#N/A,FALSE,"GIRLBO";"page3",#N/A,FALSE,"GIRLBO";"page4",#N/A,FALSE,"GIRLBO";"page5",#N/A,FALSE,"GIRLBO"}</definedName>
    <definedName name="wrn.model." hidden="1">{"page1",#N/A,FALSE,"GIRLBO";"page2",#N/A,FALSE,"GIRLBO";"page3",#N/A,FALSE,"GIRLBO";"page4",#N/A,FALSE,"GIRLBO";"page5",#N/A,FALSE,"GIRLBO"}</definedName>
    <definedName name="wrn.Model2" localSheetId="2" hidden="1">{"AnnInc",#N/A,TRUE,"Inc";"QtrInc1",#N/A,TRUE,"Inc";"Balance",#N/A,TRUE,"Bal";"Cflow",#N/A,TRUE,"Cash"}</definedName>
    <definedName name="wrn.Model2" localSheetId="4" hidden="1">{"AnnInc",#N/A,TRUE,"Inc";"QtrInc1",#N/A,TRUE,"Inc";"Balance",#N/A,TRUE,"Bal";"Cflow",#N/A,TRUE,"Cash"}</definedName>
    <definedName name="wrn.Model2" localSheetId="3" hidden="1">{"AnnInc",#N/A,TRUE,"Inc";"QtrInc1",#N/A,TRUE,"Inc";"Balance",#N/A,TRUE,"Bal";"Cflow",#N/A,TRUE,"Cash"}</definedName>
    <definedName name="wrn.Model2" localSheetId="0" hidden="1">{"AnnInc",#N/A,TRUE,"Inc";"QtrInc1",#N/A,TRUE,"Inc";"Balance",#N/A,TRUE,"Bal";"Cflow",#N/A,TRUE,"Cash"}</definedName>
    <definedName name="wrn.Model2" localSheetId="1" hidden="1">{"AnnInc",#N/A,TRUE,"Inc";"QtrInc1",#N/A,TRUE,"Inc";"Balance",#N/A,TRUE,"Bal";"Cflow",#N/A,TRUE,"Cash"}</definedName>
    <definedName name="wrn.Model2" hidden="1">{"AnnInc",#N/A,TRUE,"Inc";"QtrInc1",#N/A,TRUE,"Inc";"Balance",#N/A,TRUE,"Bal";"Cflow",#N/A,TRUE,"Cash"}</definedName>
    <definedName name="wrn.model3" localSheetId="2" hidden="1">{"AnnInc",#N/A,TRUE,"Inc";"QtrInc1",#N/A,TRUE,"Inc";"Balance",#N/A,TRUE,"Bal";"Cflow",#N/A,TRUE,"Cash"}</definedName>
    <definedName name="wrn.model3" localSheetId="4" hidden="1">{"AnnInc",#N/A,TRUE,"Inc";"QtrInc1",#N/A,TRUE,"Inc";"Balance",#N/A,TRUE,"Bal";"Cflow",#N/A,TRUE,"Cash"}</definedName>
    <definedName name="wrn.model3" localSheetId="3" hidden="1">{"AnnInc",#N/A,TRUE,"Inc";"QtrInc1",#N/A,TRUE,"Inc";"Balance",#N/A,TRUE,"Bal";"Cflow",#N/A,TRUE,"Cash"}</definedName>
    <definedName name="wrn.model3" localSheetId="0" hidden="1">{"AnnInc",#N/A,TRUE,"Inc";"QtrInc1",#N/A,TRUE,"Inc";"Balance",#N/A,TRUE,"Bal";"Cflow",#N/A,TRUE,"Cash"}</definedName>
    <definedName name="wrn.model3" localSheetId="1" hidden="1">{"AnnInc",#N/A,TRUE,"Inc";"QtrInc1",#N/A,TRUE,"Inc";"Balance",#N/A,TRUE,"Bal";"Cflow",#N/A,TRUE,"Cash"}</definedName>
    <definedName name="wrn.model3" hidden="1">{"AnnInc",#N/A,TRUE,"Inc";"QtrInc1",#N/A,TRUE,"Inc";"Balance",#N/A,TRUE,"Bal";"Cflow",#N/A,TRUE,"Cash"}</definedName>
    <definedName name="wrn.model8" localSheetId="2" hidden="1">{"AnnInc",#N/A,TRUE,"Inc";"QtrInc1",#N/A,TRUE,"Inc";"Balance",#N/A,TRUE,"Bal";"Cflow",#N/A,TRUE,"Cash"}</definedName>
    <definedName name="wrn.model8" localSheetId="4" hidden="1">{"AnnInc",#N/A,TRUE,"Inc";"QtrInc1",#N/A,TRUE,"Inc";"Balance",#N/A,TRUE,"Bal";"Cflow",#N/A,TRUE,"Cash"}</definedName>
    <definedName name="wrn.model8" localSheetId="3" hidden="1">{"AnnInc",#N/A,TRUE,"Inc";"QtrInc1",#N/A,TRUE,"Inc";"Balance",#N/A,TRUE,"Bal";"Cflow",#N/A,TRUE,"Cash"}</definedName>
    <definedName name="wrn.model8" localSheetId="0" hidden="1">{"AnnInc",#N/A,TRUE,"Inc";"QtrInc1",#N/A,TRUE,"Inc";"Balance",#N/A,TRUE,"Bal";"Cflow",#N/A,TRUE,"Cash"}</definedName>
    <definedName name="wrn.model8" localSheetId="1" hidden="1">{"AnnInc",#N/A,TRUE,"Inc";"QtrInc1",#N/A,TRUE,"Inc";"Balance",#N/A,TRUE,"Bal";"Cflow",#N/A,TRUE,"Cash"}</definedName>
    <definedName name="wrn.model8" hidden="1">{"AnnInc",#N/A,TRUE,"Inc";"QtrInc1",#N/A,TRUE,"Inc";"Balance",#N/A,TRUE,"Bal";"Cflow",#N/A,TRUE,"Cash"}</definedName>
    <definedName name="wrn.Modello." localSheetId="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localSheetId="4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localSheetId="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nthly._.Report." localSheetId="2" hidden="1">{#N/A,#N/A,FALSE,"Summary Page";#N/A,#N/A,FALSE,"Collections Listing";#N/A,#N/A,FALSE,"Lessee 60 days past due";#N/A,#N/A,FALSE,"Revenues--Lend Base JP Morgan";#N/A,#N/A,FALSE,"JP Morgan Debt Amort Schedule";#N/A,#N/A,FALSE,"Covenant Analysis"}</definedName>
    <definedName name="wrn.Monthly._.Report." localSheetId="4" hidden="1">{#N/A,#N/A,FALSE,"Summary Page";#N/A,#N/A,FALSE,"Collections Listing";#N/A,#N/A,FALSE,"Lessee 60 days past due";#N/A,#N/A,FALSE,"Revenues--Lend Base JP Morgan";#N/A,#N/A,FALSE,"JP Morgan Debt Amort Schedule";#N/A,#N/A,FALSE,"Covenant Analysis"}</definedName>
    <definedName name="wrn.Monthly._.Report." localSheetId="3" hidden="1">{#N/A,#N/A,FALSE,"Summary Page";#N/A,#N/A,FALSE,"Collections Listing";#N/A,#N/A,FALSE,"Lessee 60 days past due";#N/A,#N/A,FALSE,"Revenues--Lend Base JP Morgan";#N/A,#N/A,FALSE,"JP Morgan Debt Amort Schedule";#N/A,#N/A,FALSE,"Covenant Analysis"}</definedName>
    <definedName name="wrn.Monthly._.Report." localSheetId="0" hidden="1">{#N/A,#N/A,FALSE,"Summary Page";#N/A,#N/A,FALSE,"Collections Listing";#N/A,#N/A,FALSE,"Lessee 60 days past due";#N/A,#N/A,FALSE,"Revenues--Lend Base JP Morgan";#N/A,#N/A,FALSE,"JP Morgan Debt Amort Schedule";#N/A,#N/A,FALSE,"Covenant Analysis"}</definedName>
    <definedName name="wrn.Monthly._.Report." localSheetId="1" hidden="1">{#N/A,#N/A,FALSE,"Summary Page";#N/A,#N/A,FALSE,"Collections Listing";#N/A,#N/A,FALSE,"Lessee 60 days past due";#N/A,#N/A,FALSE,"Revenues--Lend Base JP Morgan";#N/A,#N/A,FALSE,"JP Morgan Debt Amort Schedule";#N/A,#N/A,FALSE,"Covenant Analysis"}</definedName>
    <definedName name="wrn.Monthly._.Report." hidden="1">{#N/A,#N/A,FALSE,"Summary Page";#N/A,#N/A,FALSE,"Collections Listing";#N/A,#N/A,FALSE,"Lessee 60 days past due";#N/A,#N/A,FALSE,"Revenues--Lend Base JP Morgan";#N/A,#N/A,FALSE,"JP Morgan Debt Amort Schedule";#N/A,#N/A,FALSE,"Covenant Analysis"}</definedName>
    <definedName name="wrn.new." localSheetId="2" hidden="1">{#N/A,#N/A,FALSE,"Impl";#N/A,#N/A,FALSE,"sum";#N/A,#N/A,FALSE,"cat";#N/A,#N/A,FALSE,"cum";#N/A,#N/A,FALSE,"varity";#N/A,#N/A,FALSE,"ddc";#N/A,#N/A,FALSE,"man";#N/A,#N/A,FALSE,"metra";#N/A,#N/A,FALSE,"volvo"}</definedName>
    <definedName name="wrn.new." localSheetId="4" hidden="1">{#N/A,#N/A,FALSE,"Impl";#N/A,#N/A,FALSE,"sum";#N/A,#N/A,FALSE,"cat";#N/A,#N/A,FALSE,"cum";#N/A,#N/A,FALSE,"varity";#N/A,#N/A,FALSE,"ddc";#N/A,#N/A,FALSE,"man";#N/A,#N/A,FALSE,"metra";#N/A,#N/A,FALSE,"volvo"}</definedName>
    <definedName name="wrn.new." localSheetId="3" hidden="1">{#N/A,#N/A,FALSE,"Impl";#N/A,#N/A,FALSE,"sum";#N/A,#N/A,FALSE,"cat";#N/A,#N/A,FALSE,"cum";#N/A,#N/A,FALSE,"varity";#N/A,#N/A,FALSE,"ddc";#N/A,#N/A,FALSE,"man";#N/A,#N/A,FALSE,"metra";#N/A,#N/A,FALSE,"volvo"}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localSheetId="1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OPS_1Q." localSheetId="2" hidden="1">{#N/A,#N/A,FALSE,"TOTAL_WELLPOINT";#N/A,#N/A,FALSE,"BCC";#N/A,#N/A,FALSE,"CONN.";#N/A,#N/A,FALSE,"BCBS_GEORGIA";#N/A,#N/A,FALSE,"GA._PACIFIC";#N/A,#N/A,FALSE,"St._of_GEORGIA";#N/A,#N/A,FALSE,"ILLINOIS";#N/A,#N/A,FALSE,"W._NEW_YORK";#N/A,#N/A,FALSE,"UTICA";#N/A,#N/A,FALSE,"ALABAMA";#N/A,#N/A,FALSE,"ALAMEDA";#N/A,#N/A,FALSE,"WA_AK"}</definedName>
    <definedName name="wrn.OPS_1Q." localSheetId="4" hidden="1">{#N/A,#N/A,FALSE,"TOTAL_WELLPOINT";#N/A,#N/A,FALSE,"BCC";#N/A,#N/A,FALSE,"CONN.";#N/A,#N/A,FALSE,"BCBS_GEORGIA";#N/A,#N/A,FALSE,"GA._PACIFIC";#N/A,#N/A,FALSE,"St._of_GEORGIA";#N/A,#N/A,FALSE,"ILLINOIS";#N/A,#N/A,FALSE,"W._NEW_YORK";#N/A,#N/A,FALSE,"UTICA";#N/A,#N/A,FALSE,"ALABAMA";#N/A,#N/A,FALSE,"ALAMEDA";#N/A,#N/A,FALSE,"WA_AK"}</definedName>
    <definedName name="wrn.OPS_1Q." localSheetId="3" hidden="1">{#N/A,#N/A,FALSE,"TOTAL_WELLPOINT";#N/A,#N/A,FALSE,"BCC";#N/A,#N/A,FALSE,"CONN.";#N/A,#N/A,FALSE,"BCBS_GEORGIA";#N/A,#N/A,FALSE,"GA._PACIFIC";#N/A,#N/A,FALSE,"St._of_GEORGIA";#N/A,#N/A,FALSE,"ILLINOIS";#N/A,#N/A,FALSE,"W._NEW_YORK";#N/A,#N/A,FALSE,"UTICA";#N/A,#N/A,FALSE,"ALABAMA";#N/A,#N/A,FALSE,"ALAMEDA";#N/A,#N/A,FALSE,"WA_AK"}</definedName>
    <definedName name="wrn.OPS_1Q." localSheetId="0" hidden="1">{#N/A,#N/A,FALSE,"TOTAL_WELLPOINT";#N/A,#N/A,FALSE,"BCC";#N/A,#N/A,FALSE,"CONN.";#N/A,#N/A,FALSE,"BCBS_GEORGIA";#N/A,#N/A,FALSE,"GA._PACIFIC";#N/A,#N/A,FALSE,"St._of_GEORGIA";#N/A,#N/A,FALSE,"ILLINOIS";#N/A,#N/A,FALSE,"W._NEW_YORK";#N/A,#N/A,FALSE,"UTICA";#N/A,#N/A,FALSE,"ALABAMA";#N/A,#N/A,FALSE,"ALAMEDA";#N/A,#N/A,FALSE,"WA_AK"}</definedName>
    <definedName name="wrn.OPS_1Q." localSheetId="1" hidden="1">{#N/A,#N/A,FALSE,"TOTAL_WELLPOINT";#N/A,#N/A,FALSE,"BCC";#N/A,#N/A,FALSE,"CONN.";#N/A,#N/A,FALSE,"BCBS_GEORGIA";#N/A,#N/A,FALSE,"GA._PACIFIC";#N/A,#N/A,FALSE,"St._of_GEORGIA";#N/A,#N/A,FALSE,"ILLINOIS";#N/A,#N/A,FALSE,"W._NEW_YORK";#N/A,#N/A,FALSE,"UTICA";#N/A,#N/A,FALSE,"ALABAMA";#N/A,#N/A,FALSE,"ALAMEDA";#N/A,#N/A,FALSE,"WA_AK"}</definedName>
    <definedName name="wrn.OPS_1Q." hidden="1">{#N/A,#N/A,FALSE,"TOTAL_WELLPOINT";#N/A,#N/A,FALSE,"BCC";#N/A,#N/A,FALSE,"CONN.";#N/A,#N/A,FALSE,"BCBS_GEORGIA";#N/A,#N/A,FALSE,"GA._PACIFIC";#N/A,#N/A,FALSE,"St._of_GEORGIA";#N/A,#N/A,FALSE,"ILLINOIS";#N/A,#N/A,FALSE,"W._NEW_YORK";#N/A,#N/A,FALSE,"UTICA";#N/A,#N/A,FALSE,"ALABAMA";#N/A,#N/A,FALSE,"ALAMEDA";#N/A,#N/A,FALSE,"WA_AK"}</definedName>
    <definedName name="wrn.Output." localSheetId="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ARA._.EL._.CONSEJO." localSheetId="2" hidden="1">{"CONSEJO",#N/A,FALSE,"Dist p0";"CONSEJO",#N/A,FALSE,"Ficha CODICE"}</definedName>
    <definedName name="wrn.PARA._.EL._.CONSEJO." localSheetId="4" hidden="1">{"CONSEJO",#N/A,FALSE,"Dist p0";"CONSEJO",#N/A,FALSE,"Ficha CODICE"}</definedName>
    <definedName name="wrn.PARA._.EL._.CONSEJO." localSheetId="3" hidden="1">{"CONSEJO",#N/A,FALSE,"Dist p0";"CONSEJO",#N/A,FALSE,"Ficha CODICE"}</definedName>
    <definedName name="wrn.PARA._.EL._.CONSEJO." localSheetId="0" hidden="1">{"CONSEJO",#N/A,FALSE,"Dist p0";"CONSEJO",#N/A,FALSE,"Ficha CODICE"}</definedName>
    <definedName name="wrn.PARA._.EL._.CONSEJO." localSheetId="1" hidden="1">{"CONSEJO",#N/A,FALSE,"Dist p0";"CONSEJO",#N/A,FALSE,"Ficha CODICE"}</definedName>
    <definedName name="wrn.PARA._.EL._.CONSEJO." hidden="1">{"CONSEJO",#N/A,FALSE,"Dist p0";"CONSEJO",#N/A,FALSE,"Ficha CODICE"}</definedName>
    <definedName name="wrn.PARA._.LA._.CARTA." localSheetId="2" hidden="1">{"uno",#N/A,FALSE,"Dist total";"COMENTARIO",#N/A,FALSE,"Ficha CODICE"}</definedName>
    <definedName name="wrn.PARA._.LA._.CARTA." localSheetId="4" hidden="1">{"uno",#N/A,FALSE,"Dist total";"COMENTARIO",#N/A,FALSE,"Ficha CODICE"}</definedName>
    <definedName name="wrn.PARA._.LA._.CARTA." localSheetId="3" hidden="1">{"uno",#N/A,FALSE,"Dist total";"COMENTARIO",#N/A,FALSE,"Ficha CODICE"}</definedName>
    <definedName name="wrn.PARA._.LA._.CARTA." localSheetId="0" hidden="1">{"uno",#N/A,FALSE,"Dist total";"COMENTARIO",#N/A,FALSE,"Ficha CODICE"}</definedName>
    <definedName name="wrn.PARA._.LA._.CARTA." localSheetId="1" hidden="1">{"uno",#N/A,FALSE,"Dist total";"COMENTARIO",#N/A,FALSE,"Ficha CODICE"}</definedName>
    <definedName name="wrn.PARA._.LA._.CARTA." hidden="1">{"uno",#N/A,FALSE,"Dist total";"COMENTARIO",#N/A,FALSE,"Ficha CODICE"}</definedName>
    <definedName name="wrn.pawel." localSheetId="2" hidden="1">{"pawel",#N/A,TRUE,"Bilans"}</definedName>
    <definedName name="wrn.pawel." localSheetId="4" hidden="1">{"pawel",#N/A,TRUE,"Bilans"}</definedName>
    <definedName name="wrn.pawel." localSheetId="3" hidden="1">{"pawel",#N/A,TRUE,"Bilans"}</definedName>
    <definedName name="wrn.pawel." localSheetId="0" hidden="1">{"pawel",#N/A,TRUE,"Bilans"}</definedName>
    <definedName name="wrn.pawel." localSheetId="1" hidden="1">{"pawel",#N/A,TRUE,"Bilans"}</definedName>
    <definedName name="wrn.pawel." hidden="1">{"pawel",#N/A,TRUE,"Bilans"}</definedName>
    <definedName name="wrn.pawel._1" localSheetId="2" hidden="1">{"pawel",#N/A,TRUE,"Bilans"}</definedName>
    <definedName name="wrn.pawel._1" localSheetId="4" hidden="1">{"pawel",#N/A,TRUE,"Bilans"}</definedName>
    <definedName name="wrn.pawel._1" localSheetId="3" hidden="1">{"pawel",#N/A,TRUE,"Bilans"}</definedName>
    <definedName name="wrn.pawel._1" localSheetId="0" hidden="1">{"pawel",#N/A,TRUE,"Bilans"}</definedName>
    <definedName name="wrn.pawel._1" localSheetId="1" hidden="1">{"pawel",#N/A,TRUE,"Bilans"}</definedName>
    <definedName name="wrn.pawel._1" hidden="1">{"pawel",#N/A,TRUE,"Bilans"}</definedName>
    <definedName name="wrn.pawel._2" localSheetId="2" hidden="1">{"pawel",#N/A,TRUE,"Bilans"}</definedName>
    <definedName name="wrn.pawel._2" localSheetId="4" hidden="1">{"pawel",#N/A,TRUE,"Bilans"}</definedName>
    <definedName name="wrn.pawel._2" localSheetId="3" hidden="1">{"pawel",#N/A,TRUE,"Bilans"}</definedName>
    <definedName name="wrn.pawel._2" localSheetId="0" hidden="1">{"pawel",#N/A,TRUE,"Bilans"}</definedName>
    <definedName name="wrn.pawel._2" localSheetId="1" hidden="1">{"pawel",#N/A,TRUE,"Bilans"}</definedName>
    <definedName name="wrn.pawel._2" hidden="1">{"pawel",#N/A,TRUE,"Bilans"}</definedName>
    <definedName name="wrn.pawel._3" localSheetId="2" hidden="1">{"pawel",#N/A,TRUE,"Bilans"}</definedName>
    <definedName name="wrn.pawel._3" localSheetId="4" hidden="1">{"pawel",#N/A,TRUE,"Bilans"}</definedName>
    <definedName name="wrn.pawel._3" localSheetId="3" hidden="1">{"pawel",#N/A,TRUE,"Bilans"}</definedName>
    <definedName name="wrn.pawel._3" localSheetId="0" hidden="1">{"pawel",#N/A,TRUE,"Bilans"}</definedName>
    <definedName name="wrn.pawel._3" localSheetId="1" hidden="1">{"pawel",#N/A,TRUE,"Bilans"}</definedName>
    <definedName name="wrn.pawel._3" hidden="1">{"pawel",#N/A,TRUE,"Bilans"}</definedName>
    <definedName name="wrn.Principale." localSheetId="2" hidden="1">{"Principale",#N/A,TRUE,"ONNET2B"}</definedName>
    <definedName name="wrn.Principale." localSheetId="4" hidden="1">{"Principale",#N/A,TRUE,"ONNET2B"}</definedName>
    <definedName name="wrn.Principale." localSheetId="3" hidden="1">{"Principale",#N/A,TRUE,"ONNET2B"}</definedName>
    <definedName name="wrn.Principale." localSheetId="0" hidden="1">{"Principale",#N/A,TRUE,"ONNET2B"}</definedName>
    <definedName name="wrn.Principale." localSheetId="1" hidden="1">{"Principale",#N/A,TRUE,"ONNET2B"}</definedName>
    <definedName name="wrn.Principale." hidden="1">{"Principale",#N/A,TRUE,"ONNET2B"}</definedName>
    <definedName name="wrn.print" localSheetId="2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" localSheetId="4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" localSheetId="3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" localSheetId="0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" localSheetId="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2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4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3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0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_.All." localSheetId="2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wrn.Print._.All." localSheetId="4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wrn.Print._.All." localSheetId="3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wrn.Print._.All." localSheetId="0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wrn.Print._.All." localSheetId="1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wrn.Print._.All." hidden="1">{#N/A,#N/A,FALSE,"Title Page";#N/A,#N/A,FALSE,"Contents";#N/A,#N/A,FALSE,"Executive Summary";#N/A,#N/A,FALSE,"KPI";#N/A,#N/A,FALSE,"Contrib House";#N/A,#N/A,FALSE,"Bal Shts";#N/A,#N/A,FALSE,"Income Comb";#N/A,#N/A,FALSE,"Income IN";#N/A,#N/A,FALSE,"Income CAL";#N/A,#N/A,FALSE,"Income RML";#N/A,#N/A,FALSE,"YTD Product IN";#N/A,#N/A,FALSE,"YTD Product RML";#N/A,#N/A,FALSE,"Access_Adv";#N/A,#N/A,FALSE,"FTE_OT";#N/A,#N/A,FALSE,"Aged Prm_Susp"}</definedName>
    <definedName name="wrn.print._.graphs." localSheetId="2" hidden="1">{"cap_structure",#N/A,FALSE,"Graph-Mkt Cap";"price",#N/A,FALSE,"Graph-Price";"ebit",#N/A,FALSE,"Graph-EBITDA";"ebitda",#N/A,FALSE,"Graph-EBITDA"}</definedName>
    <definedName name="wrn.print._.graphs." localSheetId="4" hidden="1">{"cap_structure",#N/A,FALSE,"Graph-Mkt Cap";"price",#N/A,FALSE,"Graph-Price";"ebit",#N/A,FALSE,"Graph-EBITDA";"ebitda",#N/A,FALSE,"Graph-EBITDA"}</definedName>
    <definedName name="wrn.print._.graphs." localSheetId="3" hidden="1">{"cap_structure",#N/A,FALSE,"Graph-Mkt Cap";"price",#N/A,FALSE,"Graph-Price";"ebit",#N/A,FALSE,"Graph-EBITDA";"ebitda",#N/A,FALSE,"Graph-EBITDA"}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localSheetId="1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2" hidden="1">{"inputs raw data",#N/A,TRUE,"INPUT"}</definedName>
    <definedName name="wrn.print._.raw._.data._.entry." localSheetId="4" hidden="1">{"inputs raw data",#N/A,TRUE,"INPUT"}</definedName>
    <definedName name="wrn.print._.raw._.data._.entry." localSheetId="3" hidden="1">{"inputs raw data",#N/A,TRUE,"INPUT"}</definedName>
    <definedName name="wrn.print._.raw._.data._.entry." localSheetId="0" hidden="1">{"inputs raw data",#N/A,TRUE,"INPUT"}</definedName>
    <definedName name="wrn.print._.raw._.data._.entry." localSheetId="1" hidden="1">{"inputs raw data",#N/A,TRUE,"INPUT"}</definedName>
    <definedName name="wrn.print._.raw._.data._.entry." hidden="1">{"inputs raw data",#N/A,TRUE,"INPUT"}</definedName>
    <definedName name="wrn.print._.summary._.sheets." localSheetId="2" hidden="1">{"summary1",#N/A,TRUE,"Comps";"summary2",#N/A,TRUE,"Comps";"summary3",#N/A,TRUE,"Comps"}</definedName>
    <definedName name="wrn.print._.summary._.sheets." localSheetId="4" hidden="1">{"summary1",#N/A,TRUE,"Comps";"summary2",#N/A,TRUE,"Comps";"summary3",#N/A,TRUE,"Comps"}</definedName>
    <definedName name="wrn.print._.summary._.sheets." localSheetId="3" hidden="1">{"summary1",#N/A,TRUE,"Comps";"summary2",#N/A,TRUE,"Comps";"summary3",#N/A,TRUE,"Comps"}</definedName>
    <definedName name="wrn.print._.summary._.sheets." localSheetId="0" hidden="1">{"summary1",#N/A,TRUE,"Comps";"summary2",#N/A,TRUE,"Comps";"summary3",#N/A,TRUE,"Comps"}</definedName>
    <definedName name="wrn.print._.summary._.sheets." localSheetId="1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2" localSheetId="2" hidden="1">{"summary1",#N/A,TRUE,"Comps";"summary2",#N/A,TRUE,"Comps";"summary3",#N/A,TRUE,"Comps"}</definedName>
    <definedName name="wrn.print._.summary._.sheets.2" localSheetId="4" hidden="1">{"summary1",#N/A,TRUE,"Comps";"summary2",#N/A,TRUE,"Comps";"summary3",#N/A,TRUE,"Comps"}</definedName>
    <definedName name="wrn.print._.summary._.sheets.2" localSheetId="3" hidden="1">{"summary1",#N/A,TRUE,"Comps";"summary2",#N/A,TRUE,"Comps";"summary3",#N/A,TRUE,"Comps"}</definedName>
    <definedName name="wrn.print._.summary._.sheets.2" localSheetId="0" hidden="1">{"summary1",#N/A,TRUE,"Comps";"summary2",#N/A,TRUE,"Comps";"summary3",#N/A,TRUE,"Comps"}</definedName>
    <definedName name="wrn.print._.summary._.sheets.2" localSheetId="1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localSheetId="2" hidden="1">{#N/A,"DR",FALSE,"increm pf";#N/A,"MAMSI",FALSE,"increm pf";#N/A,"MAXI",FALSE,"increm pf";#N/A,"PCAM",FALSE,"increm pf";#N/A,"PHSV",FALSE,"increm pf";#N/A,"SIE",FALSE,"increm pf"}</definedName>
    <definedName name="wrn.Print_Buyer." localSheetId="4" hidden="1">{#N/A,"DR",FALSE,"increm pf";#N/A,"MAMSI",FALSE,"increm pf";#N/A,"MAXI",FALSE,"increm pf";#N/A,"PCAM",FALSE,"increm pf";#N/A,"PHSV",FALSE,"increm pf";#N/A,"SIE",FALSE,"increm pf"}</definedName>
    <definedName name="wrn.Print_Buyer." localSheetId="3" hidden="1">{#N/A,"DR",FALSE,"increm pf";#N/A,"MAMSI",FALSE,"increm pf";#N/A,"MAXI",FALSE,"increm pf";#N/A,"PCAM",FALSE,"increm pf";#N/A,"PHSV",FALSE,"increm pf";#N/A,"SIE",FALSE,"increm pf"}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localSheetId="1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4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3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ll." localSheetId="2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wrn.PrintAll." localSheetId="4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wrn.PrintAll." localSheetId="3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wrn.PrintAll." localSheetId="0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wrn.PrintAll." localSheetId="1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wrn.PrintAll." hidden="1">{#N/A,#N/A,FALSE,"By Product";#N/A,#N/A,FALSE,"By State";#N/A,#N/A,FALSE,"Indiana";#N/A,#N/A,FALSE,"Connecticut";#N/A,#N/A,FALSE,"Kentucky";#N/A,#N/A,FALSE,"Ohio";#N/A,#N/A,FALSE,"House";#N/A,#N/A,FALSE,"Other";#N/A,#N/A,FALSE,"TX Assumed";#N/A,#N/A,FALSE,"Grand Total";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021A";#N/A,#N/A,FALSE,"021B";#N/A,#N/A,FALSE,"021C";#N/A,#N/A,FALSE,"021D";#N/A,#N/A,FALSE,"021E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0952";#N/A,#N/A,FALSE,"0953";#N/A,#N/A,FALSE,"0955"}</definedName>
    <definedName name="wrn.PRINTREP." localSheetId="2" hidden="1">{"PRINTREP",#N/A,FALSE,"Sheet1"}</definedName>
    <definedName name="wrn.PRINTREP." localSheetId="4" hidden="1">{"PRINTREP",#N/A,FALSE,"Sheet1"}</definedName>
    <definedName name="wrn.PRINTREP." localSheetId="3" hidden="1">{"PRINTREP",#N/A,FALSE,"Sheet1"}</definedName>
    <definedName name="wrn.PRINTREP." localSheetId="0" hidden="1">{"PRINTREP",#N/A,FALSE,"Sheet1"}</definedName>
    <definedName name="wrn.PRINTREP." localSheetId="1" hidden="1">{"PRINTREP",#N/A,FALSE,"Sheet1"}</definedName>
    <definedName name="wrn.PRINTREP." hidden="1">{"PRINTREP",#N/A,FALSE,"Sheet1"}</definedName>
    <definedName name="wrn.Reforcast._.Print." localSheetId="2" hidden="1">{#N/A,#N/A,FALSE,"RF Inc Stmt";#N/A,#N/A,FALSE,"RF-IS-1";#N/A,#N/A,FALSE,"RF-IS-2"}</definedName>
    <definedName name="wrn.Reforcast._.Print." localSheetId="4" hidden="1">{#N/A,#N/A,FALSE,"RF Inc Stmt";#N/A,#N/A,FALSE,"RF-IS-1";#N/A,#N/A,FALSE,"RF-IS-2"}</definedName>
    <definedName name="wrn.Reforcast._.Print." localSheetId="3" hidden="1">{#N/A,#N/A,FALSE,"RF Inc Stmt";#N/A,#N/A,FALSE,"RF-IS-1";#N/A,#N/A,FALSE,"RF-IS-2"}</definedName>
    <definedName name="wrn.Reforcast._.Print." localSheetId="0" hidden="1">{#N/A,#N/A,FALSE,"RF Inc Stmt";#N/A,#N/A,FALSE,"RF-IS-1";#N/A,#N/A,FALSE,"RF-IS-2"}</definedName>
    <definedName name="wrn.Reforcast._.Print." localSheetId="1" hidden="1">{#N/A,#N/A,FALSE,"RF Inc Stmt";#N/A,#N/A,FALSE,"RF-IS-1";#N/A,#N/A,FALSE,"RF-IS-2"}</definedName>
    <definedName name="wrn.Reforcast._.Print." hidden="1">{#N/A,#N/A,FALSE,"RF Inc Stmt";#N/A,#N/A,FALSE,"RF-IS-1";#N/A,#N/A,FALSE,"RF-IS-2"}</definedName>
    <definedName name="wrn.Reforecast." localSheetId="2" hidden="1">{#N/A,#N/A,FALSE,"Assumptions";#N/A,#N/A,FALSE,"Reforecast";#N/A,#N/A,FALSE,"Inc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Plan"}</definedName>
    <definedName name="wrn.Reforecast." localSheetId="4" hidden="1">{#N/A,#N/A,FALSE,"Assumptions";#N/A,#N/A,FALSE,"Reforecast";#N/A,#N/A,FALSE,"Inc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Plan"}</definedName>
    <definedName name="wrn.Reforecast." localSheetId="3" hidden="1">{#N/A,#N/A,FALSE,"Assumptions";#N/A,#N/A,FALSE,"Reforecast";#N/A,#N/A,FALSE,"Inc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Plan"}</definedName>
    <definedName name="wrn.Reforecast." localSheetId="0" hidden="1">{#N/A,#N/A,FALSE,"Assumptions";#N/A,#N/A,FALSE,"Reforecast";#N/A,#N/A,FALSE,"Inc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Plan"}</definedName>
    <definedName name="wrn.Reforecast." localSheetId="1" hidden="1">{#N/A,#N/A,FALSE,"Assumptions";#N/A,#N/A,FALSE,"Reforecast";#N/A,#N/A,FALSE,"Inc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Plan"}</definedName>
    <definedName name="wrn.Reforecast." hidden="1">{#N/A,#N/A,FALSE,"Assumptions";#N/A,#N/A,FALSE,"Reforecast";#N/A,#N/A,FALSE,"Inc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Plan"}</definedName>
    <definedName name="wrn.Report1." localSheetId="2" hidden="1">{#N/A,#N/A,FALSE,"IS";#N/A,#N/A,FALSE,"BS";#N/A,#N/A,FALSE,"CF";#N/A,#N/A,FALSE,"CE";#N/A,#N/A,FALSE,"Depr";#N/A,#N/A,FALSE,"APAL"}</definedName>
    <definedName name="wrn.Report1." localSheetId="4" hidden="1">{#N/A,#N/A,FALSE,"IS";#N/A,#N/A,FALSE,"BS";#N/A,#N/A,FALSE,"CF";#N/A,#N/A,FALSE,"CE";#N/A,#N/A,FALSE,"Depr";#N/A,#N/A,FALSE,"APAL"}</definedName>
    <definedName name="wrn.Report1." localSheetId="3" hidden="1">{#N/A,#N/A,FALSE,"IS";#N/A,#N/A,FALSE,"BS";#N/A,#N/A,FALSE,"CF";#N/A,#N/A,FALSE,"CE";#N/A,#N/A,FALSE,"Depr";#N/A,#N/A,FALSE,"APAL"}</definedName>
    <definedName name="wrn.Report1." localSheetId="0" hidden="1">{#N/A,#N/A,FALSE,"IS";#N/A,#N/A,FALSE,"BS";#N/A,#N/A,FALSE,"CF";#N/A,#N/A,FALSE,"CE";#N/A,#N/A,FALSE,"Depr";#N/A,#N/A,FALSE,"APAL"}</definedName>
    <definedName name="wrn.Report1." localSheetId="1" hidden="1">{#N/A,#N/A,FALSE,"IS";#N/A,#N/A,FALSE,"BS";#N/A,#N/A,FALSE,"CF";#N/A,#N/A,FALSE,"CE";#N/A,#N/A,FALSE,"Depr";#N/A,#N/A,FALSE,"APAL"}</definedName>
    <definedName name="wrn.Report1." hidden="1">{#N/A,#N/A,FALSE,"IS";#N/A,#N/A,FALSE,"BS";#N/A,#N/A,FALSE,"CF";#N/A,#N/A,FALSE,"CE";#N/A,#N/A,FALSE,"Depr";#N/A,#N/A,FALSE,"APAL"}</definedName>
    <definedName name="wrn.REPORTING._.PACKAGE." localSheetId="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wrn.REPORTING._.PACKAGE." localSheetId="4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wrn.REPORTING._.PACKAGE." localSheetId="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wrn.REPORTING._.PACKAGE." localSheetId="0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wrn.REPORTING._.PACKAGE." localSheetId="1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wrn.REPORTING._.PACKAGE.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wrn.RustyPresentation." localSheetId="2" hidden="1">{#N/A,#N/A,TRUE,"TransCore Summary";#N/A,#N/A,TRUE,"TransCore IS";#N/A,#N/A,TRUE,"TransCore Balance";#N/A,#N/A,TRUE,"TransCore Backlog";#N/A,#N/A,TRUE,"Syntonic IS";#N/A,#N/A,TRUE,"Syntonic Bal";#N/A,#N/A,TRUE,"Systems IS";#N/A,#N/A,TRUE,"Systems Bal"}</definedName>
    <definedName name="wrn.RustyPresentation." localSheetId="4" hidden="1">{#N/A,#N/A,TRUE,"TransCore Summary";#N/A,#N/A,TRUE,"TransCore IS";#N/A,#N/A,TRUE,"TransCore Balance";#N/A,#N/A,TRUE,"TransCore Backlog";#N/A,#N/A,TRUE,"Syntonic IS";#N/A,#N/A,TRUE,"Syntonic Bal";#N/A,#N/A,TRUE,"Systems IS";#N/A,#N/A,TRUE,"Systems Bal"}</definedName>
    <definedName name="wrn.RustyPresentation." localSheetId="3" hidden="1">{#N/A,#N/A,TRUE,"TransCore Summary";#N/A,#N/A,TRUE,"TransCore IS";#N/A,#N/A,TRUE,"TransCore Balance";#N/A,#N/A,TRUE,"TransCore Backlog";#N/A,#N/A,TRUE,"Syntonic IS";#N/A,#N/A,TRUE,"Syntonic Bal";#N/A,#N/A,TRUE,"Systems IS";#N/A,#N/A,TRUE,"Systems Bal"}</definedName>
    <definedName name="wrn.RustyPresentation." localSheetId="0" hidden="1">{#N/A,#N/A,TRUE,"TransCore Summary";#N/A,#N/A,TRUE,"TransCore IS";#N/A,#N/A,TRUE,"TransCore Balance";#N/A,#N/A,TRUE,"TransCore Backlog";#N/A,#N/A,TRUE,"Syntonic IS";#N/A,#N/A,TRUE,"Syntonic Bal";#N/A,#N/A,TRUE,"Systems IS";#N/A,#N/A,TRUE,"Systems Bal"}</definedName>
    <definedName name="wrn.RustyPresentation." localSheetId="1" hidden="1">{#N/A,#N/A,TRUE,"TransCore Summary";#N/A,#N/A,TRUE,"TransCore IS";#N/A,#N/A,TRUE,"TransCore Balance";#N/A,#N/A,TRUE,"TransCore Backlog";#N/A,#N/A,TRUE,"Syntonic IS";#N/A,#N/A,TRUE,"Syntonic Bal";#N/A,#N/A,TRUE,"Systems IS";#N/A,#N/A,TRUE,"Systems Bal"}</definedName>
    <definedName name="wrn.RustyPresentation." hidden="1">{#N/A,#N/A,TRUE,"TransCore Summary";#N/A,#N/A,TRUE,"TransCore IS";#N/A,#N/A,TRUE,"TransCore Balance";#N/A,#N/A,TRUE,"TransCore Backlog";#N/A,#N/A,TRUE,"Syntonic IS";#N/A,#N/A,TRUE,"Syntonic Bal";#N/A,#N/A,TRUE,"Systems IS";#N/A,#N/A,TRUE,"Systems Bal"}</definedName>
    <definedName name="wrn.saf." localSheetId="2" hidden="1">{#N/A,#N/A,FALSE,"SAFILOR"}</definedName>
    <definedName name="wrn.saf." localSheetId="4" hidden="1">{#N/A,#N/A,FALSE,"SAFILOR"}</definedName>
    <definedName name="wrn.saf." localSheetId="3" hidden="1">{#N/A,#N/A,FALSE,"SAFILOR"}</definedName>
    <definedName name="wrn.saf." localSheetId="0" hidden="1">{#N/A,#N/A,FALSE,"SAFILOR"}</definedName>
    <definedName name="wrn.saf." localSheetId="1" hidden="1">{#N/A,#N/A,FALSE,"SAFILOR"}</definedName>
    <definedName name="wrn.saf." hidden="1">{#N/A,#N/A,FALSE,"SAFILOR"}</definedName>
    <definedName name="wrn.sales." localSheetId="2" hidden="1">{"sales",#N/A,FALSE,"Sales";"sales existing",#N/A,FALSE,"Sales";"sales rd1",#N/A,FALSE,"Sales";"sales rd2",#N/A,FALSE,"Sales"}</definedName>
    <definedName name="wrn.sales." localSheetId="4" hidden="1">{"sales",#N/A,FALSE,"Sales";"sales existing",#N/A,FALSE,"Sales";"sales rd1",#N/A,FALSE,"Sales";"sales rd2",#N/A,FALSE,"Sales"}</definedName>
    <definedName name="wrn.sales." localSheetId="3" hidden="1">{"sales",#N/A,FALSE,"Sales";"sales existing",#N/A,FALSE,"Sales";"sales rd1",#N/A,FALSE,"Sales";"sales rd2",#N/A,FALSE,"Sales"}</definedName>
    <definedName name="wrn.sales." localSheetId="0" hidden="1">{"sales",#N/A,FALSE,"Sales";"sales existing",#N/A,FALSE,"Sales";"sales rd1",#N/A,FALSE,"Sales";"sales rd2",#N/A,FALSE,"Sales"}</definedName>
    <definedName name="wrn.sales." localSheetId="1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ens." localSheetId="2" hidden="1">{#N/A,#N/A,FALSE,"Sensitivities";#N/A,#N/A,FALSE,"Sensitivities2"}</definedName>
    <definedName name="wrn.sens." localSheetId="4" hidden="1">{#N/A,#N/A,FALSE,"Sensitivities";#N/A,#N/A,FALSE,"Sensitivities2"}</definedName>
    <definedName name="wrn.sens." localSheetId="3" hidden="1">{#N/A,#N/A,FALSE,"Sensitivities";#N/A,#N/A,FALSE,"Sensitivities2"}</definedName>
    <definedName name="wrn.sens." localSheetId="0" hidden="1">{#N/A,#N/A,FALSE,"Sensitivities";#N/A,#N/A,FALSE,"Sensitivities2"}</definedName>
    <definedName name="wrn.sens." localSheetId="1" hidden="1">{#N/A,#N/A,FALSE,"Sensitivities";#N/A,#N/A,FALSE,"Sensitivities2"}</definedName>
    <definedName name="wrn.sens." hidden="1">{#N/A,#N/A,FALSE,"Sensitivities";#N/A,#N/A,FALSE,"Sensitivities2"}</definedName>
    <definedName name="wrn.sensitivity._.analyses." localSheetId="2" hidden="1">{"general",#N/A,FALSE,"Assumptions"}</definedName>
    <definedName name="wrn.sensitivity._.analyses." localSheetId="4" hidden="1">{"general",#N/A,FALSE,"Assumptions"}</definedName>
    <definedName name="wrn.sensitivity._.analyses." localSheetId="3" hidden="1">{"general",#N/A,FALSE,"Assumptions"}</definedName>
    <definedName name="wrn.sensitivity._.analyses." localSheetId="0" hidden="1">{"general",#N/A,FALSE,"Assumptions"}</definedName>
    <definedName name="wrn.sensitivity._.analyses." localSheetId="1" hidden="1">{"general",#N/A,FALSE,"Assumptions"}</definedName>
    <definedName name="wrn.sensitivity._.analyses." hidden="1">{"general",#N/A,FALSE,"Assumptions"}</definedName>
    <definedName name="wrn.stand_alone." localSheetId="2" hidden="1">{#N/A,#N/A,FALSE,"CBE";#N/A,#N/A,FALSE,"SWK"}</definedName>
    <definedName name="wrn.stand_alone." localSheetId="4" hidden="1">{#N/A,#N/A,FALSE,"CBE";#N/A,#N/A,FALSE,"SWK"}</definedName>
    <definedName name="wrn.stand_alone." localSheetId="3" hidden="1">{#N/A,#N/A,FALSE,"CBE";#N/A,#N/A,FALSE,"SWK"}</definedName>
    <definedName name="wrn.stand_alone." localSheetId="0" hidden="1">{#N/A,#N/A,FALSE,"CBE";#N/A,#N/A,FALSE,"SWK"}</definedName>
    <definedName name="wrn.stand_alone." localSheetId="1" hidden="1">{#N/A,#N/A,FALSE,"CBE";#N/A,#N/A,FALSE,"SWK"}</definedName>
    <definedName name="wrn.stand_alone." hidden="1">{#N/A,#N/A,FALSE,"CBE";#N/A,#N/A,FALSE,"SWK"}</definedName>
    <definedName name="wrn.STAND_ALONE_BOTH." localSheetId="2" hidden="1">{"FCB_ALL",#N/A,FALSE,"FCB";"GREY_ALL",#N/A,FALSE,"GREY"}</definedName>
    <definedName name="wrn.STAND_ALONE_BOTH." localSheetId="4" hidden="1">{"FCB_ALL",#N/A,FALSE,"FCB";"GREY_ALL",#N/A,FALSE,"GREY"}</definedName>
    <definedName name="wrn.STAND_ALONE_BOTH." localSheetId="3" hidden="1">{"FCB_ALL",#N/A,FALSE,"FCB";"GREY_ALL",#N/A,FALSE,"GREY"}</definedName>
    <definedName name="wrn.STAND_ALONE_BOTH." localSheetId="0" hidden="1">{"FCB_ALL",#N/A,FALSE,"FCB";"GREY_ALL",#N/A,FALSE,"GREY"}</definedName>
    <definedName name="wrn.STAND_ALONE_BOTH." localSheetId="1" hidden="1">{"FCB_ALL",#N/A,FALSE,"FCB";"GREY_ALL",#N/A,FALSE,"GREY"}</definedName>
    <definedName name="wrn.STAND_ALONE_BOTH." hidden="1">{"FCB_ALL",#N/A,FALSE,"FCB";"GREY_ALL",#N/A,FALSE,"GREY"}</definedName>
    <definedName name="wrn.Stand_alone_both._dcf" localSheetId="2" hidden="1">{"FCB_ALL",#N/A,FALSE,"FCB";"GREY_ALL",#N/A,FALSE,"GREY"}</definedName>
    <definedName name="wrn.Stand_alone_both._dcf" localSheetId="4" hidden="1">{"FCB_ALL",#N/A,FALSE,"FCB";"GREY_ALL",#N/A,FALSE,"GREY"}</definedName>
    <definedName name="wrn.Stand_alone_both._dcf" localSheetId="3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localSheetId="1" hidden="1">{"FCB_ALL",#N/A,FALSE,"FCB";"GREY_ALL",#N/A,FALSE,"GREY"}</definedName>
    <definedName name="wrn.Stand_alone_both._dcf" hidden="1">{"FCB_ALL",#N/A,FALSE,"FCB";"GREY_ALL",#N/A,FALSE,"GREY"}</definedName>
    <definedName name="wrn.Subdivisions." localSheetId="2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rn.Subdivisions." localSheetId="4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rn.Subdivisions." localSheetId="3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rn.Subdivisions." localSheetId="0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rn.Subdivisions." localSheetId="1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rn.Subdivisions." hidden="1">{#N/A,#N/A,FALSE,"0004";#N/A,#N/A,FALSE,"0009";#N/A,#N/A,FALSE,"0010";#N/A,#N/A,FALSE,"0012";#N/A,#N/A,FALSE,"0015";#N/A,#N/A,FALSE,"0020";#N/A,#N/A,FALSE,"0023";#N/A,#N/A,FALSE,"0024";#N/A,#N/A,FALSE,"0025";#N/A,#N/A,FALSE,"0030";#N/A,#N/A,FALSE,"0034";#N/A,#N/A,FALSE,"0036";#N/A,#N/A,FALSE,"0040";#N/A,#N/A,FALSE,"0045";#N/A,#N/A,FALSE,"0050";#N/A,#N/A,FALSE,"0055";#N/A,#N/A,FALSE,"0062";#N/A,#N/A,FALSE,"0064";#N/A,#N/A,FALSE,"0065";#N/A,#N/A,FALSE,"0067";#N/A,#N/A,FALSE,"0068";#N/A,#N/A,FALSE,"0069";#N/A,#N/A,FALSE,"0399";#N/A,#N/A,FALSE,"0400";#N/A,#N/A,FALSE,"0410";#N/A,#N/A,FALSE,"0412";#N/A,#N/A,FALSE,"0445";#N/A,#N/A,FALSE,"0446";#N/A,#N/A,FALSE,"0460";#N/A,#N/A,FALSE,"0465";#N/A,#N/A,FALSE,"0481";#N/A,#N/A,FALSE,"0506";#N/A,#N/A,FALSE,"0651";#N/A,#N/A,FALSE,"0652";#N/A,#N/A,FALSE,"0653";#N/A,#N/A,FALSE,"0654";#N/A,#N/A,FALSE,"0655";#N/A,#N/A,FALSE,"0656";#N/A,#N/A,FALSE,"0700";#N/A,#N/A,FALSE,"0951";#N/A,#N/A,FALSE,"0953";#N/A,#N/A,FALSE,"0955"}</definedName>
    <definedName name="wrn.summaries." localSheetId="2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localSheetId="4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localSheetId="3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localSheetId="0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localSheetId="1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localSheetId="2" hidden="1">{#N/A,#N/A,FALSE,"Summary3";#N/A,#N/A,FALSE,"Summary1";#N/A,#N/A,FALSE,"Summary2";#N/A,#N/A,FALSE,"Sensitivities1";#N/A,#N/A,FALSE,"Sensitivities2"}</definedName>
    <definedName name="wrn.Summary." localSheetId="4" hidden="1">{#N/A,#N/A,FALSE,"Summary3";#N/A,#N/A,FALSE,"Summary1";#N/A,#N/A,FALSE,"Summary2";#N/A,#N/A,FALSE,"Sensitivities1";#N/A,#N/A,FALSE,"Sensitivities2"}</definedName>
    <definedName name="wrn.Summary." localSheetId="3" hidden="1">{#N/A,#N/A,FALSE,"Summary3";#N/A,#N/A,FALSE,"Summary1";#N/A,#N/A,FALSE,"Summary2";#N/A,#N/A,FALSE,"Sensitivities1";#N/A,#N/A,FALSE,"Sensitivities2"}</definedName>
    <definedName name="wrn.Summary." localSheetId="0" hidden="1">{#N/A,#N/A,FALSE,"Summary3";#N/A,#N/A,FALSE,"Summary1";#N/A,#N/A,FALSE,"Summary2";#N/A,#N/A,FALSE,"Sensitivities1";#N/A,#N/A,FALSE,"Sensitivities2"}</definedName>
    <definedName name="wrn.Summary." localSheetId="1" hidden="1">{#N/A,#N/A,FALSE,"Summary3";#N/A,#N/A,FALSE,"Summary1";#N/A,#N/A,FALSE,"Summary2";#N/A,#N/A,FALSE,"Sensitivities1";#N/A,#N/A,FALSE,"Sensitivities2"}</definedName>
    <definedName name="wrn.Summary." hidden="1">{#N/A,#N/A,FALSE,"Summary3";#N/A,#N/A,FALSE,"Summary1";#N/A,#N/A,FALSE,"Summary2";#N/A,#N/A,FALSE,"Sensitivities1";#N/A,#N/A,FALSE,"Sensitivities2"}</definedName>
    <definedName name="wrn.test." localSheetId="2" hidden="1">{"test2",#N/A,TRUE,"Prices"}</definedName>
    <definedName name="wrn.test." localSheetId="4" hidden="1">{"test2",#N/A,TRUE,"Prices"}</definedName>
    <definedName name="wrn.test." localSheetId="3" hidden="1">{"test2",#N/A,TRUE,"Prices"}</definedName>
    <definedName name="wrn.test." localSheetId="0" hidden="1">{"test2",#N/A,TRUE,"Prices"}</definedName>
    <definedName name="wrn.test." localSheetId="1" hidden="1">{"test2",#N/A,TRUE,"Prices"}</definedName>
    <definedName name="wrn.test." hidden="1">{"test2",#N/A,TRUE,"Prices"}</definedName>
    <definedName name="wrn.Thomas_Case." localSheetId="2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localSheetId="4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localSheetId="3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localSheetId="0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localSheetId="1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tal._.Company._.Reforecast._.Print." localSheetId="2" hidden="1">{#N/A,#N/A,FALSE,"RF Inc Stmt ";#N/A,#N/A,FALSE,"RFN-IS-SUM";#N/A,#N/A,FALSE,"RFN-IS-1";#N/A,#N/A,FALSE,"RFN-IS-2";#N/A,#N/A,FALSE,"RFN-IS-3";#N/A,#N/A,FALSE,"RFN-IS-4";#N/A,#N/A,FALSE,"RFN-IS-5";#N/A,#N/A,FALSE,"RFN-IS-6";#N/A,#N/A,FALSE,"RFN-IS-7";#N/A,#N/A,FALSE,"RFN-IS-8";#N/A,#N/A,FALSE,"RFN-IS-9";#N/A,#N/A,FALSE,"RFN-IS-10";#N/A,#N/A,FALSE,"RFN-IS-11";#N/A,#N/A,FALSE,"RFA-IS-SUM";#N/A,#N/A,FALSE,"RFA-IS-1";#N/A,#N/A,FALSE,"RFA-IS-2";#N/A,#N/A,FALSE,"RFA-IS-3";#N/A,#N/A,FALSE,"RFA-IS-4";#N/A,#N/A,FALSE,"RFA-IS-5";#N/A,#N/A,FALSE,"RFA-IS-6"}</definedName>
    <definedName name="wrn.Total._.Company._.Reforecast._.Print." localSheetId="4" hidden="1">{#N/A,#N/A,FALSE,"RF Inc Stmt ";#N/A,#N/A,FALSE,"RFN-IS-SUM";#N/A,#N/A,FALSE,"RFN-IS-1";#N/A,#N/A,FALSE,"RFN-IS-2";#N/A,#N/A,FALSE,"RFN-IS-3";#N/A,#N/A,FALSE,"RFN-IS-4";#N/A,#N/A,FALSE,"RFN-IS-5";#N/A,#N/A,FALSE,"RFN-IS-6";#N/A,#N/A,FALSE,"RFN-IS-7";#N/A,#N/A,FALSE,"RFN-IS-8";#N/A,#N/A,FALSE,"RFN-IS-9";#N/A,#N/A,FALSE,"RFN-IS-10";#N/A,#N/A,FALSE,"RFN-IS-11";#N/A,#N/A,FALSE,"RFA-IS-SUM";#N/A,#N/A,FALSE,"RFA-IS-1";#N/A,#N/A,FALSE,"RFA-IS-2";#N/A,#N/A,FALSE,"RFA-IS-3";#N/A,#N/A,FALSE,"RFA-IS-4";#N/A,#N/A,FALSE,"RFA-IS-5";#N/A,#N/A,FALSE,"RFA-IS-6"}</definedName>
    <definedName name="wrn.Total._.Company._.Reforecast._.Print." localSheetId="3" hidden="1">{#N/A,#N/A,FALSE,"RF Inc Stmt ";#N/A,#N/A,FALSE,"RFN-IS-SUM";#N/A,#N/A,FALSE,"RFN-IS-1";#N/A,#N/A,FALSE,"RFN-IS-2";#N/A,#N/A,FALSE,"RFN-IS-3";#N/A,#N/A,FALSE,"RFN-IS-4";#N/A,#N/A,FALSE,"RFN-IS-5";#N/A,#N/A,FALSE,"RFN-IS-6";#N/A,#N/A,FALSE,"RFN-IS-7";#N/A,#N/A,FALSE,"RFN-IS-8";#N/A,#N/A,FALSE,"RFN-IS-9";#N/A,#N/A,FALSE,"RFN-IS-10";#N/A,#N/A,FALSE,"RFN-IS-11";#N/A,#N/A,FALSE,"RFA-IS-SUM";#N/A,#N/A,FALSE,"RFA-IS-1";#N/A,#N/A,FALSE,"RFA-IS-2";#N/A,#N/A,FALSE,"RFA-IS-3";#N/A,#N/A,FALSE,"RFA-IS-4";#N/A,#N/A,FALSE,"RFA-IS-5";#N/A,#N/A,FALSE,"RFA-IS-6"}</definedName>
    <definedName name="wrn.Total._.Company._.Reforecast._.Print." localSheetId="0" hidden="1">{#N/A,#N/A,FALSE,"RF Inc Stmt ";#N/A,#N/A,FALSE,"RFN-IS-SUM";#N/A,#N/A,FALSE,"RFN-IS-1";#N/A,#N/A,FALSE,"RFN-IS-2";#N/A,#N/A,FALSE,"RFN-IS-3";#N/A,#N/A,FALSE,"RFN-IS-4";#N/A,#N/A,FALSE,"RFN-IS-5";#N/A,#N/A,FALSE,"RFN-IS-6";#N/A,#N/A,FALSE,"RFN-IS-7";#N/A,#N/A,FALSE,"RFN-IS-8";#N/A,#N/A,FALSE,"RFN-IS-9";#N/A,#N/A,FALSE,"RFN-IS-10";#N/A,#N/A,FALSE,"RFN-IS-11";#N/A,#N/A,FALSE,"RFA-IS-SUM";#N/A,#N/A,FALSE,"RFA-IS-1";#N/A,#N/A,FALSE,"RFA-IS-2";#N/A,#N/A,FALSE,"RFA-IS-3";#N/A,#N/A,FALSE,"RFA-IS-4";#N/A,#N/A,FALSE,"RFA-IS-5";#N/A,#N/A,FALSE,"RFA-IS-6"}</definedName>
    <definedName name="wrn.Total._.Company._.Reforecast._.Print." localSheetId="1" hidden="1">{#N/A,#N/A,FALSE,"RF Inc Stmt ";#N/A,#N/A,FALSE,"RFN-IS-SUM";#N/A,#N/A,FALSE,"RFN-IS-1";#N/A,#N/A,FALSE,"RFN-IS-2";#N/A,#N/A,FALSE,"RFN-IS-3";#N/A,#N/A,FALSE,"RFN-IS-4";#N/A,#N/A,FALSE,"RFN-IS-5";#N/A,#N/A,FALSE,"RFN-IS-6";#N/A,#N/A,FALSE,"RFN-IS-7";#N/A,#N/A,FALSE,"RFN-IS-8";#N/A,#N/A,FALSE,"RFN-IS-9";#N/A,#N/A,FALSE,"RFN-IS-10";#N/A,#N/A,FALSE,"RFN-IS-11";#N/A,#N/A,FALSE,"RFA-IS-SUM";#N/A,#N/A,FALSE,"RFA-IS-1";#N/A,#N/A,FALSE,"RFA-IS-2";#N/A,#N/A,FALSE,"RFA-IS-3";#N/A,#N/A,FALSE,"RFA-IS-4";#N/A,#N/A,FALSE,"RFA-IS-5";#N/A,#N/A,FALSE,"RFA-IS-6"}</definedName>
    <definedName name="wrn.Total._.Company._.Reforecast._.Print." hidden="1">{#N/A,#N/A,FALSE,"RF Inc Stmt ";#N/A,#N/A,FALSE,"RFN-IS-SUM";#N/A,#N/A,FALSE,"RFN-IS-1";#N/A,#N/A,FALSE,"RFN-IS-2";#N/A,#N/A,FALSE,"RFN-IS-3";#N/A,#N/A,FALSE,"RFN-IS-4";#N/A,#N/A,FALSE,"RFN-IS-5";#N/A,#N/A,FALSE,"RFN-IS-6";#N/A,#N/A,FALSE,"RFN-IS-7";#N/A,#N/A,FALSE,"RFN-IS-8";#N/A,#N/A,FALSE,"RFN-IS-9";#N/A,#N/A,FALSE,"RFN-IS-10";#N/A,#N/A,FALSE,"RFN-IS-11";#N/A,#N/A,FALSE,"RFA-IS-SUM";#N/A,#N/A,FALSE,"RFA-IS-1";#N/A,#N/A,FALSE,"RFA-IS-2";#N/A,#N/A,FALSE,"RFA-IS-3";#N/A,#N/A,FALSE,"RFA-IS-4";#N/A,#N/A,FALSE,"RFA-IS-5";#N/A,#N/A,FALSE,"RFA-IS-6"}</definedName>
    <definedName name="wrn.totalcomp." localSheetId="2" hidden="1">{"comp1",#N/A,FALSE,"COMPS";"footnotes",#N/A,FALSE,"COMPS"}</definedName>
    <definedName name="wrn.totalcomp." localSheetId="4" hidden="1">{"comp1",#N/A,FALSE,"COMPS";"footnotes",#N/A,FALSE,"COMPS"}</definedName>
    <definedName name="wrn.totalcomp." localSheetId="3" hidden="1">{"comp1",#N/A,FALSE,"COMPS";"footnotes",#N/A,FALSE,"COMPS"}</definedName>
    <definedName name="wrn.totalcomp." localSheetId="0" hidden="1">{"comp1",#N/A,FALSE,"COMPS";"footnotes",#N/A,FALSE,"COMPS"}</definedName>
    <definedName name="wrn.totalcomp." localSheetId="1" hidden="1">{"comp1",#N/A,FALSE,"COMPS";"footnotes",#N/A,FALSE,"COMPS"}</definedName>
    <definedName name="wrn.totalcomp." hidden="1">{"comp1",#N/A,FALSE,"COMPS";"footnotes",#N/A,FALSE,"COMPS"}</definedName>
    <definedName name="wrn.Track." localSheetId="2" hidden="1">{#N/A,#N/A,FALSE,"Inc Stmt";#N/A,#N/A,FALSE,"Indirect Costs";#N/A,#N/A,FALSE,"Capital"}</definedName>
    <definedName name="wrn.Track." localSheetId="4" hidden="1">{#N/A,#N/A,FALSE,"Inc Stmt";#N/A,#N/A,FALSE,"Indirect Costs";#N/A,#N/A,FALSE,"Capital"}</definedName>
    <definedName name="wrn.Track." localSheetId="3" hidden="1">{#N/A,#N/A,FALSE,"Inc Stmt";#N/A,#N/A,FALSE,"Indirect Costs";#N/A,#N/A,FALSE,"Capital"}</definedName>
    <definedName name="wrn.Track." localSheetId="0" hidden="1">{#N/A,#N/A,FALSE,"Inc Stmt";#N/A,#N/A,FALSE,"Indirect Costs";#N/A,#N/A,FALSE,"Capital"}</definedName>
    <definedName name="wrn.Track." localSheetId="1" hidden="1">{#N/A,#N/A,FALSE,"Inc Stmt";#N/A,#N/A,FALSE,"Indirect Costs";#N/A,#N/A,FALSE,"Capital"}</definedName>
    <definedName name="wrn.Track." hidden="1">{#N/A,#N/A,FALSE,"Inc Stmt";#N/A,#N/A,FALSE,"Indirect Costs";#N/A,#N/A,FALSE,"Capital"}</definedName>
    <definedName name="wrn.trans._.sum." localSheetId="2" hidden="1">{"trans assumptions",#N/A,FALSE,"Merger";"trans accretion",#N/A,FALSE,"Merger"}</definedName>
    <definedName name="wrn.trans._.sum." localSheetId="4" hidden="1">{"trans assumptions",#N/A,FALSE,"Merger";"trans accretion",#N/A,FALSE,"Merger"}</definedName>
    <definedName name="wrn.trans._.sum." localSheetId="3" hidden="1">{"trans assumptions",#N/A,FALSE,"Merger";"trans accretion",#N/A,FALSE,"Merger"}</definedName>
    <definedName name="wrn.trans._.sum." localSheetId="0" hidden="1">{"trans assumptions",#N/A,FALSE,"Merger";"trans accretion",#N/A,FALSE,"Merger"}</definedName>
    <definedName name="wrn.trans._.sum." localSheetId="1" hidden="1">{"trans assumptions",#N/A,FALSE,"Merger";"trans accretion",#N/A,FALSE,"Merger"}</definedName>
    <definedName name="wrn.trans._.sum." hidden="1">{"trans assumptions",#N/A,FALSE,"Merger";"trans accretion",#N/A,FALSE,"Merger"}</definedName>
    <definedName name="wrn.up." localSheetId="2" hidden="1">{"up stand alones",#N/A,FALSE,"Acquiror"}</definedName>
    <definedName name="wrn.up." localSheetId="4" hidden="1">{"up stand alones",#N/A,FALSE,"Acquiror"}</definedName>
    <definedName name="wrn.up." localSheetId="3" hidden="1">{"up stand alones",#N/A,FALSE,"Acquiror"}</definedName>
    <definedName name="wrn.up." localSheetId="0" hidden="1">{"up stand alones",#N/A,FALSE,"Acquiror"}</definedName>
    <definedName name="wrn.up." localSheetId="1" hidden="1">{"up stand alones",#N/A,FALSE,"Acquiror"}</definedName>
    <definedName name="wrn.up." hidden="1">{"up stand alones",#N/A,FALSE,"Acquiror"}</definedName>
    <definedName name="wrn.Valuation." localSheetId="2" hidden="1">{#N/A,#N/A,FALSE,"Colombo";#N/A,#N/A,FALSE,"Colata";#N/A,#N/A,FALSE,"Colombo + Colata"}</definedName>
    <definedName name="wrn.Valuation." localSheetId="4" hidden="1">{#N/A,#N/A,FALSE,"Colombo";#N/A,#N/A,FALSE,"Colata";#N/A,#N/A,FALSE,"Colombo + Colata"}</definedName>
    <definedName name="wrn.Valuation." localSheetId="3" hidden="1">{#N/A,#N/A,FALSE,"Colombo";#N/A,#N/A,FALSE,"Colata";#N/A,#N/A,FALSE,"Colombo + Colata"}</definedName>
    <definedName name="wrn.Valuation." localSheetId="0" hidden="1">{#N/A,#N/A,FALSE,"Colombo";#N/A,#N/A,FALSE,"Colata";#N/A,#N/A,FALSE,"Colombo + Colata"}</definedName>
    <definedName name="wrn.Valuation." localSheetId="1" hidden="1">{#N/A,#N/A,FALSE,"Colombo";#N/A,#N/A,FALSE,"Colata";#N/A,#N/A,FALSE,"Colombo + Colata"}</definedName>
    <definedName name="wrn.Valuation." hidden="1">{#N/A,#N/A,FALSE,"Colombo";#N/A,#N/A,FALSE,"Colata";#N/A,#N/A,FALSE,"Colombo + Colata"}</definedName>
    <definedName name="wrn.Value." localSheetId="2" hidden="1">{"NOPCAPEVA",#N/A,FALSE,"Nopat";"FCFCSTAR",#N/A,FALSE,"FCFVAL";"EVAVL",#N/A,FALSE,"EVAVAL";"LEASE",#N/A,FALSE,"OpLease"}</definedName>
    <definedName name="wrn.Value." localSheetId="4" hidden="1">{"NOPCAPEVA",#N/A,FALSE,"Nopat";"FCFCSTAR",#N/A,FALSE,"FCFVAL";"EVAVL",#N/A,FALSE,"EVAVAL";"LEASE",#N/A,FALSE,"OpLease"}</definedName>
    <definedName name="wrn.Value." localSheetId="3" hidden="1">{"NOPCAPEVA",#N/A,FALSE,"Nopat";"FCFCSTAR",#N/A,FALSE,"FCFVAL";"EVAVL",#N/A,FALSE,"EVAVAL";"LEASE",#N/A,FALSE,"OpLease"}</definedName>
    <definedName name="wrn.Value." localSheetId="0" hidden="1">{"NOPCAPEVA",#N/A,FALSE,"Nopat";"FCFCSTAR",#N/A,FALSE,"FCFVAL";"EVAVL",#N/A,FALSE,"EVAVAL";"LEASE",#N/A,FALSE,"OpLease"}</definedName>
    <definedName name="wrn.Value." localSheetId="1" hidden="1">{"NOPCAPEVA",#N/A,FALSE,"Nopat";"FCFCSTAR",#N/A,FALSE,"FCFVAL";"EVAVL",#N/A,FALSE,"EVAVAL";"LEASE",#N/A,FALSE,"OpLease"}</definedName>
    <definedName name="wrn.Value." hidden="1">{"NOPCAPEVA",#N/A,FALSE,"Nopat";"FCFCSTAR",#N/A,FALSE,"FCFVAL";"EVAVL",#N/A,FALSE,"EVAVAL";"LEASE",#N/A,FALSE,"OpLease"}</definedName>
    <definedName name="wrn.value2" localSheetId="2" hidden="1">{"NOPCAPEVA",#N/A,FALSE,"Nopat";"FCFCSTAR",#N/A,FALSE,"FCFVAL";"EVAVL",#N/A,FALSE,"EVAVAL";"LEASE",#N/A,FALSE,"OpLease"}</definedName>
    <definedName name="wrn.value2" localSheetId="4" hidden="1">{"NOPCAPEVA",#N/A,FALSE,"Nopat";"FCFCSTAR",#N/A,FALSE,"FCFVAL";"EVAVL",#N/A,FALSE,"EVAVAL";"LEASE",#N/A,FALSE,"OpLease"}</definedName>
    <definedName name="wrn.value2" localSheetId="3" hidden="1">{"NOPCAPEVA",#N/A,FALSE,"Nopat";"FCFCSTAR",#N/A,FALSE,"FCFVAL";"EVAVL",#N/A,FALSE,"EVAVAL";"LEASE",#N/A,FALSE,"OpLease"}</definedName>
    <definedName name="wrn.value2" localSheetId="0" hidden="1">{"NOPCAPEVA",#N/A,FALSE,"Nopat";"FCFCSTAR",#N/A,FALSE,"FCFVAL";"EVAVL",#N/A,FALSE,"EVAVAL";"LEASE",#N/A,FALSE,"OpLease"}</definedName>
    <definedName name="wrn.value2" localSheetId="1" hidden="1">{"NOPCAPEVA",#N/A,FALSE,"Nopat";"FCFCSTAR",#N/A,FALSE,"FCFVAL";"EVAVL",#N/A,FALSE,"EVAVAL";"LEASE",#N/A,FALSE,"OpLease"}</definedName>
    <definedName name="wrn.value2" hidden="1">{"NOPCAPEVA",#N/A,FALSE,"Nopat";"FCFCSTAR",#N/A,FALSE,"FCFVAL";"EVAVL",#N/A,FALSE,"EVAVAL";"LEASE",#N/A,FALSE,"OpLease"}</definedName>
    <definedName name="wrn.value3" localSheetId="2" hidden="1">{"NOPCAPEVA",#N/A,FALSE,"Nopat";"FCFCSTAR",#N/A,FALSE,"FCFVAL";"EVAVL",#N/A,FALSE,"EVAVAL";"LEASE",#N/A,FALSE,"OpLease"}</definedName>
    <definedName name="wrn.value3" localSheetId="4" hidden="1">{"NOPCAPEVA",#N/A,FALSE,"Nopat";"FCFCSTAR",#N/A,FALSE,"FCFVAL";"EVAVL",#N/A,FALSE,"EVAVAL";"LEASE",#N/A,FALSE,"OpLease"}</definedName>
    <definedName name="wrn.value3" localSheetId="3" hidden="1">{"NOPCAPEVA",#N/A,FALSE,"Nopat";"FCFCSTAR",#N/A,FALSE,"FCFVAL";"EVAVL",#N/A,FALSE,"EVAVAL";"LEASE",#N/A,FALSE,"OpLease"}</definedName>
    <definedName name="wrn.value3" localSheetId="0" hidden="1">{"NOPCAPEVA",#N/A,FALSE,"Nopat";"FCFCSTAR",#N/A,FALSE,"FCFVAL";"EVAVL",#N/A,FALSE,"EVAVAL";"LEASE",#N/A,FALSE,"OpLease"}</definedName>
    <definedName name="wrn.value3" localSheetId="1" hidden="1">{"NOPCAPEVA",#N/A,FALSE,"Nopat";"FCFCSTAR",#N/A,FALSE,"FCFVAL";"EVAVL",#N/A,FALSE,"EVAVAL";"LEASE",#N/A,FALSE,"OpLease"}</definedName>
    <definedName name="wrn.value3" hidden="1">{"NOPCAPEVA",#N/A,FALSE,"Nopat";"FCFCSTAR",#N/A,FALSE,"FCFVAL";"EVAVL",#N/A,FALSE,"EVAVAL";"LEASE",#N/A,FALSE,"OpLease"}</definedName>
    <definedName name="wrn.value4" localSheetId="2" hidden="1">{"NOPCAPEVA",#N/A,FALSE,"Nopat";"FCFCSTAR",#N/A,FALSE,"FCFVAL";"EVAVL",#N/A,FALSE,"EVAVAL";"LEASE",#N/A,FALSE,"OpLease"}</definedName>
    <definedName name="wrn.value4" localSheetId="4" hidden="1">{"NOPCAPEVA",#N/A,FALSE,"Nopat";"FCFCSTAR",#N/A,FALSE,"FCFVAL";"EVAVL",#N/A,FALSE,"EVAVAL";"LEASE",#N/A,FALSE,"OpLease"}</definedName>
    <definedName name="wrn.value4" localSheetId="3" hidden="1">{"NOPCAPEVA",#N/A,FALSE,"Nopat";"FCFCSTAR",#N/A,FALSE,"FCFVAL";"EVAVL",#N/A,FALSE,"EVAVAL";"LEASE",#N/A,FALSE,"OpLease"}</definedName>
    <definedName name="wrn.value4" localSheetId="0" hidden="1">{"NOPCAPEVA",#N/A,FALSE,"Nopat";"FCFCSTAR",#N/A,FALSE,"FCFVAL";"EVAVL",#N/A,FALSE,"EVAVAL";"LEASE",#N/A,FALSE,"OpLease"}</definedName>
    <definedName name="wrn.value4" localSheetId="1" hidden="1">{"NOPCAPEVA",#N/A,FALSE,"Nopat";"FCFCSTAR",#N/A,FALSE,"FCFVAL";"EVAVL",#N/A,FALSE,"EVAVAL";"LEASE",#N/A,FALSE,"OpLease"}</definedName>
    <definedName name="wrn.value4" hidden="1">{"NOPCAPEVA",#N/A,FALSE,"Nopat";"FCFCSTAR",#N/A,FALSE,"FCFVAL";"EVAVL",#N/A,FALSE,"EVAVAL";"LEASE",#N/A,FALSE,"OpLease"}</definedName>
    <definedName name="wrn.Vorstandsmappe." localSheetId="2" hidden="1">{#N/A,#N/A,FALSE,"Kennzahlen";"Bier","Biererlöse",FALSE,"nach Gesellschaften";"Bericht mit Lizenzen","Biererlöse insgesamt",FALSE,"Bier nach Marken";"Bericht ohne Lizenz","Biererlöse Österreich",FALSE,"Bier nach Marken";"Bericht mit Lizenzen","Biererlöse Übrige Länder",FALSE,"Bier nach Marken";#N/A,"Biererlöse",FALSE,"Bier nach Länder";#N/A,"Biererlöse",FALSE,"Bier nach Gebinden";"Bier","Bierabsatz",FALSE,"nach Gesellschaften";"Bericht mit Lizenzen","Bierabsatz insgesamt",FALSE,"Bier nach Marken";"Bericht ohne Lizenz","Bierabsatz Österreich",FALSE,"Bier nach Marken";"Bericht mit Lizenzen","Bierabsatz Übrige Länder",FALSE,"Bier nach Marken";#N/A,"Bierabsatz",FALSE,"Bier nach Länder";#N/A,"Bierabsatz",FALSE,"Bier nach Gebinden";"Bericht mit Lizenzen","Biererlöse in SHl Insgesamt",FALSE,"Bier nach Marken";"Bericht ohne Lizenz","Biererlöse in SHl Österreich",FALSE,"Bier nach Marken";"Bericht mit Lizenzen","Biererlöse in SHl Übrige Länder",FALSE,"Bier nach Marken";"AfuSoG","AfuSoGErlöse",FALSE,"nach Gesellschaften";#N/A,"AfuSoGerlöse insgesamt",FALSE,"AfuSoG nach Marken";#N/A,"AfuSoGerlöse Österreich",FALSE,"AfuSoG nach Marken";#N/A,"AfuSoGerlöse Übrige Länder",FALSE,"AfuSoG nach Marken";#N/A,"PAGO-Erlöse",FALSE,"PAGO nach Länder";"AfuSoG","AfuSoGAbsatz",FALSE,"nach Gesellschaften";#N/A,"AfuSoGabsatz insgesamt",FALSE,"AfuSoG nach Marken";#N/A,"AfuSoGabsatz Österreich",FALSE,"AfuSoG nach Marken";#N/A,"AfuSoGabsatz Übrige Länder",FALSE,"AfuSoG nach Marken";#N/A,"PAGO-Absatz",FALSE,"PAGO nach Länder";#N/A,"AfuSoGerlöse in SHl Insgesamt",FALSE,"AfuSoG nach Marken";#N/A,"AfuSoGerlöse in SHl Österreich",FALSE,"AfuSoG nach Marken";#N/A,"AfuSoGerlöse in SHl Übrige Länder",FALSE,"AfuSoG nach Marken"}</definedName>
    <definedName name="wrn.Vorstandsmappe." localSheetId="4" hidden="1">{#N/A,#N/A,FALSE,"Kennzahlen";"Bier","Biererlöse",FALSE,"nach Gesellschaften";"Bericht mit Lizenzen","Biererlöse insgesamt",FALSE,"Bier nach Marken";"Bericht ohne Lizenz","Biererlöse Österreich",FALSE,"Bier nach Marken";"Bericht mit Lizenzen","Biererlöse Übrige Länder",FALSE,"Bier nach Marken";#N/A,"Biererlöse",FALSE,"Bier nach Länder";#N/A,"Biererlöse",FALSE,"Bier nach Gebinden";"Bier","Bierabsatz",FALSE,"nach Gesellschaften";"Bericht mit Lizenzen","Bierabsatz insgesamt",FALSE,"Bier nach Marken";"Bericht ohne Lizenz","Bierabsatz Österreich",FALSE,"Bier nach Marken";"Bericht mit Lizenzen","Bierabsatz Übrige Länder",FALSE,"Bier nach Marken";#N/A,"Bierabsatz",FALSE,"Bier nach Länder";#N/A,"Bierabsatz",FALSE,"Bier nach Gebinden";"Bericht mit Lizenzen","Biererlöse in SHl Insgesamt",FALSE,"Bier nach Marken";"Bericht ohne Lizenz","Biererlöse in SHl Österreich",FALSE,"Bier nach Marken";"Bericht mit Lizenzen","Biererlöse in SHl Übrige Länder",FALSE,"Bier nach Marken";"AfuSoG","AfuSoGErlöse",FALSE,"nach Gesellschaften";#N/A,"AfuSoGerlöse insgesamt",FALSE,"AfuSoG nach Marken";#N/A,"AfuSoGerlöse Österreich",FALSE,"AfuSoG nach Marken";#N/A,"AfuSoGerlöse Übrige Länder",FALSE,"AfuSoG nach Marken";#N/A,"PAGO-Erlöse",FALSE,"PAGO nach Länder";"AfuSoG","AfuSoGAbsatz",FALSE,"nach Gesellschaften";#N/A,"AfuSoGabsatz insgesamt",FALSE,"AfuSoG nach Marken";#N/A,"AfuSoGabsatz Österreich",FALSE,"AfuSoG nach Marken";#N/A,"AfuSoGabsatz Übrige Länder",FALSE,"AfuSoG nach Marken";#N/A,"PAGO-Absatz",FALSE,"PAGO nach Länder";#N/A,"AfuSoGerlöse in SHl Insgesamt",FALSE,"AfuSoG nach Marken";#N/A,"AfuSoGerlöse in SHl Österreich",FALSE,"AfuSoG nach Marken";#N/A,"AfuSoGerlöse in SHl Übrige Länder",FALSE,"AfuSoG nach Marken"}</definedName>
    <definedName name="wrn.Vorstandsmappe." localSheetId="3" hidden="1">{#N/A,#N/A,FALSE,"Kennzahlen";"Bier","Biererlöse",FALSE,"nach Gesellschaften";"Bericht mit Lizenzen","Biererlöse insgesamt",FALSE,"Bier nach Marken";"Bericht ohne Lizenz","Biererlöse Österreich",FALSE,"Bier nach Marken";"Bericht mit Lizenzen","Biererlöse Übrige Länder",FALSE,"Bier nach Marken";#N/A,"Biererlöse",FALSE,"Bier nach Länder";#N/A,"Biererlöse",FALSE,"Bier nach Gebinden";"Bier","Bierabsatz",FALSE,"nach Gesellschaften";"Bericht mit Lizenzen","Bierabsatz insgesamt",FALSE,"Bier nach Marken";"Bericht ohne Lizenz","Bierabsatz Österreich",FALSE,"Bier nach Marken";"Bericht mit Lizenzen","Bierabsatz Übrige Länder",FALSE,"Bier nach Marken";#N/A,"Bierabsatz",FALSE,"Bier nach Länder";#N/A,"Bierabsatz",FALSE,"Bier nach Gebinden";"Bericht mit Lizenzen","Biererlöse in SHl Insgesamt",FALSE,"Bier nach Marken";"Bericht ohne Lizenz","Biererlöse in SHl Österreich",FALSE,"Bier nach Marken";"Bericht mit Lizenzen","Biererlöse in SHl Übrige Länder",FALSE,"Bier nach Marken";"AfuSoG","AfuSoGErlöse",FALSE,"nach Gesellschaften";#N/A,"AfuSoGerlöse insgesamt",FALSE,"AfuSoG nach Marken";#N/A,"AfuSoGerlöse Österreich",FALSE,"AfuSoG nach Marken";#N/A,"AfuSoGerlöse Übrige Länder",FALSE,"AfuSoG nach Marken";#N/A,"PAGO-Erlöse",FALSE,"PAGO nach Länder";"AfuSoG","AfuSoGAbsatz",FALSE,"nach Gesellschaften";#N/A,"AfuSoGabsatz insgesamt",FALSE,"AfuSoG nach Marken";#N/A,"AfuSoGabsatz Österreich",FALSE,"AfuSoG nach Marken";#N/A,"AfuSoGabsatz Übrige Länder",FALSE,"AfuSoG nach Marken";#N/A,"PAGO-Absatz",FALSE,"PAGO nach Länder";#N/A,"AfuSoGerlöse in SHl Insgesamt",FALSE,"AfuSoG nach Marken";#N/A,"AfuSoGerlöse in SHl Österreich",FALSE,"AfuSoG nach Marken";#N/A,"AfuSoGerlöse in SHl Übrige Länder",FALSE,"AfuSoG nach Marken"}</definedName>
    <definedName name="wrn.Vorstandsmappe." localSheetId="0" hidden="1">{#N/A,#N/A,FALSE,"Kennzahlen";"Bier","Biererlöse",FALSE,"nach Gesellschaften";"Bericht mit Lizenzen","Biererlöse insgesamt",FALSE,"Bier nach Marken";"Bericht ohne Lizenz","Biererlöse Österreich",FALSE,"Bier nach Marken";"Bericht mit Lizenzen","Biererlöse Übrige Länder",FALSE,"Bier nach Marken";#N/A,"Biererlöse",FALSE,"Bier nach Länder";#N/A,"Biererlöse",FALSE,"Bier nach Gebinden";"Bier","Bierabsatz",FALSE,"nach Gesellschaften";"Bericht mit Lizenzen","Bierabsatz insgesamt",FALSE,"Bier nach Marken";"Bericht ohne Lizenz","Bierabsatz Österreich",FALSE,"Bier nach Marken";"Bericht mit Lizenzen","Bierabsatz Übrige Länder",FALSE,"Bier nach Marken";#N/A,"Bierabsatz",FALSE,"Bier nach Länder";#N/A,"Bierabsatz",FALSE,"Bier nach Gebinden";"Bericht mit Lizenzen","Biererlöse in SHl Insgesamt",FALSE,"Bier nach Marken";"Bericht ohne Lizenz","Biererlöse in SHl Österreich",FALSE,"Bier nach Marken";"Bericht mit Lizenzen","Biererlöse in SHl Übrige Länder",FALSE,"Bier nach Marken";"AfuSoG","AfuSoGErlöse",FALSE,"nach Gesellschaften";#N/A,"AfuSoGerlöse insgesamt",FALSE,"AfuSoG nach Marken";#N/A,"AfuSoGerlöse Österreich",FALSE,"AfuSoG nach Marken";#N/A,"AfuSoGerlöse Übrige Länder",FALSE,"AfuSoG nach Marken";#N/A,"PAGO-Erlöse",FALSE,"PAGO nach Länder";"AfuSoG","AfuSoGAbsatz",FALSE,"nach Gesellschaften";#N/A,"AfuSoGabsatz insgesamt",FALSE,"AfuSoG nach Marken";#N/A,"AfuSoGabsatz Österreich",FALSE,"AfuSoG nach Marken";#N/A,"AfuSoGabsatz Übrige Länder",FALSE,"AfuSoG nach Marken";#N/A,"PAGO-Absatz",FALSE,"PAGO nach Länder";#N/A,"AfuSoGerlöse in SHl Insgesamt",FALSE,"AfuSoG nach Marken";#N/A,"AfuSoGerlöse in SHl Österreich",FALSE,"AfuSoG nach Marken";#N/A,"AfuSoGerlöse in SHl Übrige Länder",FALSE,"AfuSoG nach Marken"}</definedName>
    <definedName name="wrn.Vorstandsmappe." localSheetId="1" hidden="1">{#N/A,#N/A,FALSE,"Kennzahlen";"Bier","Biererlöse",FALSE,"nach Gesellschaften";"Bericht mit Lizenzen","Biererlöse insgesamt",FALSE,"Bier nach Marken";"Bericht ohne Lizenz","Biererlöse Österreich",FALSE,"Bier nach Marken";"Bericht mit Lizenzen","Biererlöse Übrige Länder",FALSE,"Bier nach Marken";#N/A,"Biererlöse",FALSE,"Bier nach Länder";#N/A,"Biererlöse",FALSE,"Bier nach Gebinden";"Bier","Bierabsatz",FALSE,"nach Gesellschaften";"Bericht mit Lizenzen","Bierabsatz insgesamt",FALSE,"Bier nach Marken";"Bericht ohne Lizenz","Bierabsatz Österreich",FALSE,"Bier nach Marken";"Bericht mit Lizenzen","Bierabsatz Übrige Länder",FALSE,"Bier nach Marken";#N/A,"Bierabsatz",FALSE,"Bier nach Länder";#N/A,"Bierabsatz",FALSE,"Bier nach Gebinden";"Bericht mit Lizenzen","Biererlöse in SHl Insgesamt",FALSE,"Bier nach Marken";"Bericht ohne Lizenz","Biererlöse in SHl Österreich",FALSE,"Bier nach Marken";"Bericht mit Lizenzen","Biererlöse in SHl Übrige Länder",FALSE,"Bier nach Marken";"AfuSoG","AfuSoGErlöse",FALSE,"nach Gesellschaften";#N/A,"AfuSoGerlöse insgesamt",FALSE,"AfuSoG nach Marken";#N/A,"AfuSoGerlöse Österreich",FALSE,"AfuSoG nach Marken";#N/A,"AfuSoGerlöse Übrige Länder",FALSE,"AfuSoG nach Marken";#N/A,"PAGO-Erlöse",FALSE,"PAGO nach Länder";"AfuSoG","AfuSoGAbsatz",FALSE,"nach Gesellschaften";#N/A,"AfuSoGabsatz insgesamt",FALSE,"AfuSoG nach Marken";#N/A,"AfuSoGabsatz Österreich",FALSE,"AfuSoG nach Marken";#N/A,"AfuSoGabsatz Übrige Länder",FALSE,"AfuSoG nach Marken";#N/A,"PAGO-Absatz",FALSE,"PAGO nach Länder";#N/A,"AfuSoGerlöse in SHl Insgesamt",FALSE,"AfuSoG nach Marken";#N/A,"AfuSoGerlöse in SHl Österreich",FALSE,"AfuSoG nach Marken";#N/A,"AfuSoGerlöse in SHl Übrige Länder",FALSE,"AfuSoG nach Marken"}</definedName>
    <definedName name="wrn.Vorstandsmappe." hidden="1">{#N/A,#N/A,FALSE,"Kennzahlen";"Bier","Biererlöse",FALSE,"nach Gesellschaften";"Bericht mit Lizenzen","Biererlöse insgesamt",FALSE,"Bier nach Marken";"Bericht ohne Lizenz","Biererlöse Österreich",FALSE,"Bier nach Marken";"Bericht mit Lizenzen","Biererlöse Übrige Länder",FALSE,"Bier nach Marken";#N/A,"Biererlöse",FALSE,"Bier nach Länder";#N/A,"Biererlöse",FALSE,"Bier nach Gebinden";"Bier","Bierabsatz",FALSE,"nach Gesellschaften";"Bericht mit Lizenzen","Bierabsatz insgesamt",FALSE,"Bier nach Marken";"Bericht ohne Lizenz","Bierabsatz Österreich",FALSE,"Bier nach Marken";"Bericht mit Lizenzen","Bierabsatz Übrige Länder",FALSE,"Bier nach Marken";#N/A,"Bierabsatz",FALSE,"Bier nach Länder";#N/A,"Bierabsatz",FALSE,"Bier nach Gebinden";"Bericht mit Lizenzen","Biererlöse in SHl Insgesamt",FALSE,"Bier nach Marken";"Bericht ohne Lizenz","Biererlöse in SHl Österreich",FALSE,"Bier nach Marken";"Bericht mit Lizenzen","Biererlöse in SHl Übrige Länder",FALSE,"Bier nach Marken";"AfuSoG","AfuSoGErlöse",FALSE,"nach Gesellschaften";#N/A,"AfuSoGerlöse insgesamt",FALSE,"AfuSoG nach Marken";#N/A,"AfuSoGerlöse Österreich",FALSE,"AfuSoG nach Marken";#N/A,"AfuSoGerlöse Übrige Länder",FALSE,"AfuSoG nach Marken";#N/A,"PAGO-Erlöse",FALSE,"PAGO nach Länder";"AfuSoG","AfuSoGAbsatz",FALSE,"nach Gesellschaften";#N/A,"AfuSoGabsatz insgesamt",FALSE,"AfuSoG nach Marken";#N/A,"AfuSoGabsatz Österreich",FALSE,"AfuSoG nach Marken";#N/A,"AfuSoGabsatz Übrige Länder",FALSE,"AfuSoG nach Marken";#N/A,"PAGO-Absatz",FALSE,"PAGO nach Länder";#N/A,"AfuSoGerlöse in SHl Insgesamt",FALSE,"AfuSoG nach Marken";#N/A,"AfuSoGerlöse in SHl Österreich",FALSE,"AfuSoG nach Marken";#N/A,"AfuSoGerlöse in SHl Übrige Länder",FALSE,"AfuSoG nach Marken"}</definedName>
    <definedName name="wrn.wpoall." localSheetId="2" hidden="1">{"wpocash",#N/A,FALSE,"WPOALLT";"wpoinc",#N/A,FALSE,"WPOALLT";"wpobroad",#N/A,FALSE,"WPOALLT";"wpocable",#N/A,FALSE,"WPOALLT";"wpoexcl",#N/A,FALSE,"WPOALLT";"wponwsweek",#N/A,FALSE,"WPOALLT";"wpopost",#N/A,FALSE,"WPOALLT"}</definedName>
    <definedName name="wrn.wpoall." localSheetId="4" hidden="1">{"wpocash",#N/A,FALSE,"WPOALLT";"wpoinc",#N/A,FALSE,"WPOALLT";"wpobroad",#N/A,FALSE,"WPOALLT";"wpocable",#N/A,FALSE,"WPOALLT";"wpoexcl",#N/A,FALSE,"WPOALLT";"wponwsweek",#N/A,FALSE,"WPOALLT";"wpopost",#N/A,FALSE,"WPOALLT"}</definedName>
    <definedName name="wrn.wpoall." localSheetId="3" hidden="1">{"wpocash",#N/A,FALSE,"WPOALLT";"wpoinc",#N/A,FALSE,"WPOALLT";"wpobroad",#N/A,FALSE,"WPOALLT";"wpocable",#N/A,FALSE,"WPOALLT";"wpoexcl",#N/A,FALSE,"WPOALLT";"wponwsweek",#N/A,FALSE,"WPOALLT";"wpopost",#N/A,FALSE,"WPOALLT"}</definedName>
    <definedName name="wrn.wpoall." localSheetId="0" hidden="1">{"wpocash",#N/A,FALSE,"WPOALLT";"wpoinc",#N/A,FALSE,"WPOALLT";"wpobroad",#N/A,FALSE,"WPOALLT";"wpocable",#N/A,FALSE,"WPOALLT";"wpoexcl",#N/A,FALSE,"WPOALLT";"wponwsweek",#N/A,FALSE,"WPOALLT";"wpopost",#N/A,FALSE,"WPOALLT"}</definedName>
    <definedName name="wrn.wpoall." localSheetId="1" hidden="1">{"wpocash",#N/A,FALSE,"WPOALLT";"wpoinc",#N/A,FALSE,"WPOALLT";"wpobroad",#N/A,FALSE,"WPOALLT";"wpocable",#N/A,FALSE,"WPOALLT";"wpoexcl",#N/A,FALSE,"WPOALLT";"wponwsweek",#N/A,FALSE,"WPOALLT";"wpopost",#N/A,FALSE,"WPOALLT"}</definedName>
    <definedName name="wrn.wpoall." hidden="1">{"wpocash",#N/A,FALSE,"WPOALLT";"wpoinc",#N/A,FALSE,"WPOALLT";"wpobroad",#N/A,FALSE,"WPOALLT";"wpocable",#N/A,FALSE,"WPOALLT";"wpoexcl",#N/A,FALSE,"WPOALLT";"wponwsweek",#N/A,FALSE,"WPOALLT";"wpopost",#N/A,FALSE,"WPOALLT"}</definedName>
    <definedName name="WRN2.Document" localSheetId="2" hidden="1">{"consolidated",#N/A,FALSE,"Sheet1";"cms",#N/A,FALSE,"Sheet1";"fse",#N/A,FALSE,"Sheet1"}</definedName>
    <definedName name="WRN2.Document" localSheetId="4" hidden="1">{"consolidated",#N/A,FALSE,"Sheet1";"cms",#N/A,FALSE,"Sheet1";"fse",#N/A,FALSE,"Sheet1"}</definedName>
    <definedName name="WRN2.Document" localSheetId="3" hidden="1">{"consolidated",#N/A,FALSE,"Sheet1";"cms",#N/A,FALSE,"Sheet1";"fse",#N/A,FALSE,"Sheet1"}</definedName>
    <definedName name="WRN2.Document" localSheetId="0" hidden="1">{"consolidated",#N/A,FALSE,"Sheet1";"cms",#N/A,FALSE,"Sheet1";"fse",#N/A,FALSE,"Sheet1"}</definedName>
    <definedName name="WRN2.Document" localSheetId="1" hidden="1">{"consolidated",#N/A,FALSE,"Sheet1";"cms",#N/A,FALSE,"Sheet1";"fse",#N/A,FALSE,"Sheet1"}</definedName>
    <definedName name="WRN2.Document" hidden="1">{"consolidated",#N/A,FALSE,"Sheet1";"cms",#N/A,FALSE,"Sheet1";"fse",#N/A,FALSE,"Sheet1"}</definedName>
    <definedName name="wrn3.ALL." localSheetId="2" hidden="1">{#N/A,#N/A,FALSE,"DCF";#N/A,#N/A,FALSE,"WACC";#N/A,#N/A,FALSE,"Sales_EBIT";#N/A,#N/A,FALSE,"Capex_Depreciation";#N/A,#N/A,FALSE,"WC";#N/A,#N/A,FALSE,"Interest";#N/A,#N/A,FALSE,"Assumptions"}</definedName>
    <definedName name="wrn3.ALL." localSheetId="4" hidden="1">{#N/A,#N/A,FALSE,"DCF";#N/A,#N/A,FALSE,"WACC";#N/A,#N/A,FALSE,"Sales_EBIT";#N/A,#N/A,FALSE,"Capex_Depreciation";#N/A,#N/A,FALSE,"WC";#N/A,#N/A,FALSE,"Interest";#N/A,#N/A,FALSE,"Assumptions"}</definedName>
    <definedName name="wrn3.ALL." localSheetId="3" hidden="1">{#N/A,#N/A,FALSE,"DCF";#N/A,#N/A,FALSE,"WACC";#N/A,#N/A,FALSE,"Sales_EBIT";#N/A,#N/A,FALSE,"Capex_Depreciation";#N/A,#N/A,FALSE,"WC";#N/A,#N/A,FALSE,"Interest";#N/A,#N/A,FALSE,"Assumptions"}</definedName>
    <definedName name="wrn3.ALL." localSheetId="0" hidden="1">{#N/A,#N/A,FALSE,"DCF";#N/A,#N/A,FALSE,"WACC";#N/A,#N/A,FALSE,"Sales_EBIT";#N/A,#N/A,FALSE,"Capex_Depreciation";#N/A,#N/A,FALSE,"WC";#N/A,#N/A,FALSE,"Interest";#N/A,#N/A,FALSE,"Assumptions"}</definedName>
    <definedName name="wrn3.ALL." localSheetId="1" hidden="1">{#N/A,#N/A,FALSE,"DCF";#N/A,#N/A,FALSE,"WACC";#N/A,#N/A,FALSE,"Sales_EBIT";#N/A,#N/A,FALSE,"Capex_Depreciation";#N/A,#N/A,FALSE,"WC";#N/A,#N/A,FALSE,"Interest";#N/A,#N/A,FALSE,"Assumptions"}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fy97" localSheetId="2" hidden="1">{#N/A,#N/A,FALSE,"FY97";#N/A,#N/A,FALSE,"FY98";#N/A,#N/A,FALSE,"FY99";#N/A,#N/A,FALSE,"FY00";#N/A,#N/A,FALSE,"FY01"}</definedName>
    <definedName name="wrnfy97" localSheetId="4" hidden="1">{#N/A,#N/A,FALSE,"FY97";#N/A,#N/A,FALSE,"FY98";#N/A,#N/A,FALSE,"FY99";#N/A,#N/A,FALSE,"FY00";#N/A,#N/A,FALSE,"FY01"}</definedName>
    <definedName name="wrnfy97" localSheetId="3" hidden="1">{#N/A,#N/A,FALSE,"FY97";#N/A,#N/A,FALSE,"FY98";#N/A,#N/A,FALSE,"FY99";#N/A,#N/A,FALSE,"FY00";#N/A,#N/A,FALSE,"FY01"}</definedName>
    <definedName name="wrnfy97" localSheetId="0" hidden="1">{#N/A,#N/A,FALSE,"FY97";#N/A,#N/A,FALSE,"FY98";#N/A,#N/A,FALSE,"FY99";#N/A,#N/A,FALSE,"FY00";#N/A,#N/A,FALSE,"FY01"}</definedName>
    <definedName name="wrnfy97" localSheetId="1" hidden="1">{#N/A,#N/A,FALSE,"FY97";#N/A,#N/A,FALSE,"FY98";#N/A,#N/A,FALSE,"FY99";#N/A,#N/A,FALSE,"FY00";#N/A,#N/A,FALSE,"FY01"}</definedName>
    <definedName name="wrnfy97" hidden="1">{#N/A,#N/A,FALSE,"FY97";#N/A,#N/A,FALSE,"FY98";#N/A,#N/A,FALSE,"FY99";#N/A,#N/A,FALSE,"FY00";#N/A,#N/A,FALSE,"FY01"}</definedName>
    <definedName name="wt" localSheetId="2" hidden="1">{#N/A,#N/A,FALSE,"FY97";#N/A,#N/A,FALSE,"FY98";#N/A,#N/A,FALSE,"FY99";#N/A,#N/A,FALSE,"FY00";#N/A,#N/A,FALSE,"FY01"}</definedName>
    <definedName name="wt" localSheetId="4" hidden="1">{#N/A,#N/A,FALSE,"FY97";#N/A,#N/A,FALSE,"FY98";#N/A,#N/A,FALSE,"FY99";#N/A,#N/A,FALSE,"FY00";#N/A,#N/A,FALSE,"FY01"}</definedName>
    <definedName name="wt" localSheetId="3" hidden="1">{#N/A,#N/A,FALSE,"FY97";#N/A,#N/A,FALSE,"FY98";#N/A,#N/A,FALSE,"FY99";#N/A,#N/A,FALSE,"FY00";#N/A,#N/A,FALSE,"FY01"}</definedName>
    <definedName name="wt" localSheetId="0" hidden="1">{#N/A,#N/A,FALSE,"FY97";#N/A,#N/A,FALSE,"FY98";#N/A,#N/A,FALSE,"FY99";#N/A,#N/A,FALSE,"FY00";#N/A,#N/A,FALSE,"FY01"}</definedName>
    <definedName name="wt" localSheetId="1" hidden="1">{#N/A,#N/A,FALSE,"FY97";#N/A,#N/A,FALSE,"FY98";#N/A,#N/A,FALSE,"FY99";#N/A,#N/A,FALSE,"FY00";#N/A,#N/A,FALSE,"FY01"}</definedName>
    <definedName name="wt" hidden="1">{#N/A,#N/A,FALSE,"FY97";#N/A,#N/A,FALSE,"FY98";#N/A,#N/A,FALSE,"FY99";#N/A,#N/A,FALSE,"FY00";#N/A,#N/A,FALSE,"FY01"}</definedName>
    <definedName name="wvu.COMPRIMIDA." localSheetId="2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wvu.COMPRIMIDA." localSheetId="4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wvu.COMPRIMIDA." localSheetId="3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wvu.COMPRIMIDA." localSheetId="0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wvu.COMPRIMIDA." localSheetId="1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wvu.COMPRIMIDA.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wvu.inputs._.raw._.data.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nueva" localSheetId="2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wvu.nueva" localSheetId="4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wvu.nueva" localSheetId="3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wvu.nueva" localSheetId="0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wvu.nueva" localSheetId="1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wvu.nueva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wvu.nueva2" localSheetId="2" hidden="1">{TRUE,TRUE,-1.25,-15.5,484.5,276.75,FALSE,TRUE,TRUE,TRUE,0,1,#N/A,10,#N/A,7.31764705882353,17.7058823529412,1,FALSE,FALSE,3,TRUE,1,FALSE,100,"Swvu.STANDARD.","ACwvu.STANDARD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19",TRUE,TRUE,FALSE,TRUE,1,#N/A,1,1,"=R29C2:R92C18,R99C2:R134C19,R141C2:R212C19,R219C2:R280C19,R349C2:R380C19,R388C2:R433C19,R294C2:R342C19,R440C2:R470C19","=Inver!R7:R10",#N/A,"Cwvu.STANDARD.",FALSE,FALSE,FALSE,9,65532,65532,FALSE,FALSE,TRUE,TRUE,TRUE}</definedName>
    <definedName name="wvu.nueva2" localSheetId="4" hidden="1">{TRUE,TRUE,-1.25,-15.5,484.5,276.75,FALSE,TRUE,TRUE,TRUE,0,1,#N/A,10,#N/A,7.31764705882353,17.7058823529412,1,FALSE,FALSE,3,TRUE,1,FALSE,100,"Swvu.STANDARD.","ACwvu.STANDARD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19",TRUE,TRUE,FALSE,TRUE,1,#N/A,1,1,"=R29C2:R92C18,R99C2:R134C19,R141C2:R212C19,R219C2:R280C19,R349C2:R380C19,R388C2:R433C19,R294C2:R342C19,R440C2:R470C19","=Inver!R7:R10",#N/A,"Cwvu.STANDARD.",FALSE,FALSE,FALSE,9,65532,65532,FALSE,FALSE,TRUE,TRUE,TRUE}</definedName>
    <definedName name="wvu.nueva2" localSheetId="3" hidden="1">{TRUE,TRUE,-1.25,-15.5,484.5,276.75,FALSE,TRUE,TRUE,TRUE,0,1,#N/A,10,#N/A,7.31764705882353,17.7058823529412,1,FALSE,FALSE,3,TRUE,1,FALSE,100,"Swvu.STANDARD.","ACwvu.STANDARD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19",TRUE,TRUE,FALSE,TRUE,1,#N/A,1,1,"=R29C2:R92C18,R99C2:R134C19,R141C2:R212C19,R219C2:R280C19,R349C2:R380C19,R388C2:R433C19,R294C2:R342C19,R440C2:R470C19","=Inver!R7:R10",#N/A,"Cwvu.STANDARD.",FALSE,FALSE,FALSE,9,65532,65532,FALSE,FALSE,TRUE,TRUE,TRUE}</definedName>
    <definedName name="wvu.nueva2" localSheetId="0" hidden="1">{TRUE,TRUE,-1.25,-15.5,484.5,276.75,FALSE,TRUE,TRUE,TRUE,0,1,#N/A,10,#N/A,7.31764705882353,17.7058823529412,1,FALSE,FALSE,3,TRUE,1,FALSE,100,"Swvu.STANDARD.","ACwvu.STANDARD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19",TRUE,TRUE,FALSE,TRUE,1,#N/A,1,1,"=R29C2:R92C18,R99C2:R134C19,R141C2:R212C19,R219C2:R280C19,R349C2:R380C19,R388C2:R433C19,R294C2:R342C19,R440C2:R470C19","=Inver!R7:R10",#N/A,"Cwvu.STANDARD.",FALSE,FALSE,FALSE,9,65532,65532,FALSE,FALSE,TRUE,TRUE,TRUE}</definedName>
    <definedName name="wvu.nueva2" localSheetId="1" hidden="1">{TRUE,TRUE,-1.25,-15.5,484.5,276.75,FALSE,TRUE,TRUE,TRUE,0,1,#N/A,10,#N/A,7.31764705882353,17.7058823529412,1,FALSE,FALSE,3,TRUE,1,FALSE,100,"Swvu.STANDARD.","ACwvu.STANDARD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19",TRUE,TRUE,FALSE,TRUE,1,#N/A,1,1,"=R29C2:R92C18,R99C2:R134C19,R141C2:R212C19,R219C2:R280C19,R349C2:R380C19,R388C2:R433C19,R294C2:R342C19,R440C2:R470C19","=Inver!R7:R10",#N/A,"Cwvu.STANDARD.",FALSE,FALSE,FALSE,9,65532,65532,FALSE,FALSE,TRUE,TRUE,TRUE}</definedName>
    <definedName name="wvu.nueva2" hidden="1">{TRUE,TRUE,-1.25,-15.5,484.5,276.75,FALSE,TRUE,TRUE,TRUE,0,1,#N/A,10,#N/A,7.31764705882353,17.7058823529412,1,FALSE,FALSE,3,TRUE,1,FALSE,100,"Swvu.STANDARD.","ACwvu.STANDARD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19",TRUE,TRUE,FALSE,TRUE,1,#N/A,1,1,"=R29C2:R92C18,R99C2:R134C19,R141C2:R212C19,R219C2:R280C19,R349C2:R380C19,R388C2:R433C19,R294C2:R342C19,R440C2:R470C19","=Inver!R7:R10",#N/A,"Cwvu.STANDARD.",FALSE,FALSE,FALSE,9,65532,65532,FALSE,FALSE,TRUE,TRUE,TRUE}</definedName>
    <definedName name="wvu.STANDARD." localSheetId="2" hidden="1">{TRUE,TRUE,-1.25,-15.5,484.5,276.75,FALSE,TRUE,TRUE,TRUE,0,1,#N/A,10,#N/A,7.31764705882353,17.7058823529412,1,FALSE,FALSE,3,TRUE,1,FALSE,100,"Swvu.STANDARD.","ACwvu.STANDARD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19",TRUE,TRUE,FALSE,TRUE,1,#N/A,1,1,"=R29C2:R92C18,R99C2:R134C19,R141C2:R212C19,R219C2:R280C19,R349C2:R380C19,R388C2:R433C19,R294C2:R342C19,R440C2:R470C19","=Inver!R7:R10",#N/A,"Cwvu.STANDARD.",FALSE,FALSE,FALSE,9,65532,65532,FALSE,FALSE,TRUE,TRUE,TRUE}</definedName>
    <definedName name="wvu.STANDARD." localSheetId="4" hidden="1">{TRUE,TRUE,-1.25,-15.5,484.5,276.75,FALSE,TRUE,TRUE,TRUE,0,1,#N/A,10,#N/A,7.31764705882353,17.7058823529412,1,FALSE,FALSE,3,TRUE,1,FALSE,100,"Swvu.STANDARD.","ACwvu.STANDARD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19",TRUE,TRUE,FALSE,TRUE,1,#N/A,1,1,"=R29C2:R92C18,R99C2:R134C19,R141C2:R212C19,R219C2:R280C19,R349C2:R380C19,R388C2:R433C19,R294C2:R342C19,R440C2:R470C19","=Inver!R7:R10",#N/A,"Cwvu.STANDARD.",FALSE,FALSE,FALSE,9,65532,65532,FALSE,FALSE,TRUE,TRUE,TRUE}</definedName>
    <definedName name="wvu.STANDARD." localSheetId="3" hidden="1">{TRUE,TRUE,-1.25,-15.5,484.5,276.75,FALSE,TRUE,TRUE,TRUE,0,1,#N/A,10,#N/A,7.31764705882353,17.7058823529412,1,FALSE,FALSE,3,TRUE,1,FALSE,100,"Swvu.STANDARD.","ACwvu.STANDARD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19",TRUE,TRUE,FALSE,TRUE,1,#N/A,1,1,"=R29C2:R92C18,R99C2:R134C19,R141C2:R212C19,R219C2:R280C19,R349C2:R380C19,R388C2:R433C19,R294C2:R342C19,R440C2:R470C19","=Inver!R7:R10",#N/A,"Cwvu.STANDARD.",FALSE,FALSE,FALSE,9,65532,65532,FALSE,FALSE,TRUE,TRUE,TRUE}</definedName>
    <definedName name="wvu.STANDARD." localSheetId="0" hidden="1">{TRUE,TRUE,-1.25,-15.5,484.5,276.75,FALSE,TRUE,TRUE,TRUE,0,1,#N/A,10,#N/A,7.31764705882353,17.7058823529412,1,FALSE,FALSE,3,TRUE,1,FALSE,100,"Swvu.STANDARD.","ACwvu.STANDARD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19",TRUE,TRUE,FALSE,TRUE,1,#N/A,1,1,"=R29C2:R92C18,R99C2:R134C19,R141C2:R212C19,R219C2:R280C19,R349C2:R380C19,R388C2:R433C19,R294C2:R342C19,R440C2:R470C19","=Inver!R7:R10",#N/A,"Cwvu.STANDARD.",FALSE,FALSE,FALSE,9,65532,65532,FALSE,FALSE,TRUE,TRUE,TRUE}</definedName>
    <definedName name="wvu.STANDARD." localSheetId="1" hidden="1">{TRUE,TRUE,-1.25,-15.5,484.5,276.75,FALSE,TRUE,TRUE,TRUE,0,1,#N/A,10,#N/A,7.31764705882353,17.7058823529412,1,FALSE,FALSE,3,TRUE,1,FALSE,100,"Swvu.STANDARD.","ACwvu.STANDARD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19",TRUE,TRUE,FALSE,TRUE,1,#N/A,1,1,"=R29C2:R92C18,R99C2:R134C19,R141C2:R212C19,R219C2:R280C19,R349C2:R380C19,R388C2:R433C19,R294C2:R342C19,R440C2:R470C19","=Inver!R7:R10",#N/A,"Cwvu.STANDARD.",FALSE,FALSE,FALSE,9,65532,65532,FALSE,FALSE,TRUE,TRUE,TRUE}</definedName>
    <definedName name="wvu.STANDARD." hidden="1">{TRUE,TRUE,-1.25,-15.5,484.5,276.75,FALSE,TRUE,TRUE,TRUE,0,1,#N/A,10,#N/A,7.31764705882353,17.7058823529412,1,FALSE,FALSE,3,TRUE,1,FALSE,100,"Swvu.STANDARD.","ACwvu.STANDARD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19",TRUE,TRUE,FALSE,TRUE,1,#N/A,1,1,"=R29C2:R92C18,R99C2:R134C19,R141C2:R212C19,R219C2:R280C19,R349C2:R380C19,R388C2:R433C19,R294C2:R342C19,R440C2:R470C19","=Inver!R7:R10",#N/A,"Cwvu.STANDARD.",FALSE,FALSE,FALSE,9,65532,65532,FALSE,FALSE,TRUE,TRUE,TRUE}</definedName>
    <definedName name="wvu.summary1.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4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ODO_ABIERTO." localSheetId="2" hidden="1">{TRUE,TRUE,-1.25,-15.5,484.5,276.75,FALSE,TRUE,TRUE,TRUE,0,1,#N/A,70,#N/A,7.31764705882353,18.2941176470588,1,FALSE,FALSE,3,TRUE,1,FALSE,100,"Swvu.TODO_ABIERTO.","ACwvu.TODO_ABIERTO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19",TRUE,TRUE,FALSE,TRUE,1,#N/A,1,1,"=R29C2:R92C18,R99C2:R134C19,R141C2:R212C19,R219C2:R280C19,R349C2:R380C19,R388C2:R433C19,R294C2:R342C19,R440C2:R470C19","=Inver!R7:R10",#N/A,#N/A,FALSE,FALSE,FALSE,9,65532,65532,FALSE,FALSE,TRUE,TRUE,TRUE}</definedName>
    <definedName name="wvu.TODO_ABIERTO." localSheetId="4" hidden="1">{TRUE,TRUE,-1.25,-15.5,484.5,276.75,FALSE,TRUE,TRUE,TRUE,0,1,#N/A,70,#N/A,7.31764705882353,18.2941176470588,1,FALSE,FALSE,3,TRUE,1,FALSE,100,"Swvu.TODO_ABIERTO.","ACwvu.TODO_ABIERTO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19",TRUE,TRUE,FALSE,TRUE,1,#N/A,1,1,"=R29C2:R92C18,R99C2:R134C19,R141C2:R212C19,R219C2:R280C19,R349C2:R380C19,R388C2:R433C19,R294C2:R342C19,R440C2:R470C19","=Inver!R7:R10",#N/A,#N/A,FALSE,FALSE,FALSE,9,65532,65532,FALSE,FALSE,TRUE,TRUE,TRUE}</definedName>
    <definedName name="wvu.TODO_ABIERTO." localSheetId="3" hidden="1">{TRUE,TRUE,-1.25,-15.5,484.5,276.75,FALSE,TRUE,TRUE,TRUE,0,1,#N/A,70,#N/A,7.31764705882353,18.2941176470588,1,FALSE,FALSE,3,TRUE,1,FALSE,100,"Swvu.TODO_ABIERTO.","ACwvu.TODO_ABIERTO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19",TRUE,TRUE,FALSE,TRUE,1,#N/A,1,1,"=R29C2:R92C18,R99C2:R134C19,R141C2:R212C19,R219C2:R280C19,R349C2:R380C19,R388C2:R433C19,R294C2:R342C19,R440C2:R470C19","=Inver!R7:R10",#N/A,#N/A,FALSE,FALSE,FALSE,9,65532,65532,FALSE,FALSE,TRUE,TRUE,TRUE}</definedName>
    <definedName name="wvu.TODO_ABIERTO." localSheetId="0" hidden="1">{TRUE,TRUE,-1.25,-15.5,484.5,276.75,FALSE,TRUE,TRUE,TRUE,0,1,#N/A,70,#N/A,7.31764705882353,18.2941176470588,1,FALSE,FALSE,3,TRUE,1,FALSE,100,"Swvu.TODO_ABIERTO.","ACwvu.TODO_ABIERTO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19",TRUE,TRUE,FALSE,TRUE,1,#N/A,1,1,"=R29C2:R92C18,R99C2:R134C19,R141C2:R212C19,R219C2:R280C19,R349C2:R380C19,R388C2:R433C19,R294C2:R342C19,R440C2:R470C19","=Inver!R7:R10",#N/A,#N/A,FALSE,FALSE,FALSE,9,65532,65532,FALSE,FALSE,TRUE,TRUE,TRUE}</definedName>
    <definedName name="wvu.TODO_ABIERTO." localSheetId="1" hidden="1">{TRUE,TRUE,-1.25,-15.5,484.5,276.75,FALSE,TRUE,TRUE,TRUE,0,1,#N/A,70,#N/A,7.31764705882353,18.2941176470588,1,FALSE,FALSE,3,TRUE,1,FALSE,100,"Swvu.TODO_ABIERTO.","ACwvu.TODO_ABIERTO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19",TRUE,TRUE,FALSE,TRUE,1,#N/A,1,1,"=R29C2:R92C18,R99C2:R134C19,R141C2:R212C19,R219C2:R280C19,R349C2:R380C19,R388C2:R433C19,R294C2:R342C19,R440C2:R470C19","=Inver!R7:R10",#N/A,#N/A,FALSE,FALSE,FALSE,9,65532,65532,FALSE,FALSE,TRUE,TRUE,TRUE}</definedName>
    <definedName name="wvu.TODO_ABIERTO." hidden="1">{TRUE,TRUE,-1.25,-15.5,484.5,276.75,FALSE,TRUE,TRUE,TRUE,0,1,#N/A,70,#N/A,7.31764705882353,18.2941176470588,1,FALSE,FALSE,3,TRUE,1,FALSE,100,"Swvu.TODO_ABIERTO.","ACwvu.TODO_ABIERTO.",#N/A,FALSE,FALSE,0.118110236220472,0.118110236220472,0.511811023622047,0.511811023622047,2,"&amp;R&amp;""Arial,Negrita""&amp;11PRESUPUESTO 1995&amp;""Arial,Normal""&amp;10  -  &amp;D
&amp;T","&amp;CPágina 19",TRUE,TRUE,FALSE,TRUE,1,#N/A,1,1,"=R29C2:R92C18,R99C2:R134C19,R141C2:R212C19,R219C2:R280C19,R349C2:R380C19,R388C2:R433C19,R294C2:R342C19,R440C2:R470C19","=Inver!R7:R10",#N/A,#N/A,FALSE,FALSE,FALSE,9,65532,65532,FALSE,FALSE,TRUE,TRUE,TRUE}</definedName>
    <definedName name="ww" localSheetId="2" hidden="1">{#N/A,#N/A,FALSE,"F-01";#N/A,#N/A,FALSE,"F-01";#N/A,#N/A,FALSE,"F-01"}</definedName>
    <definedName name="ww" localSheetId="4" hidden="1">{#N/A,#N/A,FALSE,"F-01";#N/A,#N/A,FALSE,"F-01";#N/A,#N/A,FALSE,"F-01"}</definedName>
    <definedName name="ww" localSheetId="3" hidden="1">{#N/A,#N/A,FALSE,"F-01";#N/A,#N/A,FALSE,"F-01";#N/A,#N/A,FALSE,"F-01"}</definedName>
    <definedName name="ww" localSheetId="0" hidden="1">{#N/A,#N/A,FALSE,"F-01";#N/A,#N/A,FALSE,"F-01";#N/A,#N/A,FALSE,"F-01"}</definedName>
    <definedName name="ww" localSheetId="1" hidden="1">{#N/A,#N/A,FALSE,"F-01";#N/A,#N/A,FALSE,"F-01";#N/A,#N/A,FALSE,"F-01"}</definedName>
    <definedName name="ww" hidden="1">{#N/A,#N/A,FALSE,"F-01";#N/A,#N/A,FALSE,"F-01";#N/A,#N/A,FALSE,"F-01"}</definedName>
    <definedName name="WWRENT" localSheetId="2" hidden="1">{#N/A,#N/A,FALSE,"F-01";#N/A,#N/A,FALSE,"F-01";#N/A,#N/A,FALSE,"F-01"}</definedName>
    <definedName name="WWRENT" localSheetId="4" hidden="1">{#N/A,#N/A,FALSE,"F-01";#N/A,#N/A,FALSE,"F-01";#N/A,#N/A,FALSE,"F-01"}</definedName>
    <definedName name="WWRENT" localSheetId="3" hidden="1">{#N/A,#N/A,FALSE,"F-01";#N/A,#N/A,FALSE,"F-01";#N/A,#N/A,FALSE,"F-01"}</definedName>
    <definedName name="WWRENT" localSheetId="0" hidden="1">{#N/A,#N/A,FALSE,"F-01";#N/A,#N/A,FALSE,"F-01";#N/A,#N/A,FALSE,"F-01"}</definedName>
    <definedName name="WWRENT" localSheetId="1" hidden="1">{#N/A,#N/A,FALSE,"F-01";#N/A,#N/A,FALSE,"F-01";#N/A,#N/A,FALSE,"F-01"}</definedName>
    <definedName name="WWRENT" hidden="1">{#N/A,#N/A,FALSE,"F-01";#N/A,#N/A,FALSE,"F-01";#N/A,#N/A,FALSE,"F-01"}</definedName>
    <definedName name="WWW" localSheetId="2" hidden="1">{"uno",#N/A,FALSE,"Dist total";"COMENTARIO",#N/A,FALSE,"Ficha CODICE"}</definedName>
    <definedName name="WWW" localSheetId="4" hidden="1">{"uno",#N/A,FALSE,"Dist total";"COMENTARIO",#N/A,FALSE,"Ficha CODICE"}</definedName>
    <definedName name="WWW" localSheetId="3" hidden="1">{"uno",#N/A,FALSE,"Dist total";"COMENTARIO",#N/A,FALSE,"Ficha CODICE"}</definedName>
    <definedName name="WWW" localSheetId="0" hidden="1">{"uno",#N/A,FALSE,"Dist total";"COMENTARIO",#N/A,FALSE,"Ficha CODICE"}</definedName>
    <definedName name="WWW" localSheetId="1" hidden="1">{"uno",#N/A,FALSE,"Dist total";"COMENTARIO",#N/A,FALSE,"Ficha CODICE"}</definedName>
    <definedName name="WWW" hidden="1">{"uno",#N/A,FALSE,"Dist total";"COMENTARIO",#N/A,FALSE,"Ficha CODICE"}</definedName>
    <definedName name="WWWW" localSheetId="2" hidden="1">{"ANAR",#N/A,FALSE,"Dist total";"MARGEN",#N/A,FALSE,"Dist total";"COMENTARIO",#N/A,FALSE,"Ficha CODICE";"CONSEJO",#N/A,FALSE,"Dist p0";"uno",#N/A,FALSE,"Dist total"}</definedName>
    <definedName name="WWWW" localSheetId="4" hidden="1">{"ANAR",#N/A,FALSE,"Dist total";"MARGEN",#N/A,FALSE,"Dist total";"COMENTARIO",#N/A,FALSE,"Ficha CODICE";"CONSEJO",#N/A,FALSE,"Dist p0";"uno",#N/A,FALSE,"Dist total"}</definedName>
    <definedName name="WWWW" localSheetId="3" hidden="1">{"ANAR",#N/A,FALSE,"Dist total";"MARGEN",#N/A,FALSE,"Dist total";"COMENTARIO",#N/A,FALSE,"Ficha CODICE";"CONSEJO",#N/A,FALSE,"Dist p0";"uno",#N/A,FALSE,"Dist total"}</definedName>
    <definedName name="WWWW" localSheetId="0" hidden="1">{"ANAR",#N/A,FALSE,"Dist total";"MARGEN",#N/A,FALSE,"Dist total";"COMENTARIO",#N/A,FALSE,"Ficha CODICE";"CONSEJO",#N/A,FALSE,"Dist p0";"uno",#N/A,FALSE,"Dist total"}</definedName>
    <definedName name="WWWW" localSheetId="1" hidden="1">{"ANAR",#N/A,FALSE,"Dist total";"MARGEN",#N/A,FALSE,"Dist total";"COMENTARIO",#N/A,FALSE,"Ficha CODICE";"CONSEJO",#N/A,FALSE,"Dist p0";"uno",#N/A,FALSE,"Dist total"}</definedName>
    <definedName name="WWWW" hidden="1">{"ANAR",#N/A,FALSE,"Dist total";"MARGEN",#N/A,FALSE,"Dist total";"COMENTARIO",#N/A,FALSE,"Ficha CODICE";"CONSEJO",#N/A,FALSE,"Dist p0";"uno",#N/A,FALSE,"Dist total"}</definedName>
    <definedName name="WWWWW" localSheetId="2" hidden="1">{"ANAR",#N/A,FALSE,"Dist total";"MARGEN",#N/A,FALSE,"Dist total";"COMENTARIO",#N/A,FALSE,"Ficha CODICE";"CONSEJO",#N/A,FALSE,"Dist p0";"uno",#N/A,FALSE,"Dist total"}</definedName>
    <definedName name="WWWWW" localSheetId="4" hidden="1">{"ANAR",#N/A,FALSE,"Dist total";"MARGEN",#N/A,FALSE,"Dist total";"COMENTARIO",#N/A,FALSE,"Ficha CODICE";"CONSEJO",#N/A,FALSE,"Dist p0";"uno",#N/A,FALSE,"Dist total"}</definedName>
    <definedName name="WWWWW" localSheetId="3" hidden="1">{"ANAR",#N/A,FALSE,"Dist total";"MARGEN",#N/A,FALSE,"Dist total";"COMENTARIO",#N/A,FALSE,"Ficha CODICE";"CONSEJO",#N/A,FALSE,"Dist p0";"uno",#N/A,FALSE,"Dist total"}</definedName>
    <definedName name="WWWWW" localSheetId="0" hidden="1">{"ANAR",#N/A,FALSE,"Dist total";"MARGEN",#N/A,FALSE,"Dist total";"COMENTARIO",#N/A,FALSE,"Ficha CODICE";"CONSEJO",#N/A,FALSE,"Dist p0";"uno",#N/A,FALSE,"Dist total"}</definedName>
    <definedName name="WWWWW" localSheetId="1" hidden="1">{"ANAR",#N/A,FALSE,"Dist total";"MARGEN",#N/A,FALSE,"Dist total";"COMENTARIO",#N/A,FALSE,"Ficha CODICE";"CONSEJO",#N/A,FALSE,"Dist p0";"uno",#N/A,FALSE,"Dist total"}</definedName>
    <definedName name="WWWWW" hidden="1">{"ANAR",#N/A,FALSE,"Dist total";"MARGEN",#N/A,FALSE,"Dist total";"COMENTARIO",#N/A,FALSE,"Ficha CODICE";"CONSEJO",#N/A,FALSE,"Dist p0";"uno",#N/A,FALSE,"Dist total"}</definedName>
    <definedName name="WWWWWW" localSheetId="2" hidden="1">{"CONSEJO",#N/A,FALSE,"Dist p0";"CONSEJO",#N/A,FALSE,"Ficha CODICE"}</definedName>
    <definedName name="WWWWWW" localSheetId="4" hidden="1">{"CONSEJO",#N/A,FALSE,"Dist p0";"CONSEJO",#N/A,FALSE,"Ficha CODICE"}</definedName>
    <definedName name="WWWWWW" localSheetId="3" hidden="1">{"CONSEJO",#N/A,FALSE,"Dist p0";"CONSEJO",#N/A,FALSE,"Ficha CODICE"}</definedName>
    <definedName name="WWWWWW" localSheetId="0" hidden="1">{"CONSEJO",#N/A,FALSE,"Dist p0";"CONSEJO",#N/A,FALSE,"Ficha CODICE"}</definedName>
    <definedName name="WWWWWW" localSheetId="1" hidden="1">{"CONSEJO",#N/A,FALSE,"Dist p0";"CONSEJO",#N/A,FALSE,"Ficha CODICE"}</definedName>
    <definedName name="WWWWWW" hidden="1">{"CONSEJO",#N/A,FALSE,"Dist p0";"CONSEJO",#N/A,FALSE,"Ficha CODICE"}</definedName>
    <definedName name="WWWWWWW" localSheetId="2" hidden="1">{"uno",#N/A,FALSE,"Dist total";"COMENTARIO",#N/A,FALSE,"Ficha CODICE"}</definedName>
    <definedName name="WWWWWWW" localSheetId="4" hidden="1">{"uno",#N/A,FALSE,"Dist total";"COMENTARIO",#N/A,FALSE,"Ficha CODICE"}</definedName>
    <definedName name="WWWWWWW" localSheetId="3" hidden="1">{"uno",#N/A,FALSE,"Dist total";"COMENTARIO",#N/A,FALSE,"Ficha CODICE"}</definedName>
    <definedName name="WWWWWWW" localSheetId="0" hidden="1">{"uno",#N/A,FALSE,"Dist total";"COMENTARIO",#N/A,FALSE,"Ficha CODICE"}</definedName>
    <definedName name="WWWWWWW" localSheetId="1" hidden="1">{"uno",#N/A,FALSE,"Dist total";"COMENTARIO",#N/A,FALSE,"Ficha CODICE"}</definedName>
    <definedName name="WWWWWWW" hidden="1">{"uno",#N/A,FALSE,"Dist total";"COMENTARIO",#N/A,FALSE,"Ficha CODICE"}</definedName>
    <definedName name="WYNIK" localSheetId="2" hidden="1">{#N/A,#N/A,FALSE,"F-01";#N/A,#N/A,FALSE,"F-01";#N/A,#N/A,FALSE,"F-01"}</definedName>
    <definedName name="WYNIK" localSheetId="4" hidden="1">{#N/A,#N/A,FALSE,"F-01";#N/A,#N/A,FALSE,"F-01";#N/A,#N/A,FALSE,"F-01"}</definedName>
    <definedName name="WYNIK" localSheetId="3" hidden="1">{#N/A,#N/A,FALSE,"F-01";#N/A,#N/A,FALSE,"F-01";#N/A,#N/A,FALSE,"F-01"}</definedName>
    <definedName name="WYNIK" localSheetId="0" hidden="1">{#N/A,#N/A,FALSE,"F-01";#N/A,#N/A,FALSE,"F-01";#N/A,#N/A,FALSE,"F-01"}</definedName>
    <definedName name="WYNIK" localSheetId="1" hidden="1">{#N/A,#N/A,FALSE,"F-01";#N/A,#N/A,FALSE,"F-01";#N/A,#N/A,FALSE,"F-01"}</definedName>
    <definedName name="WYNIK" hidden="1">{#N/A,#N/A,FALSE,"F-01";#N/A,#N/A,FALSE,"F-01";#N/A,#N/A,FALSE,"F-01"}</definedName>
    <definedName name="x" hidden="1">"AS2DocumentBrowse"</definedName>
    <definedName name="xcxzc" localSheetId="2" hidden="1">{"NOPCAPEVA",#N/A,FALSE,"Nopat";"FCFCSTAR",#N/A,FALSE,"FCFVAL";"EVAVL",#N/A,FALSE,"EVAVAL";"LEASE",#N/A,FALSE,"OpLease"}</definedName>
    <definedName name="xcxzc" localSheetId="4" hidden="1">{"NOPCAPEVA",#N/A,FALSE,"Nopat";"FCFCSTAR",#N/A,FALSE,"FCFVAL";"EVAVL",#N/A,FALSE,"EVAVAL";"LEASE",#N/A,FALSE,"OpLease"}</definedName>
    <definedName name="xcxzc" localSheetId="3" hidden="1">{"NOPCAPEVA",#N/A,FALSE,"Nopat";"FCFCSTAR",#N/A,FALSE,"FCFVAL";"EVAVL",#N/A,FALSE,"EVAVAL";"LEASE",#N/A,FALSE,"OpLease"}</definedName>
    <definedName name="xcxzc" localSheetId="0" hidden="1">{"NOPCAPEVA",#N/A,FALSE,"Nopat";"FCFCSTAR",#N/A,FALSE,"FCFVAL";"EVAVL",#N/A,FALSE,"EVAVAL";"LEASE",#N/A,FALSE,"OpLease"}</definedName>
    <definedName name="xcxzc" localSheetId="1" hidden="1">{"NOPCAPEVA",#N/A,FALSE,"Nopat";"FCFCSTAR",#N/A,FALSE,"FCFVAL";"EVAVL",#N/A,FALSE,"EVAVAL";"LEASE",#N/A,FALSE,"OpLease"}</definedName>
    <definedName name="xcxzc" hidden="1">{"NOPCAPEVA",#N/A,FALSE,"Nopat";"FCFCSTAR",#N/A,FALSE,"FCFVAL";"EVAVL",#N/A,FALSE,"EVAVAL";"LEASE",#N/A,FALSE,"OpLease"}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2</definedName>
    <definedName name="XRefCopy1" localSheetId="2" hidden="1">#REF!</definedName>
    <definedName name="XRefCopy1" localSheetId="4" hidden="1">#REF!</definedName>
    <definedName name="XRefCopy1" localSheetId="3" hidden="1">#REF!</definedName>
    <definedName name="XRefCopy1" localSheetId="0" hidden="1">#REF!</definedName>
    <definedName name="XRefCopy1" localSheetId="1" hidden="1">#REF!</definedName>
    <definedName name="XRefCopy1" hidden="1">#REF!</definedName>
    <definedName name="XRefCopy10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localSheetId="2" hidden="1">#REF!</definedName>
    <definedName name="XRefCopy2" localSheetId="4" hidden="1">#REF!</definedName>
    <definedName name="XRefCopy2" localSheetId="3" hidden="1">#REF!</definedName>
    <definedName name="XRefCopy2" localSheetId="0" hidden="1">#REF!</definedName>
    <definedName name="XRefCopy2" localSheetId="1" hidden="1">#REF!</definedName>
    <definedName name="XRefCopy2" hidden="1">#REF!</definedName>
    <definedName name="XRefCopy20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7" hidden="1">#REF!</definedName>
    <definedName name="XRefCopy27Row" hidden="1">#REF!</definedName>
    <definedName name="XRefCopy28" hidden="1">#REF!</definedName>
    <definedName name="XRefCopy29" hidden="1">#REF!</definedName>
    <definedName name="XRefCopy29Row" hidden="1">#REF!</definedName>
    <definedName name="XRefCopy2Row" hidden="1">#REF!</definedName>
    <definedName name="XRefCopy30" hidden="1">#REF!</definedName>
    <definedName name="XRefCopy31" hidden="1">#REF!</definedName>
    <definedName name="XRefCopy32" hidden="1">#REF!</definedName>
    <definedName name="XRefCopy33" hidden="1">#REF!</definedName>
    <definedName name="XRefCopy34" hidden="1">#REF!</definedName>
    <definedName name="XRefCopy36" hidden="1">#REF!</definedName>
    <definedName name="XRefCopy58" hidden="1">#REF!</definedName>
    <definedName name="XRefCopy6" hidden="1">#REF!</definedName>
    <definedName name="XRefCopy62" hidden="1">#REF!</definedName>
    <definedName name="XRefCopy63" hidden="1">#REF!</definedName>
    <definedName name="XRefCopy68" hidden="1">#REF!</definedName>
    <definedName name="XRefCopy7" hidden="1">#REF!</definedName>
    <definedName name="XRefCopy70" hidden="1">#REF!</definedName>
    <definedName name="XRefCopy71" hidden="1">#REF!</definedName>
    <definedName name="XRefCopy72" hidden="1">#REF!</definedName>
    <definedName name="XRefCopy73" hidden="1">#REF!</definedName>
    <definedName name="XRefCopyRangeCount" hidden="1">5</definedName>
    <definedName name="XRefPaste1" localSheetId="2" hidden="1">#REF!</definedName>
    <definedName name="XRefPaste1" localSheetId="4" hidden="1">#REF!</definedName>
    <definedName name="XRefPaste1" localSheetId="3" hidden="1">#REF!</definedName>
    <definedName name="XRefPaste1" localSheetId="0" hidden="1">#REF!</definedName>
    <definedName name="XRefPaste1" localSheetId="1" hidden="1">#REF!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localSheetId="2" hidden="1">#REF!</definedName>
    <definedName name="XRefPaste11Row" localSheetId="4" hidden="1">#REF!</definedName>
    <definedName name="XRefPaste11Row" localSheetId="3" hidden="1">#REF!</definedName>
    <definedName name="XRefPaste11Row" localSheetId="0" hidden="1">#REF!</definedName>
    <definedName name="XRefPaste11Row" localSheetId="1" hidden="1">#REF!</definedName>
    <definedName name="XRefPaste11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Row" hidden="1">#REF!</definedName>
    <definedName name="XRefPaste21" hidden="1">#REF!</definedName>
    <definedName name="XRefPaste3" localSheetId="2" hidden="1">#REF!</definedName>
    <definedName name="XRefPaste3" localSheetId="4" hidden="1">#REF!</definedName>
    <definedName name="XRefPaste3" localSheetId="3" hidden="1">#REF!</definedName>
    <definedName name="XRefPaste3" localSheetId="0" hidden="1">#REF!</definedName>
    <definedName name="XRefPaste3" localSheetId="1" hidden="1">#REF!</definedName>
    <definedName name="XRefPaste3" hidden="1">#REF!</definedName>
    <definedName name="XRefPaste3Row" hidden="1">#REF!</definedName>
    <definedName name="XRefPaste6" localSheetId="2" hidden="1">#REF!</definedName>
    <definedName name="XRefPaste6" localSheetId="4" hidden="1">#REF!</definedName>
    <definedName name="XRefPaste6" localSheetId="3" hidden="1">#REF!</definedName>
    <definedName name="XRefPaste6" localSheetId="0" hidden="1">#REF!</definedName>
    <definedName name="XRefPaste6" localSheetId="1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2</definedName>
    <definedName name="xx" localSheetId="2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xx" localSheetId="4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xx" localSheetId="3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xx" localSheetId="0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xx" localSheetId="1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xx" hidden="1">{TRUE,TRUE,-1.25,-15.5,484.5,276.75,FALSE,TRUE,TRUE,TRUE,0,1,#N/A,5,#N/A,7.31764705882353,16.9411764705882,1,FALSE,FALSE,3,TRUE,1,FALSE,100,"Swvu.COMPRIMIDA.","ACwvu.COMPRIMIDA.",#N/A,FALSE,FALSE,0.118110236220472,0.118110236220472,0.511811023622047,0.511811023622047,2,"&amp;R&amp;""Arial,Negrita""&amp;11PRESUPUESTO 1995&amp;""Arial,Normal""&amp;10  -  &amp;D
&amp;T","&amp;CPágina 19",TRUE,TRUE,FALSE,TRUE,1,#N/A,1,1,"=R29C2:R96C18,R103C2:R138C19,R145C2:R216C19,R223C2:R284C19,R353C2:R384C19,R392C2:R437C19,R298C2:R346C19,R444C2:R474C19","=Inver!R7:R10",#N/A,"Cwvu.COMPRIMIDA.",FALSE,FALSE,FALSE,9,65532,65532,FALSE,FALSE,TRUE,TRUE,TRUE}</definedName>
    <definedName name="xxxxx" localSheetId="2" hidden="1">{#N/A,#N/A,FALSE,"Calc";#N/A,#N/A,FALSE,"Sensitivity";#N/A,#N/A,FALSE,"LT Earn.Dil.";#N/A,#N/A,FALSE,"Dil. AVP"}</definedName>
    <definedName name="xxxxx" localSheetId="4" hidden="1">{#N/A,#N/A,FALSE,"Calc";#N/A,#N/A,FALSE,"Sensitivity";#N/A,#N/A,FALSE,"LT Earn.Dil.";#N/A,#N/A,FALSE,"Dil. AVP"}</definedName>
    <definedName name="xxxxx" localSheetId="3" hidden="1">{#N/A,#N/A,FALSE,"Calc";#N/A,#N/A,FALSE,"Sensitivity";#N/A,#N/A,FALSE,"LT Earn.Dil.";#N/A,#N/A,FALSE,"Dil. AVP"}</definedName>
    <definedName name="xxxxx" localSheetId="0" hidden="1">{#N/A,#N/A,FALSE,"Calc";#N/A,#N/A,FALSE,"Sensitivity";#N/A,#N/A,FALSE,"LT Earn.Dil.";#N/A,#N/A,FALSE,"Dil. AVP"}</definedName>
    <definedName name="xxxxx" localSheetId="1" hidden="1">{#N/A,#N/A,FALSE,"Calc";#N/A,#N/A,FALSE,"Sensitivity";#N/A,#N/A,FALSE,"LT Earn.Dil.";#N/A,#N/A,FALSE,"Dil. AVP"}</definedName>
    <definedName name="xxxxx" hidden="1">{#N/A,#N/A,FALSE,"Calc";#N/A,#N/A,FALSE,"Sensitivity";#N/A,#N/A,FALSE,"LT Earn.Dil.";#N/A,#N/A,FALSE,"Dil. AVP"}</definedName>
    <definedName name="xxxxxxxxxxxxxxxxxxxxxxxxxx" localSheetId="2" hidden="1">{"uno",#N/A,FALSE,"Dist total";"COMENTARIO",#N/A,FALSE,"Ficha CODICE"}</definedName>
    <definedName name="xxxxxxxxxxxxxxxxxxxxxxxxxx" localSheetId="4" hidden="1">{"uno",#N/A,FALSE,"Dist total";"COMENTARIO",#N/A,FALSE,"Ficha CODICE"}</definedName>
    <definedName name="xxxxxxxxxxxxxxxxxxxxxxxxxx" localSheetId="3" hidden="1">{"uno",#N/A,FALSE,"Dist total";"COMENTARIO",#N/A,FALSE,"Ficha CODICE"}</definedName>
    <definedName name="xxxxxxxxxxxxxxxxxxxxxxxxxx" localSheetId="0" hidden="1">{"uno",#N/A,FALSE,"Dist total";"COMENTARIO",#N/A,FALSE,"Ficha CODICE"}</definedName>
    <definedName name="xxxxxxxxxxxxxxxxxxxxxxxxxx" localSheetId="1" hidden="1">{"uno",#N/A,FALSE,"Dist total";"COMENTARIO",#N/A,FALSE,"Ficha CODICE"}</definedName>
    <definedName name="xxxxxxxxxxxxxxxxxxxxxxxxxx" hidden="1">{"uno",#N/A,FALSE,"Dist total";"COMENTARIO",#N/A,FALSE,"Ficha CODICE"}</definedName>
    <definedName name="y" localSheetId="2" hidden="1">{"CONSEJO",#N/A,FALSE,"Dist p0";"CONSEJO",#N/A,FALSE,"Ficha CODICE"}</definedName>
    <definedName name="y" localSheetId="4" hidden="1">{"CONSEJO",#N/A,FALSE,"Dist p0";"CONSEJO",#N/A,FALSE,"Ficha CODICE"}</definedName>
    <definedName name="y" localSheetId="3" hidden="1">{"CONSEJO",#N/A,FALSE,"Dist p0";"CONSEJO",#N/A,FALSE,"Ficha CODICE"}</definedName>
    <definedName name="y" localSheetId="0" hidden="1">{"CONSEJO",#N/A,FALSE,"Dist p0";"CONSEJO",#N/A,FALSE,"Ficha CODICE"}</definedName>
    <definedName name="y" localSheetId="1" hidden="1">{"CONSEJO",#N/A,FALSE,"Dist p0";"CONSEJO",#N/A,FALSE,"Ficha CODICE"}</definedName>
    <definedName name="y" hidden="1">{"CONSEJO",#N/A,FALSE,"Dist p0";"CONSEJO",#N/A,FALSE,"Ficha CODICE"}</definedName>
    <definedName name="Yearact">#REF!</definedName>
    <definedName name="YEARHIGH" hidden="1">"YEARHIGH"</definedName>
    <definedName name="YEARLOW" hidden="1">"YEARLOW"</definedName>
    <definedName name="yhi" localSheetId="2" hidden="1">{"NOPCAPEVA",#N/A,FALSE,"Nopat";"FCFCSTAR",#N/A,FALSE,"FCFVAL";"EVAVL",#N/A,FALSE,"EVAVAL";"LEASE",#N/A,FALSE,"OpLease"}</definedName>
    <definedName name="yhi" localSheetId="4" hidden="1">{"NOPCAPEVA",#N/A,FALSE,"Nopat";"FCFCSTAR",#N/A,FALSE,"FCFVAL";"EVAVL",#N/A,FALSE,"EVAVAL";"LEASE",#N/A,FALSE,"OpLease"}</definedName>
    <definedName name="yhi" localSheetId="3" hidden="1">{"NOPCAPEVA",#N/A,FALSE,"Nopat";"FCFCSTAR",#N/A,FALSE,"FCFVAL";"EVAVL",#N/A,FALSE,"EVAVAL";"LEASE",#N/A,FALSE,"OpLease"}</definedName>
    <definedName name="yhi" localSheetId="0" hidden="1">{"NOPCAPEVA",#N/A,FALSE,"Nopat";"FCFCSTAR",#N/A,FALSE,"FCFVAL";"EVAVL",#N/A,FALSE,"EVAVAL";"LEASE",#N/A,FALSE,"OpLease"}</definedName>
    <definedName name="yhi" localSheetId="1" hidden="1">{"NOPCAPEVA",#N/A,FALSE,"Nopat";"FCFCSTAR",#N/A,FALSE,"FCFVAL";"EVAVL",#N/A,FALSE,"EVAVAL";"LEASE",#N/A,FALSE,"OpLease"}</definedName>
    <definedName name="yhi" hidden="1">{"NOPCAPEVA",#N/A,FALSE,"Nopat";"FCFCSTAR",#N/A,FALSE,"FCFVAL";"EVAVL",#N/A,FALSE,"EVAVAL";"LEASE",#N/A,FALSE,"OpLease"}</definedName>
    <definedName name="yre" localSheetId="2" hidden="1">{"NOPCAPEVA",#N/A,FALSE,"Nopat";"FCFCSTAR",#N/A,FALSE,"FCFVAL";"EVAVL",#N/A,FALSE,"EVAVAL";"LEASE",#N/A,FALSE,"OpLease"}</definedName>
    <definedName name="yre" localSheetId="4" hidden="1">{"NOPCAPEVA",#N/A,FALSE,"Nopat";"FCFCSTAR",#N/A,FALSE,"FCFVAL";"EVAVL",#N/A,FALSE,"EVAVAL";"LEASE",#N/A,FALSE,"OpLease"}</definedName>
    <definedName name="yre" localSheetId="3" hidden="1">{"NOPCAPEVA",#N/A,FALSE,"Nopat";"FCFCSTAR",#N/A,FALSE,"FCFVAL";"EVAVL",#N/A,FALSE,"EVAVAL";"LEASE",#N/A,FALSE,"OpLease"}</definedName>
    <definedName name="yre" localSheetId="0" hidden="1">{"NOPCAPEVA",#N/A,FALSE,"Nopat";"FCFCSTAR",#N/A,FALSE,"FCFVAL";"EVAVL",#N/A,FALSE,"EVAVAL";"LEASE",#N/A,FALSE,"OpLease"}</definedName>
    <definedName name="yre" localSheetId="1" hidden="1">{"NOPCAPEVA",#N/A,FALSE,"Nopat";"FCFCSTAR",#N/A,FALSE,"FCFVAL";"EVAVL",#N/A,FALSE,"EVAVAL";"LEASE",#N/A,FALSE,"OpLease"}</definedName>
    <definedName name="yre" hidden="1">{"NOPCAPEVA",#N/A,FALSE,"Nopat";"FCFCSTAR",#N/A,FALSE,"FCFVAL";"EVAVL",#N/A,FALSE,"EVAVAL";"LEASE",#N/A,FALSE,"OpLease"}</definedName>
    <definedName name="yrty" localSheetId="2" hidden="1">{"NOPCAPEVA",#N/A,FALSE,"Nopat";"FCFCSTAR",#N/A,FALSE,"FCFVAL";"EVAVL",#N/A,FALSE,"EVAVAL";"LEASE",#N/A,FALSE,"OpLease"}</definedName>
    <definedName name="yrty" localSheetId="4" hidden="1">{"NOPCAPEVA",#N/A,FALSE,"Nopat";"FCFCSTAR",#N/A,FALSE,"FCFVAL";"EVAVL",#N/A,FALSE,"EVAVAL";"LEASE",#N/A,FALSE,"OpLease"}</definedName>
    <definedName name="yrty" localSheetId="3" hidden="1">{"NOPCAPEVA",#N/A,FALSE,"Nopat";"FCFCSTAR",#N/A,FALSE,"FCFVAL";"EVAVL",#N/A,FALSE,"EVAVAL";"LEASE",#N/A,FALSE,"OpLease"}</definedName>
    <definedName name="yrty" localSheetId="0" hidden="1">{"NOPCAPEVA",#N/A,FALSE,"Nopat";"FCFCSTAR",#N/A,FALSE,"FCFVAL";"EVAVL",#N/A,FALSE,"EVAVAL";"LEASE",#N/A,FALSE,"OpLease"}</definedName>
    <definedName name="yrty" localSheetId="1" hidden="1">{"NOPCAPEVA",#N/A,FALSE,"Nopat";"FCFCSTAR",#N/A,FALSE,"FCFVAL";"EVAVL",#N/A,FALSE,"EVAVAL";"LEASE",#N/A,FALSE,"OpLease"}</definedName>
    <definedName name="yrty" hidden="1">{"NOPCAPEVA",#N/A,FALSE,"Nopat";"FCFCSTAR",#N/A,FALSE,"FCFVAL";"EVAVL",#N/A,FALSE,"EVAVAL";"LEASE",#N/A,FALSE,"OpLease"}</definedName>
    <definedName name="yt8jih" localSheetId="2" hidden="1">{"uno",#N/A,FALSE,"Dist total";"COMENTARIO",#N/A,FALSE,"Ficha CODICE"}</definedName>
    <definedName name="yt8jih" localSheetId="4" hidden="1">{"uno",#N/A,FALSE,"Dist total";"COMENTARIO",#N/A,FALSE,"Ficha CODICE"}</definedName>
    <definedName name="yt8jih" localSheetId="3" hidden="1">{"uno",#N/A,FALSE,"Dist total";"COMENTARIO",#N/A,FALSE,"Ficha CODICE"}</definedName>
    <definedName name="yt8jih" localSheetId="0" hidden="1">{"uno",#N/A,FALSE,"Dist total";"COMENTARIO",#N/A,FALSE,"Ficha CODICE"}</definedName>
    <definedName name="yt8jih" localSheetId="1" hidden="1">{"uno",#N/A,FALSE,"Dist total";"COMENTARIO",#N/A,FALSE,"Ficha CODICE"}</definedName>
    <definedName name="yt8jih" hidden="1">{"uno",#N/A,FALSE,"Dist total";"COMENTARIO",#N/A,FALSE,"Ficha CODICE"}</definedName>
    <definedName name="ytr" localSheetId="2" hidden="1">{"AnnInc",#N/A,TRUE,"Inc";"QtrInc1",#N/A,TRUE,"Inc";"Balance",#N/A,TRUE,"Bal";"Cflow",#N/A,TRUE,"Cash"}</definedName>
    <definedName name="ytr" localSheetId="4" hidden="1">{"AnnInc",#N/A,TRUE,"Inc";"QtrInc1",#N/A,TRUE,"Inc";"Balance",#N/A,TRUE,"Bal";"Cflow",#N/A,TRUE,"Cash"}</definedName>
    <definedName name="ytr" localSheetId="3" hidden="1">{"AnnInc",#N/A,TRUE,"Inc";"QtrInc1",#N/A,TRUE,"Inc";"Balance",#N/A,TRUE,"Bal";"Cflow",#N/A,TRUE,"Cash"}</definedName>
    <definedName name="ytr" localSheetId="0" hidden="1">{"AnnInc",#N/A,TRUE,"Inc";"QtrInc1",#N/A,TRUE,"Inc";"Balance",#N/A,TRUE,"Bal";"Cflow",#N/A,TRUE,"Cash"}</definedName>
    <definedName name="ytr" localSheetId="1" hidden="1">{"AnnInc",#N/A,TRUE,"Inc";"QtrInc1",#N/A,TRUE,"Inc";"Balance",#N/A,TRUE,"Bal";"Cflow",#N/A,TRUE,"Cash"}</definedName>
    <definedName name="ytr" hidden="1">{"AnnInc",#N/A,TRUE,"Inc";"QtrInc1",#N/A,TRUE,"Inc";"Balance",#N/A,TRUE,"Bal";"Cflow",#N/A,TRUE,"Cash"}</definedName>
    <definedName name="yuiy" hidden="1">#REF!</definedName>
    <definedName name="yy" localSheetId="2" hidden="1">{"consolidated",#N/A,FALSE,"Sheet1";"cms",#N/A,FALSE,"Sheet1";"fse",#N/A,FALSE,"Sheet1"}</definedName>
    <definedName name="yy" localSheetId="4" hidden="1">{"consolidated",#N/A,FALSE,"Sheet1";"cms",#N/A,FALSE,"Sheet1";"fse",#N/A,FALSE,"Sheet1"}</definedName>
    <definedName name="yy" localSheetId="3" hidden="1">{"consolidated",#N/A,FALSE,"Sheet1";"cms",#N/A,FALSE,"Sheet1";"fse",#N/A,FALSE,"Sheet1"}</definedName>
    <definedName name="yy" localSheetId="0" hidden="1">{"consolidated",#N/A,FALSE,"Sheet1";"cms",#N/A,FALSE,"Sheet1";"fse",#N/A,FALSE,"Sheet1"}</definedName>
    <definedName name="yy" localSheetId="1" hidden="1">{"consolidated",#N/A,FALSE,"Sheet1";"cms",#N/A,FALSE,"Sheet1";"fse",#N/A,FALSE,"Sheet1"}</definedName>
    <definedName name="yy" hidden="1">{"consolidated",#N/A,FALSE,"Sheet1";"cms",#N/A,FALSE,"Sheet1";"fse",#N/A,FALSE,"Sheet1"}</definedName>
    <definedName name="yyyyyyyy" hidden="1">#REF!</definedName>
    <definedName name="yyyyyyyyyy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yyyyyyyyy" localSheetId="2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yyyyyyyyy" localSheetId="4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yyyyyyyyy" localSheetId="3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yyyyyyyyy" localSheetId="0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yyyyyyyyy" localSheetId="1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yyyyyyyyyyyyyyyyyyy" hidden="1">{"FINAL",#N/A,FALSE,"5th Day Schedule";"FINAL",#N/A,FALSE,"YTD Con Inc";"FINAL",#N/A,FALSE,"Con Inc by Quarter";"FINAL",#N/A,FALSE,"YTD Segment";"FINAL",#N/A,FALSE,"Seg M300";"FINAL",#N/A,FALSE,"MTD Segment";"FINAL",#N/A,FALSE,"Qtrly Segment";"FINAL",#N/A,FALSE,"UW YTD Segment";"FINAL",#N/A,FALSE,"UW M700";"FINAL",#N/A,FALSE,"UW M600";"Final",#N/A,FALSE,"UW MTD Segment";"FINAL",#N/A,FALSE,"UW Qtrly Segment";#N/A,#N/A,FALSE,"Revenue by Segment";#N/A,#N/A,FALSE,"Income by Segment"}</definedName>
    <definedName name="zaq" localSheetId="2" hidden="1">{#N/A,#N/A,FALSE,"Calc";#N/A,#N/A,FALSE,"Sensitivity";#N/A,#N/A,FALSE,"LT Earn.Dil.";#N/A,#N/A,FALSE,"Dil. AVP"}</definedName>
    <definedName name="zaq" localSheetId="4" hidden="1">{#N/A,#N/A,FALSE,"Calc";#N/A,#N/A,FALSE,"Sensitivity";#N/A,#N/A,FALSE,"LT Earn.Dil.";#N/A,#N/A,FALSE,"Dil. AVP"}</definedName>
    <definedName name="zaq" localSheetId="3" hidden="1">{#N/A,#N/A,FALSE,"Calc";#N/A,#N/A,FALSE,"Sensitivity";#N/A,#N/A,FALSE,"LT Earn.Dil.";#N/A,#N/A,FALSE,"Dil. AVP"}</definedName>
    <definedName name="zaq" localSheetId="0" hidden="1">{#N/A,#N/A,FALSE,"Calc";#N/A,#N/A,FALSE,"Sensitivity";#N/A,#N/A,FALSE,"LT Earn.Dil.";#N/A,#N/A,FALSE,"Dil. AVP"}</definedName>
    <definedName name="zaq" localSheetId="1" hidden="1">{#N/A,#N/A,FALSE,"Calc";#N/A,#N/A,FALSE,"Sensitivity";#N/A,#N/A,FALSE,"LT Earn.Dil.";#N/A,#N/A,FALSE,"Dil. AVP"}</definedName>
    <definedName name="zaq" hidden="1">{#N/A,#N/A,FALSE,"Calc";#N/A,#N/A,FALSE,"Sensitivity";#N/A,#N/A,FALSE,"LT Earn.Dil.";#N/A,#N/A,FALSE,"Dil. AVP"}</definedName>
    <definedName name="zer" localSheetId="2" hidden="1">{#N/A,#N/A,FALSE,"Calc";#N/A,#N/A,FALSE,"Sensitivity";#N/A,#N/A,FALSE,"LT Earn.Dil.";#N/A,#N/A,FALSE,"Dil. AVP"}</definedName>
    <definedName name="zer" localSheetId="4" hidden="1">{#N/A,#N/A,FALSE,"Calc";#N/A,#N/A,FALSE,"Sensitivity";#N/A,#N/A,FALSE,"LT Earn.Dil.";#N/A,#N/A,FALSE,"Dil. AVP"}</definedName>
    <definedName name="zer" localSheetId="3" hidden="1">{#N/A,#N/A,FALSE,"Calc";#N/A,#N/A,FALSE,"Sensitivity";#N/A,#N/A,FALSE,"LT Earn.Dil.";#N/A,#N/A,FALSE,"Dil. AVP"}</definedName>
    <definedName name="zer" localSheetId="0" hidden="1">{#N/A,#N/A,FALSE,"Calc";#N/A,#N/A,FALSE,"Sensitivity";#N/A,#N/A,FALSE,"LT Earn.Dil.";#N/A,#N/A,FALSE,"Dil. AVP"}</definedName>
    <definedName name="zer" localSheetId="1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ZESTAW" localSheetId="2" hidden="1">{#N/A,#N/A,FALSE,"F-01";#N/A,#N/A,FALSE,"F-01";#N/A,#N/A,FALSE,"F-01"}</definedName>
    <definedName name="ZESTAW" localSheetId="4" hidden="1">{#N/A,#N/A,FALSE,"F-01";#N/A,#N/A,FALSE,"F-01";#N/A,#N/A,FALSE,"F-01"}</definedName>
    <definedName name="ZESTAW" localSheetId="3" hidden="1">{#N/A,#N/A,FALSE,"F-01";#N/A,#N/A,FALSE,"F-01";#N/A,#N/A,FALSE,"F-01"}</definedName>
    <definedName name="ZESTAW" localSheetId="0" hidden="1">{#N/A,#N/A,FALSE,"F-01";#N/A,#N/A,FALSE,"F-01";#N/A,#N/A,FALSE,"F-01"}</definedName>
    <definedName name="ZESTAW" localSheetId="1" hidden="1">{#N/A,#N/A,FALSE,"F-01";#N/A,#N/A,FALSE,"F-01";#N/A,#N/A,FALSE,"F-01"}</definedName>
    <definedName name="ZESTAW" hidden="1">{#N/A,#N/A,FALSE,"F-01";#N/A,#N/A,FALSE,"F-01";#N/A,#N/A,FALSE,"F-01"}</definedName>
    <definedName name="zxcv" localSheetId="2" hidden="1">{"NOPCAPEVA",#N/A,FALSE,"Nopat";"FCFCSTAR",#N/A,FALSE,"FCFVAL";"EVAVL",#N/A,FALSE,"EVAVAL";"LEASE",#N/A,FALSE,"OpLease"}</definedName>
    <definedName name="zxcv" localSheetId="4" hidden="1">{"NOPCAPEVA",#N/A,FALSE,"Nopat";"FCFCSTAR",#N/A,FALSE,"FCFVAL";"EVAVL",#N/A,FALSE,"EVAVAL";"LEASE",#N/A,FALSE,"OpLease"}</definedName>
    <definedName name="zxcv" localSheetId="3" hidden="1">{"NOPCAPEVA",#N/A,FALSE,"Nopat";"FCFCSTAR",#N/A,FALSE,"FCFVAL";"EVAVL",#N/A,FALSE,"EVAVAL";"LEASE",#N/A,FALSE,"OpLease"}</definedName>
    <definedName name="zxcv" localSheetId="0" hidden="1">{"NOPCAPEVA",#N/A,FALSE,"Nopat";"FCFCSTAR",#N/A,FALSE,"FCFVAL";"EVAVL",#N/A,FALSE,"EVAVAL";"LEASE",#N/A,FALSE,"OpLease"}</definedName>
    <definedName name="zxcv" localSheetId="1" hidden="1">{"NOPCAPEVA",#N/A,FALSE,"Nopat";"FCFCSTAR",#N/A,FALSE,"FCFVAL";"EVAVL",#N/A,FALSE,"EVAVAL";"LEASE",#N/A,FALSE,"OpLease"}</definedName>
    <definedName name="zxcv" hidden="1">{"NOPCAPEVA",#N/A,FALSE,"Nopat";"FCFCSTAR",#N/A,FALSE,"FCFVAL";"EVAVL",#N/A,FALSE,"EVAVAL";"LEASE",#N/A,FALSE,"OpLease"}</definedName>
    <definedName name="zz" localSheetId="2" hidden="1">{"'CE PRC2 98'!$A$1:$P$42"}</definedName>
    <definedName name="zz" localSheetId="4" hidden="1">{"'CE PRC2 98'!$A$1:$P$42"}</definedName>
    <definedName name="zz" localSheetId="3" hidden="1">{"'CE PRC2 98'!$A$1:$P$42"}</definedName>
    <definedName name="zz" localSheetId="0" hidden="1">{"'CE PRC2 98'!$A$1:$P$42"}</definedName>
    <definedName name="zz" localSheetId="1" hidden="1">{"'CE PRC2 98'!$A$1:$P$42"}</definedName>
    <definedName name="zz" hidden="1">{"'CE PRC2 98'!$A$1:$P$42"}</definedName>
    <definedName name="ZZZ" localSheetId="2" hidden="1">{"ANAR",#N/A,FALSE,"Dist total";"MARGEN",#N/A,FALSE,"Dist total";"COMENTARIO",#N/A,FALSE,"Ficha CODICE";"CONSEJO",#N/A,FALSE,"Dist p0";"uno",#N/A,FALSE,"Dist total"}</definedName>
    <definedName name="ZZZ" localSheetId="4" hidden="1">{"ANAR",#N/A,FALSE,"Dist total";"MARGEN",#N/A,FALSE,"Dist total";"COMENTARIO",#N/A,FALSE,"Ficha CODICE";"CONSEJO",#N/A,FALSE,"Dist p0";"uno",#N/A,FALSE,"Dist total"}</definedName>
    <definedName name="ZZZ" localSheetId="3" hidden="1">{"ANAR",#N/A,FALSE,"Dist total";"MARGEN",#N/A,FALSE,"Dist total";"COMENTARIO",#N/A,FALSE,"Ficha CODICE";"CONSEJO",#N/A,FALSE,"Dist p0";"uno",#N/A,FALSE,"Dist total"}</definedName>
    <definedName name="ZZZ" localSheetId="0" hidden="1">{"ANAR",#N/A,FALSE,"Dist total";"MARGEN",#N/A,FALSE,"Dist total";"COMENTARIO",#N/A,FALSE,"Ficha CODICE";"CONSEJO",#N/A,FALSE,"Dist p0";"uno",#N/A,FALSE,"Dist total"}</definedName>
    <definedName name="ZZZ" localSheetId="1" hidden="1">{"ANAR",#N/A,FALSE,"Dist total";"MARGEN",#N/A,FALSE,"Dist total";"COMENTARIO",#N/A,FALSE,"Ficha CODICE";"CONSEJO",#N/A,FALSE,"Dist p0";"uno",#N/A,FALSE,"Dist total"}</definedName>
    <definedName name="ZZZ" hidden="1">{"ANAR",#N/A,FALSE,"Dist total";"MARGEN",#N/A,FALSE,"Dist total";"COMENTARIO",#N/A,FALSE,"Ficha CODICE";"CONSEJO",#N/A,FALSE,"Dist p0";"uno",#N/A,FALSE,"Dist total"}</definedName>
    <definedName name="ZZZZZ" localSheetId="2" hidden="1">{"CONSEJO",#N/A,FALSE,"Dist p0";"CONSEJO",#N/A,FALSE,"Ficha CODICE"}</definedName>
    <definedName name="ZZZZZ" localSheetId="4" hidden="1">{"CONSEJO",#N/A,FALSE,"Dist p0";"CONSEJO",#N/A,FALSE,"Ficha CODICE"}</definedName>
    <definedName name="ZZZZZ" localSheetId="3" hidden="1">{"CONSEJO",#N/A,FALSE,"Dist p0";"CONSEJO",#N/A,FALSE,"Ficha CODICE"}</definedName>
    <definedName name="ZZZZZ" localSheetId="0" hidden="1">{"CONSEJO",#N/A,FALSE,"Dist p0";"CONSEJO",#N/A,FALSE,"Ficha CODICE"}</definedName>
    <definedName name="ZZZZZ" localSheetId="1" hidden="1">{"CONSEJO",#N/A,FALSE,"Dist p0";"CONSEJO",#N/A,FALSE,"Ficha CODICE"}</definedName>
    <definedName name="ZZZZZ" hidden="1">{"CONSEJO",#N/A,FALSE,"Dist p0";"CONSEJO",#N/A,FALSE,"Ficha CODICE"}</definedName>
    <definedName name="ZZZZZZ" localSheetId="2" hidden="1">{"uno",#N/A,FALSE,"Dist total";"COMENTARIO",#N/A,FALSE,"Ficha CODICE"}</definedName>
    <definedName name="ZZZZZZ" localSheetId="4" hidden="1">{"uno",#N/A,FALSE,"Dist total";"COMENTARIO",#N/A,FALSE,"Ficha CODICE"}</definedName>
    <definedName name="ZZZZZZ" localSheetId="3" hidden="1">{"uno",#N/A,FALSE,"Dist total";"COMENTARIO",#N/A,FALSE,"Ficha CODICE"}</definedName>
    <definedName name="ZZZZZZ" localSheetId="0" hidden="1">{"uno",#N/A,FALSE,"Dist total";"COMENTARIO",#N/A,FALSE,"Ficha CODICE"}</definedName>
    <definedName name="ZZZZZZ" localSheetId="1" hidden="1">{"uno",#N/A,FALSE,"Dist total";"COMENTARIO",#N/A,FALSE,"Ficha CODICE"}</definedName>
    <definedName name="ZZZZZZ" hidden="1">{"uno",#N/A,FALSE,"Dist total";"COMENTARIO",#N/A,FALSE,"Ficha CODICE"}</definedName>
    <definedName name="zzzzzzzzzzzzzzzzzzzzzzzzzz" localSheetId="2" hidden="1">{"ANAR",#N/A,FALSE,"Dist total";"MARGEN",#N/A,FALSE,"Dist total";"COMENTARIO",#N/A,FALSE,"Ficha CODICE";"CONSEJO",#N/A,FALSE,"Dist p0";"uno",#N/A,FALSE,"Dist total"}</definedName>
    <definedName name="zzzzzzzzzzzzzzzzzzzzzzzzzz" localSheetId="4" hidden="1">{"ANAR",#N/A,FALSE,"Dist total";"MARGEN",#N/A,FALSE,"Dist total";"COMENTARIO",#N/A,FALSE,"Ficha CODICE";"CONSEJO",#N/A,FALSE,"Dist p0";"uno",#N/A,FALSE,"Dist total"}</definedName>
    <definedName name="zzzzzzzzzzzzzzzzzzzzzzzzzz" localSheetId="3" hidden="1">{"ANAR",#N/A,FALSE,"Dist total";"MARGEN",#N/A,FALSE,"Dist total";"COMENTARIO",#N/A,FALSE,"Ficha CODICE";"CONSEJO",#N/A,FALSE,"Dist p0";"uno",#N/A,FALSE,"Dist total"}</definedName>
    <definedName name="zzzzzzzzzzzzzzzzzzzzzzzzzz" localSheetId="0" hidden="1">{"ANAR",#N/A,FALSE,"Dist total";"MARGEN",#N/A,FALSE,"Dist total";"COMENTARIO",#N/A,FALSE,"Ficha CODICE";"CONSEJO",#N/A,FALSE,"Dist p0";"uno",#N/A,FALSE,"Dist total"}</definedName>
    <definedName name="zzzzzzzzzzzzzzzzzzzzzzzzzz" localSheetId="1" hidden="1">{"ANAR",#N/A,FALSE,"Dist total";"MARGEN",#N/A,FALSE,"Dist total";"COMENTARIO",#N/A,FALSE,"Ficha CODICE";"CONSEJO",#N/A,FALSE,"Dist p0";"uno",#N/A,FALSE,"Dist total"}</definedName>
    <definedName name="zzzzzzzzzzzzzzzzzzzzzzzzzz" hidden="1">{"ANAR",#N/A,FALSE,"Dist total";"MARGEN",#N/A,FALSE,"Dist total";"COMENTARIO",#N/A,FALSE,"Ficha CODICE";"CONSEJO",#N/A,FALSE,"Dist p0";"uno",#N/A,FALSE,"Dist total"}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84" i="18" l="1"/>
  <c r="BP111" i="11" l="1"/>
  <c r="BO111" i="11"/>
  <c r="BN111" i="11"/>
  <c r="BM111" i="11"/>
  <c r="BJ111" i="11"/>
  <c r="BI111" i="11"/>
  <c r="BH111" i="11"/>
  <c r="BG111" i="11"/>
  <c r="BP108" i="11"/>
  <c r="BO108" i="11"/>
  <c r="BN108" i="11"/>
  <c r="BM108" i="11"/>
  <c r="BJ108" i="11"/>
  <c r="BI108" i="11"/>
  <c r="BH108" i="11"/>
  <c r="BG108" i="11"/>
  <c r="BP102" i="11"/>
  <c r="BO102" i="11"/>
  <c r="BN102" i="11"/>
  <c r="BM102" i="11"/>
  <c r="BJ102" i="11"/>
  <c r="BI102" i="11"/>
  <c r="BH102" i="11"/>
  <c r="BG102" i="11"/>
  <c r="BP105" i="11"/>
  <c r="BO105" i="11"/>
  <c r="BN105" i="11"/>
  <c r="BM105" i="11"/>
  <c r="BJ105" i="11"/>
  <c r="BI105" i="11"/>
  <c r="BH105" i="11"/>
  <c r="BG105" i="11"/>
  <c r="AU103" i="11" l="1"/>
  <c r="BN17" i="18" l="1"/>
  <c r="BN21" i="18"/>
  <c r="BN22" i="18"/>
  <c r="BN24" i="18"/>
  <c r="BN25" i="18"/>
  <c r="BN27" i="18"/>
  <c r="BN30" i="18"/>
  <c r="BN31" i="18"/>
  <c r="BN38" i="18"/>
  <c r="BN40" i="18"/>
  <c r="BN45" i="18"/>
  <c r="BN46" i="18"/>
  <c r="BN49" i="18"/>
  <c r="BN50" i="18"/>
  <c r="BN52" i="18"/>
  <c r="BN53" i="18"/>
  <c r="BN55" i="18"/>
  <c r="BN57" i="18"/>
  <c r="BN58" i="18"/>
  <c r="BN60" i="18"/>
  <c r="BN62" i="18"/>
  <c r="BN63" i="18"/>
  <c r="BN65" i="18"/>
  <c r="BN66" i="18"/>
  <c r="BN69" i="18"/>
  <c r="BN71" i="18"/>
  <c r="BN74" i="18"/>
  <c r="BN79" i="18"/>
  <c r="BN81" i="18"/>
  <c r="BN61" i="18" l="1"/>
  <c r="BN48" i="18"/>
  <c r="BN72" i="18"/>
  <c r="BN36" i="18"/>
  <c r="BN59" i="18"/>
  <c r="BN16" i="18"/>
  <c r="BN20" i="18"/>
  <c r="BN29" i="18"/>
  <c r="BN23" i="18"/>
  <c r="BN76" i="18"/>
  <c r="BN18" i="18"/>
  <c r="BN14" i="18"/>
  <c r="BN83" i="18"/>
  <c r="BN35" i="18"/>
  <c r="BN68" i="18"/>
  <c r="BN70" i="18"/>
  <c r="BN19" i="18"/>
  <c r="BN77" i="18"/>
  <c r="BN37" i="18"/>
  <c r="BN15" i="18"/>
  <c r="BN54" i="18"/>
  <c r="BN26" i="18"/>
  <c r="BN51" i="18"/>
  <c r="BN67" i="18"/>
  <c r="BN75" i="18"/>
  <c r="BN32" i="18"/>
  <c r="BN47" i="18"/>
  <c r="BN11" i="18"/>
  <c r="BN73" i="18"/>
  <c r="BN39" i="18"/>
  <c r="BN41" i="18"/>
  <c r="BN42" i="18"/>
  <c r="BN78" i="17"/>
  <c r="BN34" i="17"/>
  <c r="BN34" i="18" l="1"/>
  <c r="BN78" i="18"/>
  <c r="BG133" i="11" l="1"/>
  <c r="BH133" i="11"/>
  <c r="BI133" i="11"/>
  <c r="BJ133" i="11"/>
  <c r="AZ107" i="11" l="1"/>
  <c r="BA107" i="11"/>
  <c r="AZ110" i="11"/>
  <c r="BA110" i="11"/>
  <c r="BA101" i="11"/>
  <c r="AZ101" i="11"/>
  <c r="AV101" i="10" l="1"/>
  <c r="AV110" i="10"/>
  <c r="AV107" i="10"/>
  <c r="AW107" i="10" l="1"/>
  <c r="AW110" i="10"/>
  <c r="AW101" i="10"/>
  <c r="BA117" i="10" l="1"/>
  <c r="BA118" i="10"/>
  <c r="BA119" i="10"/>
  <c r="BF38" i="11"/>
  <c r="BF27" i="11"/>
  <c r="BF85" i="11"/>
  <c r="BF86" i="11"/>
  <c r="BF87" i="11"/>
  <c r="BF88" i="11"/>
  <c r="BF90" i="11"/>
  <c r="BF91" i="11"/>
  <c r="BF92" i="11"/>
  <c r="BF93" i="11"/>
  <c r="BF95" i="11"/>
  <c r="BF84" i="11"/>
  <c r="BF29" i="11" l="1"/>
  <c r="BF36" i="11"/>
  <c r="BA37" i="10"/>
  <c r="BF35" i="11"/>
  <c r="BU36" i="12"/>
  <c r="BW36" i="12"/>
  <c r="BX36" i="12"/>
  <c r="CD36" i="12" s="1"/>
  <c r="CJ36" i="12" s="1"/>
  <c r="CP36" i="12" s="1"/>
  <c r="CV36" i="12" s="1"/>
  <c r="DB36" i="12" s="1"/>
  <c r="DH36" i="12" s="1"/>
  <c r="DN36" i="12" s="1"/>
  <c r="DT36" i="12" s="1"/>
  <c r="DZ36" i="12" s="1"/>
  <c r="EF36" i="12" s="1"/>
  <c r="EL36" i="12" s="1"/>
  <c r="ER36" i="12" s="1"/>
  <c r="EX36" i="12" s="1"/>
  <c r="FD36" i="12" s="1"/>
  <c r="FJ36" i="12" s="1"/>
  <c r="FP36" i="12" s="1"/>
  <c r="FV36" i="12" s="1"/>
  <c r="GB36" i="12" s="1"/>
  <c r="GH36" i="12" s="1"/>
  <c r="GN36" i="12" s="1"/>
  <c r="GT36" i="12" s="1"/>
  <c r="GZ36" i="12" s="1"/>
  <c r="HF36" i="12" s="1"/>
  <c r="HL36" i="12" s="1"/>
  <c r="HR36" i="12" s="1"/>
  <c r="HX36" i="12" s="1"/>
  <c r="ID36" i="12" s="1"/>
  <c r="IJ36" i="12" s="1"/>
  <c r="IP36" i="12" s="1"/>
  <c r="IV36" i="12" s="1"/>
  <c r="JB36" i="12" s="1"/>
  <c r="JH36" i="12" s="1"/>
  <c r="JN36" i="12" s="1"/>
  <c r="JT36" i="12" s="1"/>
  <c r="JZ36" i="12" s="1"/>
  <c r="KF36" i="12" s="1"/>
  <c r="KL36" i="12" s="1"/>
  <c r="KR36" i="12" s="1"/>
  <c r="KX36" i="12" s="1"/>
  <c r="LD36" i="12" s="1"/>
  <c r="LJ36" i="12" s="1"/>
  <c r="LP36" i="12" s="1"/>
  <c r="LV36" i="12" s="1"/>
  <c r="MB36" i="12" s="1"/>
  <c r="MH36" i="12" s="1"/>
  <c r="MN36" i="12" s="1"/>
  <c r="MT36" i="12" s="1"/>
  <c r="MZ36" i="12" s="1"/>
  <c r="NF36" i="12" s="1"/>
  <c r="NL36" i="12" s="1"/>
  <c r="NR36" i="12" s="1"/>
  <c r="NX36" i="12" s="1"/>
  <c r="OD36" i="12" s="1"/>
  <c r="OJ36" i="12" s="1"/>
  <c r="OP36" i="12" s="1"/>
  <c r="OV36" i="12" s="1"/>
  <c r="PB36" i="12" s="1"/>
  <c r="PH36" i="12" s="1"/>
  <c r="PN36" i="12" s="1"/>
  <c r="PT36" i="12" s="1"/>
  <c r="PZ36" i="12" s="1"/>
  <c r="QF36" i="12" s="1"/>
  <c r="QL36" i="12" s="1"/>
  <c r="QR36" i="12" s="1"/>
  <c r="QX36" i="12" s="1"/>
  <c r="RD36" i="12" s="1"/>
  <c r="RJ36" i="12" s="1"/>
  <c r="RP36" i="12" s="1"/>
  <c r="RV36" i="12" s="1"/>
  <c r="SB36" i="12" s="1"/>
  <c r="SH36" i="12" s="1"/>
  <c r="SN36" i="12" s="1"/>
  <c r="ST36" i="12" s="1"/>
  <c r="SZ36" i="12" s="1"/>
  <c r="TF36" i="12" s="1"/>
  <c r="TL36" i="12" s="1"/>
  <c r="TR36" i="12" s="1"/>
  <c r="TX36" i="12" s="1"/>
  <c r="UD36" i="12" s="1"/>
  <c r="UJ36" i="12" s="1"/>
  <c r="UP36" i="12" s="1"/>
  <c r="UV36" i="12" s="1"/>
  <c r="VB36" i="12" s="1"/>
  <c r="VH36" i="12" s="1"/>
  <c r="VN36" i="12" s="1"/>
  <c r="VT36" i="12" s="1"/>
  <c r="VZ36" i="12" s="1"/>
  <c r="WF36" i="12" s="1"/>
  <c r="WL36" i="12" s="1"/>
  <c r="WR36" i="12" s="1"/>
  <c r="WX36" i="12" s="1"/>
  <c r="XD36" i="12" s="1"/>
  <c r="XJ36" i="12" s="1"/>
  <c r="XP36" i="12" s="1"/>
  <c r="XV36" i="12" s="1"/>
  <c r="YB36" i="12" s="1"/>
  <c r="YH36" i="12" s="1"/>
  <c r="YN36" i="12" s="1"/>
  <c r="YT36" i="12" s="1"/>
  <c r="YZ36" i="12" s="1"/>
  <c r="ZF36" i="12" s="1"/>
  <c r="ZL36" i="12" s="1"/>
  <c r="ZR36" i="12" s="1"/>
  <c r="ZX36" i="12" s="1"/>
  <c r="AAD36" i="12" s="1"/>
  <c r="AAJ36" i="12" s="1"/>
  <c r="AAP36" i="12" s="1"/>
  <c r="AAV36" i="12" s="1"/>
  <c r="ABB36" i="12" s="1"/>
  <c r="ABH36" i="12" s="1"/>
  <c r="ABN36" i="12" s="1"/>
  <c r="ABT36" i="12" s="1"/>
  <c r="ABZ36" i="12" s="1"/>
  <c r="ACF36" i="12" s="1"/>
  <c r="ACL36" i="12" s="1"/>
  <c r="ACR36" i="12" s="1"/>
  <c r="ACX36" i="12" s="1"/>
  <c r="ADD36" i="12" s="1"/>
  <c r="ADJ36" i="12" s="1"/>
  <c r="ADP36" i="12" s="1"/>
  <c r="ADV36" i="12" s="1"/>
  <c r="AEB36" i="12" s="1"/>
  <c r="AEH36" i="12" s="1"/>
  <c r="AEN36" i="12" s="1"/>
  <c r="AET36" i="12" s="1"/>
  <c r="AEZ36" i="12" s="1"/>
  <c r="AFF36" i="12" s="1"/>
  <c r="AFL36" i="12" s="1"/>
  <c r="AFR36" i="12" s="1"/>
  <c r="AFX36" i="12" s="1"/>
  <c r="AGD36" i="12" s="1"/>
  <c r="AGJ36" i="12" s="1"/>
  <c r="AGP36" i="12" s="1"/>
  <c r="AGV36" i="12" s="1"/>
  <c r="AHB36" i="12" s="1"/>
  <c r="AHH36" i="12" s="1"/>
  <c r="AHN36" i="12" s="1"/>
  <c r="AHT36" i="12" s="1"/>
  <c r="AHZ36" i="12" s="1"/>
  <c r="AIF36" i="12" s="1"/>
  <c r="AIL36" i="12" s="1"/>
  <c r="AIR36" i="12" s="1"/>
  <c r="AIX36" i="12" s="1"/>
  <c r="AJD36" i="12" s="1"/>
  <c r="AJJ36" i="12" s="1"/>
  <c r="AJP36" i="12" s="1"/>
  <c r="AJV36" i="12" s="1"/>
  <c r="AKB36" i="12" s="1"/>
  <c r="AKH36" i="12" s="1"/>
  <c r="AKN36" i="12" s="1"/>
  <c r="AKT36" i="12" s="1"/>
  <c r="AKZ36" i="12" s="1"/>
  <c r="ALF36" i="12" s="1"/>
  <c r="ALL36" i="12" s="1"/>
  <c r="ALR36" i="12" s="1"/>
  <c r="ALX36" i="12" s="1"/>
  <c r="AMD36" i="12" s="1"/>
  <c r="AMJ36" i="12" s="1"/>
  <c r="AMP36" i="12" s="1"/>
  <c r="AMV36" i="12" s="1"/>
  <c r="ANB36" i="12" s="1"/>
  <c r="ANH36" i="12" s="1"/>
  <c r="ANN36" i="12" s="1"/>
  <c r="ANT36" i="12" s="1"/>
  <c r="ANZ36" i="12" s="1"/>
  <c r="AOF36" i="12" s="1"/>
  <c r="AOL36" i="12" s="1"/>
  <c r="AOR36" i="12" s="1"/>
  <c r="AOX36" i="12" s="1"/>
  <c r="APD36" i="12" s="1"/>
  <c r="APJ36" i="12" s="1"/>
  <c r="APP36" i="12" s="1"/>
  <c r="APV36" i="12" s="1"/>
  <c r="AQB36" i="12" s="1"/>
  <c r="AQH36" i="12" s="1"/>
  <c r="AQN36" i="12" s="1"/>
  <c r="AQT36" i="12" s="1"/>
  <c r="AQZ36" i="12" s="1"/>
  <c r="ARF36" i="12" s="1"/>
  <c r="ARL36" i="12" s="1"/>
  <c r="ARR36" i="12" s="1"/>
  <c r="ARX36" i="12" s="1"/>
  <c r="ASD36" i="12" s="1"/>
  <c r="ASJ36" i="12" s="1"/>
  <c r="ASP36" i="12" s="1"/>
  <c r="ASV36" i="12" s="1"/>
  <c r="ATB36" i="12" s="1"/>
  <c r="ATH36" i="12" s="1"/>
  <c r="ATN36" i="12" s="1"/>
  <c r="ATT36" i="12" s="1"/>
  <c r="ATZ36" i="12" s="1"/>
  <c r="AUF36" i="12" s="1"/>
  <c r="AUL36" i="12" s="1"/>
  <c r="AUR36" i="12" s="1"/>
  <c r="AUX36" i="12" s="1"/>
  <c r="AVD36" i="12" s="1"/>
  <c r="AVJ36" i="12" s="1"/>
  <c r="AVP36" i="12" s="1"/>
  <c r="AVV36" i="12" s="1"/>
  <c r="AWB36" i="12" s="1"/>
  <c r="AWH36" i="12" s="1"/>
  <c r="AWN36" i="12" s="1"/>
  <c r="AWT36" i="12" s="1"/>
  <c r="AWZ36" i="12" s="1"/>
  <c r="AXF36" i="12" s="1"/>
  <c r="AXL36" i="12" s="1"/>
  <c r="AXR36" i="12" s="1"/>
  <c r="AXX36" i="12" s="1"/>
  <c r="AYD36" i="12" s="1"/>
  <c r="AYJ36" i="12" s="1"/>
  <c r="AYP36" i="12" s="1"/>
  <c r="AYV36" i="12" s="1"/>
  <c r="AZB36" i="12" s="1"/>
  <c r="AZH36" i="12" s="1"/>
  <c r="AZN36" i="12" s="1"/>
  <c r="AZT36" i="12" s="1"/>
  <c r="AZZ36" i="12" s="1"/>
  <c r="BAF36" i="12" s="1"/>
  <c r="BAL36" i="12" s="1"/>
  <c r="BAR36" i="12" s="1"/>
  <c r="BAX36" i="12" s="1"/>
  <c r="BBD36" i="12" s="1"/>
  <c r="BBJ36" i="12" s="1"/>
  <c r="BBP36" i="12" s="1"/>
  <c r="BBV36" i="12" s="1"/>
  <c r="BCB36" i="12" s="1"/>
  <c r="BCH36" i="12" s="1"/>
  <c r="BCN36" i="12" s="1"/>
  <c r="BCT36" i="12" s="1"/>
  <c r="BCZ36" i="12" s="1"/>
  <c r="BDF36" i="12" s="1"/>
  <c r="BDL36" i="12" s="1"/>
  <c r="BDR36" i="12" s="1"/>
  <c r="BDX36" i="12" s="1"/>
  <c r="BED36" i="12" s="1"/>
  <c r="BEJ36" i="12" s="1"/>
  <c r="BEP36" i="12" s="1"/>
  <c r="BEV36" i="12" s="1"/>
  <c r="BFB36" i="12" s="1"/>
  <c r="BFH36" i="12" s="1"/>
  <c r="BFN36" i="12" s="1"/>
  <c r="BFT36" i="12" s="1"/>
  <c r="BFZ36" i="12" s="1"/>
  <c r="BGF36" i="12" s="1"/>
  <c r="BGL36" i="12" s="1"/>
  <c r="BGR36" i="12" s="1"/>
  <c r="BGX36" i="12" s="1"/>
  <c r="BHD36" i="12" s="1"/>
  <c r="BHJ36" i="12" s="1"/>
  <c r="BHP36" i="12" s="1"/>
  <c r="BHV36" i="12" s="1"/>
  <c r="BIB36" i="12" s="1"/>
  <c r="BIH36" i="12" s="1"/>
  <c r="BIN36" i="12" s="1"/>
  <c r="BIT36" i="12" s="1"/>
  <c r="BIZ36" i="12" s="1"/>
  <c r="BJF36" i="12" s="1"/>
  <c r="BJL36" i="12" s="1"/>
  <c r="BJR36" i="12" s="1"/>
  <c r="BJX36" i="12" s="1"/>
  <c r="BKD36" i="12" s="1"/>
  <c r="BKJ36" i="12" s="1"/>
  <c r="BKP36" i="12" s="1"/>
  <c r="BKV36" i="12" s="1"/>
  <c r="BLB36" i="12" s="1"/>
  <c r="BLH36" i="12" s="1"/>
  <c r="BLN36" i="12" s="1"/>
  <c r="BLT36" i="12" s="1"/>
  <c r="BLZ36" i="12" s="1"/>
  <c r="BMF36" i="12" s="1"/>
  <c r="BML36" i="12" s="1"/>
  <c r="BMR36" i="12" s="1"/>
  <c r="BMX36" i="12" s="1"/>
  <c r="BND36" i="12" s="1"/>
  <c r="BNJ36" i="12" s="1"/>
  <c r="BNP36" i="12" s="1"/>
  <c r="BNV36" i="12" s="1"/>
  <c r="BOB36" i="12" s="1"/>
  <c r="BOH36" i="12" s="1"/>
  <c r="BON36" i="12" s="1"/>
  <c r="BOT36" i="12" s="1"/>
  <c r="BOZ36" i="12" s="1"/>
  <c r="BPF36" i="12" s="1"/>
  <c r="BPL36" i="12" s="1"/>
  <c r="BPR36" i="12" s="1"/>
  <c r="BPX36" i="12" s="1"/>
  <c r="BQD36" i="12" s="1"/>
  <c r="BQJ36" i="12" s="1"/>
  <c r="BQP36" i="12" s="1"/>
  <c r="BQV36" i="12" s="1"/>
  <c r="BRB36" i="12" s="1"/>
  <c r="BRH36" i="12" s="1"/>
  <c r="BRN36" i="12" s="1"/>
  <c r="BRT36" i="12" s="1"/>
  <c r="BRZ36" i="12" s="1"/>
  <c r="BSF36" i="12" s="1"/>
  <c r="BSL36" i="12" s="1"/>
  <c r="BSR36" i="12" s="1"/>
  <c r="BSX36" i="12" s="1"/>
  <c r="BTD36" i="12" s="1"/>
  <c r="BTJ36" i="12" s="1"/>
  <c r="BTP36" i="12" s="1"/>
  <c r="BTV36" i="12" s="1"/>
  <c r="BUB36" i="12" s="1"/>
  <c r="BUH36" i="12" s="1"/>
  <c r="BUN36" i="12" s="1"/>
  <c r="BUT36" i="12" s="1"/>
  <c r="BUZ36" i="12" s="1"/>
  <c r="BVF36" i="12" s="1"/>
  <c r="BVL36" i="12" s="1"/>
  <c r="BVR36" i="12" s="1"/>
  <c r="BVX36" i="12" s="1"/>
  <c r="BWD36" i="12" s="1"/>
  <c r="BWJ36" i="12" s="1"/>
  <c r="BWP36" i="12" s="1"/>
  <c r="BWV36" i="12" s="1"/>
  <c r="BXB36" i="12" s="1"/>
  <c r="BXH36" i="12" s="1"/>
  <c r="BXN36" i="12" s="1"/>
  <c r="BXT36" i="12" s="1"/>
  <c r="BXZ36" i="12" s="1"/>
  <c r="BYF36" i="12" s="1"/>
  <c r="BYL36" i="12" s="1"/>
  <c r="BYR36" i="12" s="1"/>
  <c r="BYX36" i="12" s="1"/>
  <c r="BZD36" i="12" s="1"/>
  <c r="BZJ36" i="12" s="1"/>
  <c r="BZP36" i="12" s="1"/>
  <c r="BZV36" i="12" s="1"/>
  <c r="CAB36" i="12" s="1"/>
  <c r="CAH36" i="12" s="1"/>
  <c r="CAN36" i="12" s="1"/>
  <c r="CAT36" i="12" s="1"/>
  <c r="CAZ36" i="12" s="1"/>
  <c r="CBF36" i="12" s="1"/>
  <c r="CBL36" i="12" s="1"/>
  <c r="CBR36" i="12" s="1"/>
  <c r="CBX36" i="12" s="1"/>
  <c r="CCD36" i="12" s="1"/>
  <c r="CCJ36" i="12" s="1"/>
  <c r="CCP36" i="12" s="1"/>
  <c r="CCV36" i="12" s="1"/>
  <c r="CDB36" i="12" s="1"/>
  <c r="CDH36" i="12" s="1"/>
  <c r="CDN36" i="12" s="1"/>
  <c r="CDT36" i="12" s="1"/>
  <c r="CDZ36" i="12" s="1"/>
  <c r="CEF36" i="12" s="1"/>
  <c r="CEL36" i="12" s="1"/>
  <c r="CER36" i="12" s="1"/>
  <c r="CEX36" i="12" s="1"/>
  <c r="CFD36" i="12" s="1"/>
  <c r="CFJ36" i="12" s="1"/>
  <c r="CFP36" i="12" s="1"/>
  <c r="CFV36" i="12" s="1"/>
  <c r="CGB36" i="12" s="1"/>
  <c r="CGH36" i="12" s="1"/>
  <c r="CGN36" i="12" s="1"/>
  <c r="CGT36" i="12" s="1"/>
  <c r="CGZ36" i="12" s="1"/>
  <c r="CHF36" i="12" s="1"/>
  <c r="CHL36" i="12" s="1"/>
  <c r="CHR36" i="12" s="1"/>
  <c r="CHX36" i="12" s="1"/>
  <c r="CID36" i="12" s="1"/>
  <c r="CIJ36" i="12" s="1"/>
  <c r="CIP36" i="12" s="1"/>
  <c r="CIV36" i="12" s="1"/>
  <c r="CJB36" i="12" s="1"/>
  <c r="CJH36" i="12" s="1"/>
  <c r="CJN36" i="12" s="1"/>
  <c r="CJT36" i="12" s="1"/>
  <c r="CJZ36" i="12" s="1"/>
  <c r="CKF36" i="12" s="1"/>
  <c r="CKL36" i="12" s="1"/>
  <c r="CKR36" i="12" s="1"/>
  <c r="CKX36" i="12" s="1"/>
  <c r="CLD36" i="12" s="1"/>
  <c r="CLJ36" i="12" s="1"/>
  <c r="CLP36" i="12" s="1"/>
  <c r="CLV36" i="12" s="1"/>
  <c r="CMB36" i="12" s="1"/>
  <c r="CMH36" i="12" s="1"/>
  <c r="CMN36" i="12" s="1"/>
  <c r="CMT36" i="12" s="1"/>
  <c r="CMZ36" i="12" s="1"/>
  <c r="CNF36" i="12" s="1"/>
  <c r="CNL36" i="12" s="1"/>
  <c r="CNR36" i="12" s="1"/>
  <c r="CNX36" i="12" s="1"/>
  <c r="COD36" i="12" s="1"/>
  <c r="COJ36" i="12" s="1"/>
  <c r="COP36" i="12" s="1"/>
  <c r="COV36" i="12" s="1"/>
  <c r="CPB36" i="12" s="1"/>
  <c r="CPH36" i="12" s="1"/>
  <c r="CPN36" i="12" s="1"/>
  <c r="CPT36" i="12" s="1"/>
  <c r="CPZ36" i="12" s="1"/>
  <c r="CQF36" i="12" s="1"/>
  <c r="CQL36" i="12" s="1"/>
  <c r="CQR36" i="12" s="1"/>
  <c r="CQX36" i="12" s="1"/>
  <c r="CRD36" i="12" s="1"/>
  <c r="CRJ36" i="12" s="1"/>
  <c r="CRP36" i="12" s="1"/>
  <c r="CRV36" i="12" s="1"/>
  <c r="CSB36" i="12" s="1"/>
  <c r="CSH36" i="12" s="1"/>
  <c r="CSN36" i="12" s="1"/>
  <c r="CST36" i="12" s="1"/>
  <c r="CSZ36" i="12" s="1"/>
  <c r="CTF36" i="12" s="1"/>
  <c r="CTL36" i="12" s="1"/>
  <c r="CTR36" i="12" s="1"/>
  <c r="CTX36" i="12" s="1"/>
  <c r="CUD36" i="12" s="1"/>
  <c r="CUJ36" i="12" s="1"/>
  <c r="CUP36" i="12" s="1"/>
  <c r="CUV36" i="12" s="1"/>
  <c r="CVB36" i="12" s="1"/>
  <c r="CVH36" i="12" s="1"/>
  <c r="CVN36" i="12" s="1"/>
  <c r="CVT36" i="12" s="1"/>
  <c r="CVZ36" i="12" s="1"/>
  <c r="CWF36" i="12" s="1"/>
  <c r="CWL36" i="12" s="1"/>
  <c r="CWR36" i="12" s="1"/>
  <c r="CWX36" i="12" s="1"/>
  <c r="CXD36" i="12" s="1"/>
  <c r="CXJ36" i="12" s="1"/>
  <c r="CXP36" i="12" s="1"/>
  <c r="CXV36" i="12" s="1"/>
  <c r="CYB36" i="12" s="1"/>
  <c r="CYH36" i="12" s="1"/>
  <c r="CYN36" i="12" s="1"/>
  <c r="CYT36" i="12" s="1"/>
  <c r="CYZ36" i="12" s="1"/>
  <c r="CZF36" i="12" s="1"/>
  <c r="CZL36" i="12" s="1"/>
  <c r="CZR36" i="12" s="1"/>
  <c r="CZX36" i="12" s="1"/>
  <c r="DAD36" i="12" s="1"/>
  <c r="DAJ36" i="12" s="1"/>
  <c r="DAP36" i="12" s="1"/>
  <c r="DAV36" i="12" s="1"/>
  <c r="DBB36" i="12" s="1"/>
  <c r="DBH36" i="12" s="1"/>
  <c r="DBN36" i="12" s="1"/>
  <c r="DBT36" i="12" s="1"/>
  <c r="DBZ36" i="12" s="1"/>
  <c r="DCF36" i="12" s="1"/>
  <c r="DCL36" i="12" s="1"/>
  <c r="DCR36" i="12" s="1"/>
  <c r="DCX36" i="12" s="1"/>
  <c r="DDD36" i="12" s="1"/>
  <c r="DDJ36" i="12" s="1"/>
  <c r="DDP36" i="12" s="1"/>
  <c r="DDV36" i="12" s="1"/>
  <c r="DEB36" i="12" s="1"/>
  <c r="DEH36" i="12" s="1"/>
  <c r="DEN36" i="12" s="1"/>
  <c r="DET36" i="12" s="1"/>
  <c r="DEZ36" i="12" s="1"/>
  <c r="DFF36" i="12" s="1"/>
  <c r="DFL36" i="12" s="1"/>
  <c r="DFR36" i="12" s="1"/>
  <c r="DFX36" i="12" s="1"/>
  <c r="DGD36" i="12" s="1"/>
  <c r="DGJ36" i="12" s="1"/>
  <c r="DGP36" i="12" s="1"/>
  <c r="DGV36" i="12" s="1"/>
  <c r="DHB36" i="12" s="1"/>
  <c r="DHH36" i="12" s="1"/>
  <c r="DHN36" i="12" s="1"/>
  <c r="DHT36" i="12" s="1"/>
  <c r="DHZ36" i="12" s="1"/>
  <c r="DIF36" i="12" s="1"/>
  <c r="DIL36" i="12" s="1"/>
  <c r="DIR36" i="12" s="1"/>
  <c r="DIX36" i="12" s="1"/>
  <c r="DJD36" i="12" s="1"/>
  <c r="DJJ36" i="12" s="1"/>
  <c r="DJP36" i="12" s="1"/>
  <c r="DJV36" i="12" s="1"/>
  <c r="DKB36" i="12" s="1"/>
  <c r="DKH36" i="12" s="1"/>
  <c r="DKN36" i="12" s="1"/>
  <c r="DKT36" i="12" s="1"/>
  <c r="DKZ36" i="12" s="1"/>
  <c r="DLF36" i="12" s="1"/>
  <c r="DLL36" i="12" s="1"/>
  <c r="DLR36" i="12" s="1"/>
  <c r="DLX36" i="12" s="1"/>
  <c r="DMD36" i="12" s="1"/>
  <c r="DMJ36" i="12" s="1"/>
  <c r="DMP36" i="12" s="1"/>
  <c r="DMV36" i="12" s="1"/>
  <c r="DNB36" i="12" s="1"/>
  <c r="DNH36" i="12" s="1"/>
  <c r="DNN36" i="12" s="1"/>
  <c r="DNT36" i="12" s="1"/>
  <c r="DNZ36" i="12" s="1"/>
  <c r="DOF36" i="12" s="1"/>
  <c r="DOL36" i="12" s="1"/>
  <c r="DOR36" i="12" s="1"/>
  <c r="DOX36" i="12" s="1"/>
  <c r="DPD36" i="12" s="1"/>
  <c r="DPJ36" i="12" s="1"/>
  <c r="DPP36" i="12" s="1"/>
  <c r="DPV36" i="12" s="1"/>
  <c r="DQB36" i="12" s="1"/>
  <c r="DQH36" i="12" s="1"/>
  <c r="DQN36" i="12" s="1"/>
  <c r="DQT36" i="12" s="1"/>
  <c r="DQZ36" i="12" s="1"/>
  <c r="DRF36" i="12" s="1"/>
  <c r="DRL36" i="12" s="1"/>
  <c r="DRR36" i="12" s="1"/>
  <c r="DRX36" i="12" s="1"/>
  <c r="DSD36" i="12" s="1"/>
  <c r="DSJ36" i="12" s="1"/>
  <c r="DSP36" i="12" s="1"/>
  <c r="DSV36" i="12" s="1"/>
  <c r="DTB36" i="12" s="1"/>
  <c r="DTH36" i="12" s="1"/>
  <c r="DTN36" i="12" s="1"/>
  <c r="DTT36" i="12" s="1"/>
  <c r="DTZ36" i="12" s="1"/>
  <c r="DUF36" i="12" s="1"/>
  <c r="DUL36" i="12" s="1"/>
  <c r="DUR36" i="12" s="1"/>
  <c r="DUX36" i="12" s="1"/>
  <c r="DVD36" i="12" s="1"/>
  <c r="DVJ36" i="12" s="1"/>
  <c r="DVP36" i="12" s="1"/>
  <c r="DVV36" i="12" s="1"/>
  <c r="DWB36" i="12" s="1"/>
  <c r="DWH36" i="12" s="1"/>
  <c r="DWN36" i="12" s="1"/>
  <c r="DWT36" i="12" s="1"/>
  <c r="DWZ36" i="12" s="1"/>
  <c r="DXF36" i="12" s="1"/>
  <c r="DXL36" i="12" s="1"/>
  <c r="DXR36" i="12" s="1"/>
  <c r="DXX36" i="12" s="1"/>
  <c r="DYD36" i="12" s="1"/>
  <c r="DYJ36" i="12" s="1"/>
  <c r="DYP36" i="12" s="1"/>
  <c r="DYV36" i="12" s="1"/>
  <c r="DZB36" i="12" s="1"/>
  <c r="DZH36" i="12" s="1"/>
  <c r="DZN36" i="12" s="1"/>
  <c r="DZT36" i="12" s="1"/>
  <c r="DZZ36" i="12" s="1"/>
  <c r="EAF36" i="12" s="1"/>
  <c r="EAL36" i="12" s="1"/>
  <c r="EAR36" i="12" s="1"/>
  <c r="EAX36" i="12" s="1"/>
  <c r="EBD36" i="12" s="1"/>
  <c r="EBJ36" i="12" s="1"/>
  <c r="EBP36" i="12" s="1"/>
  <c r="EBV36" i="12" s="1"/>
  <c r="ECB36" i="12" s="1"/>
  <c r="ECH36" i="12" s="1"/>
  <c r="ECN36" i="12" s="1"/>
  <c r="ECT36" i="12" s="1"/>
  <c r="ECZ36" i="12" s="1"/>
  <c r="EDF36" i="12" s="1"/>
  <c r="EDL36" i="12" s="1"/>
  <c r="EDR36" i="12" s="1"/>
  <c r="EDX36" i="12" s="1"/>
  <c r="EED36" i="12" s="1"/>
  <c r="EEJ36" i="12" s="1"/>
  <c r="EEP36" i="12" s="1"/>
  <c r="EEV36" i="12" s="1"/>
  <c r="EFB36" i="12" s="1"/>
  <c r="EFH36" i="12" s="1"/>
  <c r="EFN36" i="12" s="1"/>
  <c r="EFT36" i="12" s="1"/>
  <c r="EFZ36" i="12" s="1"/>
  <c r="EGF36" i="12" s="1"/>
  <c r="EGL36" i="12" s="1"/>
  <c r="EGR36" i="12" s="1"/>
  <c r="EGX36" i="12" s="1"/>
  <c r="EHD36" i="12" s="1"/>
  <c r="EHJ36" i="12" s="1"/>
  <c r="EHP36" i="12" s="1"/>
  <c r="EHV36" i="12" s="1"/>
  <c r="EIB36" i="12" s="1"/>
  <c r="EIH36" i="12" s="1"/>
  <c r="EIN36" i="12" s="1"/>
  <c r="EIT36" i="12" s="1"/>
  <c r="EIZ36" i="12" s="1"/>
  <c r="EJF36" i="12" s="1"/>
  <c r="EJL36" i="12" s="1"/>
  <c r="EJR36" i="12" s="1"/>
  <c r="EJX36" i="12" s="1"/>
  <c r="EKD36" i="12" s="1"/>
  <c r="EKJ36" i="12" s="1"/>
  <c r="EKP36" i="12" s="1"/>
  <c r="EKV36" i="12" s="1"/>
  <c r="ELB36" i="12" s="1"/>
  <c r="ELH36" i="12" s="1"/>
  <c r="ELN36" i="12" s="1"/>
  <c r="ELT36" i="12" s="1"/>
  <c r="ELZ36" i="12" s="1"/>
  <c r="EMF36" i="12" s="1"/>
  <c r="EML36" i="12" s="1"/>
  <c r="EMR36" i="12" s="1"/>
  <c r="EMX36" i="12" s="1"/>
  <c r="END36" i="12" s="1"/>
  <c r="ENJ36" i="12" s="1"/>
  <c r="ENP36" i="12" s="1"/>
  <c r="ENV36" i="12" s="1"/>
  <c r="EOB36" i="12" s="1"/>
  <c r="EOH36" i="12" s="1"/>
  <c r="EON36" i="12" s="1"/>
  <c r="EOT36" i="12" s="1"/>
  <c r="EOZ36" i="12" s="1"/>
  <c r="EPF36" i="12" s="1"/>
  <c r="EPL36" i="12" s="1"/>
  <c r="EPR36" i="12" s="1"/>
  <c r="EPX36" i="12" s="1"/>
  <c r="EQD36" i="12" s="1"/>
  <c r="EQJ36" i="12" s="1"/>
  <c r="EQP36" i="12" s="1"/>
  <c r="EQV36" i="12" s="1"/>
  <c r="ERB36" i="12" s="1"/>
  <c r="ERH36" i="12" s="1"/>
  <c r="ERN36" i="12" s="1"/>
  <c r="ERT36" i="12" s="1"/>
  <c r="ERZ36" i="12" s="1"/>
  <c r="ESF36" i="12" s="1"/>
  <c r="ESL36" i="12" s="1"/>
  <c r="ESR36" i="12" s="1"/>
  <c r="ESX36" i="12" s="1"/>
  <c r="ETD36" i="12" s="1"/>
  <c r="ETJ36" i="12" s="1"/>
  <c r="ETP36" i="12" s="1"/>
  <c r="ETV36" i="12" s="1"/>
  <c r="EUB36" i="12" s="1"/>
  <c r="EUH36" i="12" s="1"/>
  <c r="EUN36" i="12" s="1"/>
  <c r="EUT36" i="12" s="1"/>
  <c r="EUZ36" i="12" s="1"/>
  <c r="EVF36" i="12" s="1"/>
  <c r="EVL36" i="12" s="1"/>
  <c r="EVR36" i="12" s="1"/>
  <c r="EVX36" i="12" s="1"/>
  <c r="EWD36" i="12" s="1"/>
  <c r="EWJ36" i="12" s="1"/>
  <c r="EWP36" i="12" s="1"/>
  <c r="EWV36" i="12" s="1"/>
  <c r="EXB36" i="12" s="1"/>
  <c r="EXH36" i="12" s="1"/>
  <c r="EXN36" i="12" s="1"/>
  <c r="EXT36" i="12" s="1"/>
  <c r="EXZ36" i="12" s="1"/>
  <c r="EYF36" i="12" s="1"/>
  <c r="EYL36" i="12" s="1"/>
  <c r="EYR36" i="12" s="1"/>
  <c r="EYX36" i="12" s="1"/>
  <c r="EZD36" i="12" s="1"/>
  <c r="EZJ36" i="12" s="1"/>
  <c r="EZP36" i="12" s="1"/>
  <c r="EZV36" i="12" s="1"/>
  <c r="FAB36" i="12" s="1"/>
  <c r="FAH36" i="12" s="1"/>
  <c r="FAN36" i="12" s="1"/>
  <c r="FAT36" i="12" s="1"/>
  <c r="FAZ36" i="12" s="1"/>
  <c r="FBF36" i="12" s="1"/>
  <c r="FBL36" i="12" s="1"/>
  <c r="FBR36" i="12" s="1"/>
  <c r="FBX36" i="12" s="1"/>
  <c r="FCD36" i="12" s="1"/>
  <c r="FCJ36" i="12" s="1"/>
  <c r="FCP36" i="12" s="1"/>
  <c r="FCV36" i="12" s="1"/>
  <c r="FDB36" i="12" s="1"/>
  <c r="FDH36" i="12" s="1"/>
  <c r="FDN36" i="12" s="1"/>
  <c r="FDT36" i="12" s="1"/>
  <c r="FDZ36" i="12" s="1"/>
  <c r="FEF36" i="12" s="1"/>
  <c r="FEL36" i="12" s="1"/>
  <c r="FER36" i="12" s="1"/>
  <c r="FEX36" i="12" s="1"/>
  <c r="FFD36" i="12" s="1"/>
  <c r="FFJ36" i="12" s="1"/>
  <c r="FFP36" i="12" s="1"/>
  <c r="FFV36" i="12" s="1"/>
  <c r="FGB36" i="12" s="1"/>
  <c r="FGH36" i="12" s="1"/>
  <c r="FGN36" i="12" s="1"/>
  <c r="FGT36" i="12" s="1"/>
  <c r="FGZ36" i="12" s="1"/>
  <c r="FHF36" i="12" s="1"/>
  <c r="FHL36" i="12" s="1"/>
  <c r="FHR36" i="12" s="1"/>
  <c r="FHX36" i="12" s="1"/>
  <c r="FID36" i="12" s="1"/>
  <c r="FIJ36" i="12" s="1"/>
  <c r="FIP36" i="12" s="1"/>
  <c r="FIV36" i="12" s="1"/>
  <c r="FJB36" i="12" s="1"/>
  <c r="FJH36" i="12" s="1"/>
  <c r="FJN36" i="12" s="1"/>
  <c r="FJT36" i="12" s="1"/>
  <c r="FJZ36" i="12" s="1"/>
  <c r="FKF36" i="12" s="1"/>
  <c r="FKL36" i="12" s="1"/>
  <c r="FKR36" i="12" s="1"/>
  <c r="FKX36" i="12" s="1"/>
  <c r="FLD36" i="12" s="1"/>
  <c r="FLJ36" i="12" s="1"/>
  <c r="FLP36" i="12" s="1"/>
  <c r="FLV36" i="12" s="1"/>
  <c r="FMB36" i="12" s="1"/>
  <c r="FMH36" i="12" s="1"/>
  <c r="FMN36" i="12" s="1"/>
  <c r="FMT36" i="12" s="1"/>
  <c r="FMZ36" i="12" s="1"/>
  <c r="FNF36" i="12" s="1"/>
  <c r="FNL36" i="12" s="1"/>
  <c r="FNR36" i="12" s="1"/>
  <c r="FNX36" i="12" s="1"/>
  <c r="FOD36" i="12" s="1"/>
  <c r="FOJ36" i="12" s="1"/>
  <c r="FOP36" i="12" s="1"/>
  <c r="FOV36" i="12" s="1"/>
  <c r="FPB36" i="12" s="1"/>
  <c r="FPH36" i="12" s="1"/>
  <c r="FPN36" i="12" s="1"/>
  <c r="FPT36" i="12" s="1"/>
  <c r="FPZ36" i="12" s="1"/>
  <c r="FQF36" i="12" s="1"/>
  <c r="FQL36" i="12" s="1"/>
  <c r="FQR36" i="12" s="1"/>
  <c r="FQX36" i="12" s="1"/>
  <c r="FRD36" i="12" s="1"/>
  <c r="FRJ36" i="12" s="1"/>
  <c r="FRP36" i="12" s="1"/>
  <c r="FRV36" i="12" s="1"/>
  <c r="FSB36" i="12" s="1"/>
  <c r="FSH36" i="12" s="1"/>
  <c r="FSN36" i="12" s="1"/>
  <c r="FST36" i="12" s="1"/>
  <c r="FSZ36" i="12" s="1"/>
  <c r="FTF36" i="12" s="1"/>
  <c r="FTL36" i="12" s="1"/>
  <c r="FTR36" i="12" s="1"/>
  <c r="FTX36" i="12" s="1"/>
  <c r="FUD36" i="12" s="1"/>
  <c r="FUJ36" i="12" s="1"/>
  <c r="FUP36" i="12" s="1"/>
  <c r="FUV36" i="12" s="1"/>
  <c r="FVB36" i="12" s="1"/>
  <c r="FVH36" i="12" s="1"/>
  <c r="FVN36" i="12" s="1"/>
  <c r="FVT36" i="12" s="1"/>
  <c r="FVZ36" i="12" s="1"/>
  <c r="FWF36" i="12" s="1"/>
  <c r="FWL36" i="12" s="1"/>
  <c r="FWR36" i="12" s="1"/>
  <c r="FWX36" i="12" s="1"/>
  <c r="FXD36" i="12" s="1"/>
  <c r="FXJ36" i="12" s="1"/>
  <c r="FXP36" i="12" s="1"/>
  <c r="FXV36" i="12" s="1"/>
  <c r="FYB36" i="12" s="1"/>
  <c r="FYH36" i="12" s="1"/>
  <c r="FYN36" i="12" s="1"/>
  <c r="FYT36" i="12" s="1"/>
  <c r="FYZ36" i="12" s="1"/>
  <c r="FZF36" i="12" s="1"/>
  <c r="FZL36" i="12" s="1"/>
  <c r="FZR36" i="12" s="1"/>
  <c r="FZX36" i="12" s="1"/>
  <c r="GAD36" i="12" s="1"/>
  <c r="GAJ36" i="12" s="1"/>
  <c r="GAP36" i="12" s="1"/>
  <c r="GAV36" i="12" s="1"/>
  <c r="GBB36" i="12" s="1"/>
  <c r="GBH36" i="12" s="1"/>
  <c r="GBN36" i="12" s="1"/>
  <c r="GBT36" i="12" s="1"/>
  <c r="GBZ36" i="12" s="1"/>
  <c r="GCF36" i="12" s="1"/>
  <c r="GCL36" i="12" s="1"/>
  <c r="GCR36" i="12" s="1"/>
  <c r="GCX36" i="12" s="1"/>
  <c r="GDD36" i="12" s="1"/>
  <c r="GDJ36" i="12" s="1"/>
  <c r="GDP36" i="12" s="1"/>
  <c r="GDV36" i="12" s="1"/>
  <c r="GEB36" i="12" s="1"/>
  <c r="GEH36" i="12" s="1"/>
  <c r="GEN36" i="12" s="1"/>
  <c r="GET36" i="12" s="1"/>
  <c r="GEZ36" i="12" s="1"/>
  <c r="GFF36" i="12" s="1"/>
  <c r="GFL36" i="12" s="1"/>
  <c r="GFR36" i="12" s="1"/>
  <c r="GFX36" i="12" s="1"/>
  <c r="GGD36" i="12" s="1"/>
  <c r="GGJ36" i="12" s="1"/>
  <c r="GGP36" i="12" s="1"/>
  <c r="GGV36" i="12" s="1"/>
  <c r="GHB36" i="12" s="1"/>
  <c r="GHH36" i="12" s="1"/>
  <c r="GHN36" i="12" s="1"/>
  <c r="GHT36" i="12" s="1"/>
  <c r="GHZ36" i="12" s="1"/>
  <c r="GIF36" i="12" s="1"/>
  <c r="GIL36" i="12" s="1"/>
  <c r="GIR36" i="12" s="1"/>
  <c r="GIX36" i="12" s="1"/>
  <c r="GJD36" i="12" s="1"/>
  <c r="GJJ36" i="12" s="1"/>
  <c r="GJP36" i="12" s="1"/>
  <c r="GJV36" i="12" s="1"/>
  <c r="GKB36" i="12" s="1"/>
  <c r="GKH36" i="12" s="1"/>
  <c r="GKN36" i="12" s="1"/>
  <c r="GKT36" i="12" s="1"/>
  <c r="GKZ36" i="12" s="1"/>
  <c r="GLF36" i="12" s="1"/>
  <c r="GLL36" i="12" s="1"/>
  <c r="GLR36" i="12" s="1"/>
  <c r="GLX36" i="12" s="1"/>
  <c r="GMD36" i="12" s="1"/>
  <c r="GMJ36" i="12" s="1"/>
  <c r="GMP36" i="12" s="1"/>
  <c r="GMV36" i="12" s="1"/>
  <c r="GNB36" i="12" s="1"/>
  <c r="GNH36" i="12" s="1"/>
  <c r="GNN36" i="12" s="1"/>
  <c r="GNT36" i="12" s="1"/>
  <c r="GNZ36" i="12" s="1"/>
  <c r="GOF36" i="12" s="1"/>
  <c r="GOL36" i="12" s="1"/>
  <c r="GOR36" i="12" s="1"/>
  <c r="GOX36" i="12" s="1"/>
  <c r="GPD36" i="12" s="1"/>
  <c r="GPJ36" i="12" s="1"/>
  <c r="GPP36" i="12" s="1"/>
  <c r="GPV36" i="12" s="1"/>
  <c r="GQB36" i="12" s="1"/>
  <c r="GQH36" i="12" s="1"/>
  <c r="GQN36" i="12" s="1"/>
  <c r="GQT36" i="12" s="1"/>
  <c r="GQZ36" i="12" s="1"/>
  <c r="GRF36" i="12" s="1"/>
  <c r="GRL36" i="12" s="1"/>
  <c r="GRR36" i="12" s="1"/>
  <c r="GRX36" i="12" s="1"/>
  <c r="GSD36" i="12" s="1"/>
  <c r="GSJ36" i="12" s="1"/>
  <c r="GSP36" i="12" s="1"/>
  <c r="GSV36" i="12" s="1"/>
  <c r="GTB36" i="12" s="1"/>
  <c r="GTH36" i="12" s="1"/>
  <c r="GTN36" i="12" s="1"/>
  <c r="GTT36" i="12" s="1"/>
  <c r="GTZ36" i="12" s="1"/>
  <c r="GUF36" i="12" s="1"/>
  <c r="GUL36" i="12" s="1"/>
  <c r="GUR36" i="12" s="1"/>
  <c r="GUX36" i="12" s="1"/>
  <c r="GVD36" i="12" s="1"/>
  <c r="GVJ36" i="12" s="1"/>
  <c r="GVP36" i="12" s="1"/>
  <c r="GVV36" i="12" s="1"/>
  <c r="GWB36" i="12" s="1"/>
  <c r="GWH36" i="12" s="1"/>
  <c r="GWN36" i="12" s="1"/>
  <c r="GWT36" i="12" s="1"/>
  <c r="GWZ36" i="12" s="1"/>
  <c r="GXF36" i="12" s="1"/>
  <c r="GXL36" i="12" s="1"/>
  <c r="GXR36" i="12" s="1"/>
  <c r="GXX36" i="12" s="1"/>
  <c r="GYD36" i="12" s="1"/>
  <c r="GYJ36" i="12" s="1"/>
  <c r="GYP36" i="12" s="1"/>
  <c r="GYV36" i="12" s="1"/>
  <c r="GZB36" i="12" s="1"/>
  <c r="GZH36" i="12" s="1"/>
  <c r="GZN36" i="12" s="1"/>
  <c r="GZT36" i="12" s="1"/>
  <c r="GZZ36" i="12" s="1"/>
  <c r="HAF36" i="12" s="1"/>
  <c r="HAL36" i="12" s="1"/>
  <c r="HAR36" i="12" s="1"/>
  <c r="HAX36" i="12" s="1"/>
  <c r="HBD36" i="12" s="1"/>
  <c r="HBJ36" i="12" s="1"/>
  <c r="HBP36" i="12" s="1"/>
  <c r="HBV36" i="12" s="1"/>
  <c r="HCB36" i="12" s="1"/>
  <c r="HCH36" i="12" s="1"/>
  <c r="HCN36" i="12" s="1"/>
  <c r="HCT36" i="12" s="1"/>
  <c r="HCZ36" i="12" s="1"/>
  <c r="HDF36" i="12" s="1"/>
  <c r="HDL36" i="12" s="1"/>
  <c r="HDR36" i="12" s="1"/>
  <c r="HDX36" i="12" s="1"/>
  <c r="HED36" i="12" s="1"/>
  <c r="HEJ36" i="12" s="1"/>
  <c r="HEP36" i="12" s="1"/>
  <c r="HEV36" i="12" s="1"/>
  <c r="HFB36" i="12" s="1"/>
  <c r="HFH36" i="12" s="1"/>
  <c r="HFN36" i="12" s="1"/>
  <c r="HFT36" i="12" s="1"/>
  <c r="HFZ36" i="12" s="1"/>
  <c r="HGF36" i="12" s="1"/>
  <c r="HGL36" i="12" s="1"/>
  <c r="HGR36" i="12" s="1"/>
  <c r="HGX36" i="12" s="1"/>
  <c r="HHD36" i="12" s="1"/>
  <c r="HHJ36" i="12" s="1"/>
  <c r="HHP36" i="12" s="1"/>
  <c r="HHV36" i="12" s="1"/>
  <c r="HIB36" i="12" s="1"/>
  <c r="HIH36" i="12" s="1"/>
  <c r="HIN36" i="12" s="1"/>
  <c r="HIT36" i="12" s="1"/>
  <c r="HIZ36" i="12" s="1"/>
  <c r="HJF36" i="12" s="1"/>
  <c r="HJL36" i="12" s="1"/>
  <c r="HJR36" i="12" s="1"/>
  <c r="HJX36" i="12" s="1"/>
  <c r="HKD36" i="12" s="1"/>
  <c r="HKJ36" i="12" s="1"/>
  <c r="HKP36" i="12" s="1"/>
  <c r="HKV36" i="12" s="1"/>
  <c r="HLB36" i="12" s="1"/>
  <c r="HLH36" i="12" s="1"/>
  <c r="HLN36" i="12" s="1"/>
  <c r="HLT36" i="12" s="1"/>
  <c r="HLZ36" i="12" s="1"/>
  <c r="HMF36" i="12" s="1"/>
  <c r="HML36" i="12" s="1"/>
  <c r="HMR36" i="12" s="1"/>
  <c r="HMX36" i="12" s="1"/>
  <c r="HND36" i="12" s="1"/>
  <c r="HNJ36" i="12" s="1"/>
  <c r="HNP36" i="12" s="1"/>
  <c r="HNV36" i="12" s="1"/>
  <c r="HOB36" i="12" s="1"/>
  <c r="HOH36" i="12" s="1"/>
  <c r="HON36" i="12" s="1"/>
  <c r="HOT36" i="12" s="1"/>
  <c r="HOZ36" i="12" s="1"/>
  <c r="HPF36" i="12" s="1"/>
  <c r="HPL36" i="12" s="1"/>
  <c r="HPR36" i="12" s="1"/>
  <c r="HPX36" i="12" s="1"/>
  <c r="HQD36" i="12" s="1"/>
  <c r="HQJ36" i="12" s="1"/>
  <c r="HQP36" i="12" s="1"/>
  <c r="HQV36" i="12" s="1"/>
  <c r="HRB36" i="12" s="1"/>
  <c r="HRH36" i="12" s="1"/>
  <c r="HRN36" i="12" s="1"/>
  <c r="HRT36" i="12" s="1"/>
  <c r="HRZ36" i="12" s="1"/>
  <c r="HSF36" i="12" s="1"/>
  <c r="HSL36" i="12" s="1"/>
  <c r="HSR36" i="12" s="1"/>
  <c r="HSX36" i="12" s="1"/>
  <c r="HTD36" i="12" s="1"/>
  <c r="HTJ36" i="12" s="1"/>
  <c r="HTP36" i="12" s="1"/>
  <c r="HTV36" i="12" s="1"/>
  <c r="HUB36" i="12" s="1"/>
  <c r="HUH36" i="12" s="1"/>
  <c r="HUN36" i="12" s="1"/>
  <c r="HUT36" i="12" s="1"/>
  <c r="HUZ36" i="12" s="1"/>
  <c r="HVF36" i="12" s="1"/>
  <c r="HVL36" i="12" s="1"/>
  <c r="HVR36" i="12" s="1"/>
  <c r="HVX36" i="12" s="1"/>
  <c r="HWD36" i="12" s="1"/>
  <c r="HWJ36" i="12" s="1"/>
  <c r="HWP36" i="12" s="1"/>
  <c r="HWV36" i="12" s="1"/>
  <c r="HXB36" i="12" s="1"/>
  <c r="HXH36" i="12" s="1"/>
  <c r="HXN36" i="12" s="1"/>
  <c r="HXT36" i="12" s="1"/>
  <c r="HXZ36" i="12" s="1"/>
  <c r="HYF36" i="12" s="1"/>
  <c r="HYL36" i="12" s="1"/>
  <c r="HYR36" i="12" s="1"/>
  <c r="HYX36" i="12" s="1"/>
  <c r="HZD36" i="12" s="1"/>
  <c r="HZJ36" i="12" s="1"/>
  <c r="HZP36" i="12" s="1"/>
  <c r="HZV36" i="12" s="1"/>
  <c r="IAB36" i="12" s="1"/>
  <c r="IAH36" i="12" s="1"/>
  <c r="IAN36" i="12" s="1"/>
  <c r="IAT36" i="12" s="1"/>
  <c r="IAZ36" i="12" s="1"/>
  <c r="IBF36" i="12" s="1"/>
  <c r="IBL36" i="12" s="1"/>
  <c r="IBR36" i="12" s="1"/>
  <c r="IBX36" i="12" s="1"/>
  <c r="ICD36" i="12" s="1"/>
  <c r="ICJ36" i="12" s="1"/>
  <c r="ICP36" i="12" s="1"/>
  <c r="ICV36" i="12" s="1"/>
  <c r="IDB36" i="12" s="1"/>
  <c r="IDH36" i="12" s="1"/>
  <c r="IDN36" i="12" s="1"/>
  <c r="IDT36" i="12" s="1"/>
  <c r="IDZ36" i="12" s="1"/>
  <c r="IEF36" i="12" s="1"/>
  <c r="IEL36" i="12" s="1"/>
  <c r="IER36" i="12" s="1"/>
  <c r="IEX36" i="12" s="1"/>
  <c r="IFD36" i="12" s="1"/>
  <c r="IFJ36" i="12" s="1"/>
  <c r="IFP36" i="12" s="1"/>
  <c r="IFV36" i="12" s="1"/>
  <c r="IGB36" i="12" s="1"/>
  <c r="IGH36" i="12" s="1"/>
  <c r="IGN36" i="12" s="1"/>
  <c r="IGT36" i="12" s="1"/>
  <c r="IGZ36" i="12" s="1"/>
  <c r="IHF36" i="12" s="1"/>
  <c r="IHL36" i="12" s="1"/>
  <c r="IHR36" i="12" s="1"/>
  <c r="IHX36" i="12" s="1"/>
  <c r="IID36" i="12" s="1"/>
  <c r="IIJ36" i="12" s="1"/>
  <c r="IIP36" i="12" s="1"/>
  <c r="IIV36" i="12" s="1"/>
  <c r="IJB36" i="12" s="1"/>
  <c r="IJH36" i="12" s="1"/>
  <c r="IJN36" i="12" s="1"/>
  <c r="IJT36" i="12" s="1"/>
  <c r="IJZ36" i="12" s="1"/>
  <c r="IKF36" i="12" s="1"/>
  <c r="IKL36" i="12" s="1"/>
  <c r="IKR36" i="12" s="1"/>
  <c r="IKX36" i="12" s="1"/>
  <c r="ILD36" i="12" s="1"/>
  <c r="ILJ36" i="12" s="1"/>
  <c r="ILP36" i="12" s="1"/>
  <c r="ILV36" i="12" s="1"/>
  <c r="IMB36" i="12" s="1"/>
  <c r="IMH36" i="12" s="1"/>
  <c r="IMN36" i="12" s="1"/>
  <c r="IMT36" i="12" s="1"/>
  <c r="IMZ36" i="12" s="1"/>
  <c r="INF36" i="12" s="1"/>
  <c r="INL36" i="12" s="1"/>
  <c r="INR36" i="12" s="1"/>
  <c r="INX36" i="12" s="1"/>
  <c r="IOD36" i="12" s="1"/>
  <c r="IOJ36" i="12" s="1"/>
  <c r="IOP36" i="12" s="1"/>
  <c r="IOV36" i="12" s="1"/>
  <c r="IPB36" i="12" s="1"/>
  <c r="IPH36" i="12" s="1"/>
  <c r="IPN36" i="12" s="1"/>
  <c r="IPT36" i="12" s="1"/>
  <c r="IPZ36" i="12" s="1"/>
  <c r="IQF36" i="12" s="1"/>
  <c r="IQL36" i="12" s="1"/>
  <c r="IQR36" i="12" s="1"/>
  <c r="IQX36" i="12" s="1"/>
  <c r="IRD36" i="12" s="1"/>
  <c r="IRJ36" i="12" s="1"/>
  <c r="IRP36" i="12" s="1"/>
  <c r="IRV36" i="12" s="1"/>
  <c r="ISB36" i="12" s="1"/>
  <c r="ISH36" i="12" s="1"/>
  <c r="ISN36" i="12" s="1"/>
  <c r="IST36" i="12" s="1"/>
  <c r="ISZ36" i="12" s="1"/>
  <c r="ITF36" i="12" s="1"/>
  <c r="ITL36" i="12" s="1"/>
  <c r="ITR36" i="12" s="1"/>
  <c r="ITX36" i="12" s="1"/>
  <c r="IUD36" i="12" s="1"/>
  <c r="IUJ36" i="12" s="1"/>
  <c r="IUP36" i="12" s="1"/>
  <c r="IUV36" i="12" s="1"/>
  <c r="IVB36" i="12" s="1"/>
  <c r="IVH36" i="12" s="1"/>
  <c r="IVN36" i="12" s="1"/>
  <c r="IVT36" i="12" s="1"/>
  <c r="IVZ36" i="12" s="1"/>
  <c r="IWF36" i="12" s="1"/>
  <c r="IWL36" i="12" s="1"/>
  <c r="IWR36" i="12" s="1"/>
  <c r="IWX36" i="12" s="1"/>
  <c r="IXD36" i="12" s="1"/>
  <c r="IXJ36" i="12" s="1"/>
  <c r="IXP36" i="12" s="1"/>
  <c r="IXV36" i="12" s="1"/>
  <c r="IYB36" i="12" s="1"/>
  <c r="IYH36" i="12" s="1"/>
  <c r="IYN36" i="12" s="1"/>
  <c r="IYT36" i="12" s="1"/>
  <c r="IYZ36" i="12" s="1"/>
  <c r="IZF36" i="12" s="1"/>
  <c r="IZL36" i="12" s="1"/>
  <c r="IZR36" i="12" s="1"/>
  <c r="IZX36" i="12" s="1"/>
  <c r="JAD36" i="12" s="1"/>
  <c r="JAJ36" i="12" s="1"/>
  <c r="JAP36" i="12" s="1"/>
  <c r="JAV36" i="12" s="1"/>
  <c r="JBB36" i="12" s="1"/>
  <c r="JBH36" i="12" s="1"/>
  <c r="JBN36" i="12" s="1"/>
  <c r="JBT36" i="12" s="1"/>
  <c r="JBZ36" i="12" s="1"/>
  <c r="JCF36" i="12" s="1"/>
  <c r="JCL36" i="12" s="1"/>
  <c r="JCR36" i="12" s="1"/>
  <c r="JCX36" i="12" s="1"/>
  <c r="JDD36" i="12" s="1"/>
  <c r="JDJ36" i="12" s="1"/>
  <c r="JDP36" i="12" s="1"/>
  <c r="JDV36" i="12" s="1"/>
  <c r="JEB36" i="12" s="1"/>
  <c r="JEH36" i="12" s="1"/>
  <c r="JEN36" i="12" s="1"/>
  <c r="JET36" i="12" s="1"/>
  <c r="JEZ36" i="12" s="1"/>
  <c r="JFF36" i="12" s="1"/>
  <c r="JFL36" i="12" s="1"/>
  <c r="JFR36" i="12" s="1"/>
  <c r="JFX36" i="12" s="1"/>
  <c r="JGD36" i="12" s="1"/>
  <c r="JGJ36" i="12" s="1"/>
  <c r="JGP36" i="12" s="1"/>
  <c r="JGV36" i="12" s="1"/>
  <c r="JHB36" i="12" s="1"/>
  <c r="JHH36" i="12" s="1"/>
  <c r="JHN36" i="12" s="1"/>
  <c r="JHT36" i="12" s="1"/>
  <c r="JHZ36" i="12" s="1"/>
  <c r="JIF36" i="12" s="1"/>
  <c r="JIL36" i="12" s="1"/>
  <c r="JIR36" i="12" s="1"/>
  <c r="JIX36" i="12" s="1"/>
  <c r="JJD36" i="12" s="1"/>
  <c r="JJJ36" i="12" s="1"/>
  <c r="JJP36" i="12" s="1"/>
  <c r="JJV36" i="12" s="1"/>
  <c r="JKB36" i="12" s="1"/>
  <c r="JKH36" i="12" s="1"/>
  <c r="JKN36" i="12" s="1"/>
  <c r="JKT36" i="12" s="1"/>
  <c r="JKZ36" i="12" s="1"/>
  <c r="JLF36" i="12" s="1"/>
  <c r="JLL36" i="12" s="1"/>
  <c r="JLR36" i="12" s="1"/>
  <c r="JLX36" i="12" s="1"/>
  <c r="JMD36" i="12" s="1"/>
  <c r="JMJ36" i="12" s="1"/>
  <c r="JMP36" i="12" s="1"/>
  <c r="JMV36" i="12" s="1"/>
  <c r="JNB36" i="12" s="1"/>
  <c r="JNH36" i="12" s="1"/>
  <c r="JNN36" i="12" s="1"/>
  <c r="JNT36" i="12" s="1"/>
  <c r="JNZ36" i="12" s="1"/>
  <c r="JOF36" i="12" s="1"/>
  <c r="JOL36" i="12" s="1"/>
  <c r="JOR36" i="12" s="1"/>
  <c r="JOX36" i="12" s="1"/>
  <c r="JPD36" i="12" s="1"/>
  <c r="JPJ36" i="12" s="1"/>
  <c r="JPP36" i="12" s="1"/>
  <c r="JPV36" i="12" s="1"/>
  <c r="JQB36" i="12" s="1"/>
  <c r="JQH36" i="12" s="1"/>
  <c r="JQN36" i="12" s="1"/>
  <c r="JQT36" i="12" s="1"/>
  <c r="JQZ36" i="12" s="1"/>
  <c r="JRF36" i="12" s="1"/>
  <c r="JRL36" i="12" s="1"/>
  <c r="JRR36" i="12" s="1"/>
  <c r="JRX36" i="12" s="1"/>
  <c r="JSD36" i="12" s="1"/>
  <c r="JSJ36" i="12" s="1"/>
  <c r="JSP36" i="12" s="1"/>
  <c r="JSV36" i="12" s="1"/>
  <c r="JTB36" i="12" s="1"/>
  <c r="JTH36" i="12" s="1"/>
  <c r="JTN36" i="12" s="1"/>
  <c r="JTT36" i="12" s="1"/>
  <c r="JTZ36" i="12" s="1"/>
  <c r="JUF36" i="12" s="1"/>
  <c r="JUL36" i="12" s="1"/>
  <c r="JUR36" i="12" s="1"/>
  <c r="JUX36" i="12" s="1"/>
  <c r="JVD36" i="12" s="1"/>
  <c r="JVJ36" i="12" s="1"/>
  <c r="JVP36" i="12" s="1"/>
  <c r="JVV36" i="12" s="1"/>
  <c r="JWB36" i="12" s="1"/>
  <c r="JWH36" i="12" s="1"/>
  <c r="JWN36" i="12" s="1"/>
  <c r="JWT36" i="12" s="1"/>
  <c r="JWZ36" i="12" s="1"/>
  <c r="JXF36" i="12" s="1"/>
  <c r="JXL36" i="12" s="1"/>
  <c r="JXR36" i="12" s="1"/>
  <c r="JXX36" i="12" s="1"/>
  <c r="JYD36" i="12" s="1"/>
  <c r="JYJ36" i="12" s="1"/>
  <c r="JYP36" i="12" s="1"/>
  <c r="JYV36" i="12" s="1"/>
  <c r="JZB36" i="12" s="1"/>
  <c r="JZH36" i="12" s="1"/>
  <c r="JZN36" i="12" s="1"/>
  <c r="JZT36" i="12" s="1"/>
  <c r="JZZ36" i="12" s="1"/>
  <c r="KAF36" i="12" s="1"/>
  <c r="KAL36" i="12" s="1"/>
  <c r="KAR36" i="12" s="1"/>
  <c r="KAX36" i="12" s="1"/>
  <c r="KBD36" i="12" s="1"/>
  <c r="KBJ36" i="12" s="1"/>
  <c r="KBP36" i="12" s="1"/>
  <c r="KBV36" i="12" s="1"/>
  <c r="KCB36" i="12" s="1"/>
  <c r="KCH36" i="12" s="1"/>
  <c r="KCN36" i="12" s="1"/>
  <c r="KCT36" i="12" s="1"/>
  <c r="KCZ36" i="12" s="1"/>
  <c r="KDF36" i="12" s="1"/>
  <c r="KDL36" i="12" s="1"/>
  <c r="KDR36" i="12" s="1"/>
  <c r="KDX36" i="12" s="1"/>
  <c r="KED36" i="12" s="1"/>
  <c r="KEJ36" i="12" s="1"/>
  <c r="KEP36" i="12" s="1"/>
  <c r="KEV36" i="12" s="1"/>
  <c r="KFB36" i="12" s="1"/>
  <c r="KFH36" i="12" s="1"/>
  <c r="KFN36" i="12" s="1"/>
  <c r="KFT36" i="12" s="1"/>
  <c r="KFZ36" i="12" s="1"/>
  <c r="KGF36" i="12" s="1"/>
  <c r="KGL36" i="12" s="1"/>
  <c r="KGR36" i="12" s="1"/>
  <c r="KGX36" i="12" s="1"/>
  <c r="KHD36" i="12" s="1"/>
  <c r="KHJ36" i="12" s="1"/>
  <c r="KHP36" i="12" s="1"/>
  <c r="KHV36" i="12" s="1"/>
  <c r="KIB36" i="12" s="1"/>
  <c r="KIH36" i="12" s="1"/>
  <c r="KIN36" i="12" s="1"/>
  <c r="KIT36" i="12" s="1"/>
  <c r="KIZ36" i="12" s="1"/>
  <c r="KJF36" i="12" s="1"/>
  <c r="KJL36" i="12" s="1"/>
  <c r="KJR36" i="12" s="1"/>
  <c r="KJX36" i="12" s="1"/>
  <c r="KKD36" i="12" s="1"/>
  <c r="KKJ36" i="12" s="1"/>
  <c r="KKP36" i="12" s="1"/>
  <c r="KKV36" i="12" s="1"/>
  <c r="KLB36" i="12" s="1"/>
  <c r="KLH36" i="12" s="1"/>
  <c r="KLN36" i="12" s="1"/>
  <c r="KLT36" i="12" s="1"/>
  <c r="KLZ36" i="12" s="1"/>
  <c r="KMF36" i="12" s="1"/>
  <c r="KML36" i="12" s="1"/>
  <c r="KMR36" i="12" s="1"/>
  <c r="KMX36" i="12" s="1"/>
  <c r="KND36" i="12" s="1"/>
  <c r="KNJ36" i="12" s="1"/>
  <c r="KNP36" i="12" s="1"/>
  <c r="KNV36" i="12" s="1"/>
  <c r="KOB36" i="12" s="1"/>
  <c r="KOH36" i="12" s="1"/>
  <c r="KON36" i="12" s="1"/>
  <c r="KOT36" i="12" s="1"/>
  <c r="KOZ36" i="12" s="1"/>
  <c r="KPF36" i="12" s="1"/>
  <c r="KPL36" i="12" s="1"/>
  <c r="KPR36" i="12" s="1"/>
  <c r="KPX36" i="12" s="1"/>
  <c r="KQD36" i="12" s="1"/>
  <c r="KQJ36" i="12" s="1"/>
  <c r="KQP36" i="12" s="1"/>
  <c r="KQV36" i="12" s="1"/>
  <c r="KRB36" i="12" s="1"/>
  <c r="KRH36" i="12" s="1"/>
  <c r="KRN36" i="12" s="1"/>
  <c r="KRT36" i="12" s="1"/>
  <c r="KRZ36" i="12" s="1"/>
  <c r="KSF36" i="12" s="1"/>
  <c r="KSL36" i="12" s="1"/>
  <c r="KSR36" i="12" s="1"/>
  <c r="KSX36" i="12" s="1"/>
  <c r="KTD36" i="12" s="1"/>
  <c r="KTJ36" i="12" s="1"/>
  <c r="KTP36" i="12" s="1"/>
  <c r="KTV36" i="12" s="1"/>
  <c r="KUB36" i="12" s="1"/>
  <c r="KUH36" i="12" s="1"/>
  <c r="KUN36" i="12" s="1"/>
  <c r="KUT36" i="12" s="1"/>
  <c r="KUZ36" i="12" s="1"/>
  <c r="KVF36" i="12" s="1"/>
  <c r="KVL36" i="12" s="1"/>
  <c r="KVR36" i="12" s="1"/>
  <c r="KVX36" i="12" s="1"/>
  <c r="KWD36" i="12" s="1"/>
  <c r="KWJ36" i="12" s="1"/>
  <c r="KWP36" i="12" s="1"/>
  <c r="KWV36" i="12" s="1"/>
  <c r="KXB36" i="12" s="1"/>
  <c r="KXH36" i="12" s="1"/>
  <c r="KXN36" i="12" s="1"/>
  <c r="KXT36" i="12" s="1"/>
  <c r="KXZ36" i="12" s="1"/>
  <c r="KYF36" i="12" s="1"/>
  <c r="KYL36" i="12" s="1"/>
  <c r="KYR36" i="12" s="1"/>
  <c r="KYX36" i="12" s="1"/>
  <c r="KZD36" i="12" s="1"/>
  <c r="KZJ36" i="12" s="1"/>
  <c r="KZP36" i="12" s="1"/>
  <c r="KZV36" i="12" s="1"/>
  <c r="LAB36" i="12" s="1"/>
  <c r="LAH36" i="12" s="1"/>
  <c r="LAN36" i="12" s="1"/>
  <c r="LAT36" i="12" s="1"/>
  <c r="LAZ36" i="12" s="1"/>
  <c r="LBF36" i="12" s="1"/>
  <c r="LBL36" i="12" s="1"/>
  <c r="LBR36" i="12" s="1"/>
  <c r="LBX36" i="12" s="1"/>
  <c r="LCD36" i="12" s="1"/>
  <c r="LCJ36" i="12" s="1"/>
  <c r="LCP36" i="12" s="1"/>
  <c r="LCV36" i="12" s="1"/>
  <c r="LDB36" i="12" s="1"/>
  <c r="LDH36" i="12" s="1"/>
  <c r="LDN36" i="12" s="1"/>
  <c r="LDT36" i="12" s="1"/>
  <c r="LDZ36" i="12" s="1"/>
  <c r="LEF36" i="12" s="1"/>
  <c r="LEL36" i="12" s="1"/>
  <c r="LER36" i="12" s="1"/>
  <c r="LEX36" i="12" s="1"/>
  <c r="LFD36" i="12" s="1"/>
  <c r="LFJ36" i="12" s="1"/>
  <c r="LFP36" i="12" s="1"/>
  <c r="LFV36" i="12" s="1"/>
  <c r="LGB36" i="12" s="1"/>
  <c r="LGH36" i="12" s="1"/>
  <c r="LGN36" i="12" s="1"/>
  <c r="LGT36" i="12" s="1"/>
  <c r="LGZ36" i="12" s="1"/>
  <c r="LHF36" i="12" s="1"/>
  <c r="LHL36" i="12" s="1"/>
  <c r="LHR36" i="12" s="1"/>
  <c r="LHX36" i="12" s="1"/>
  <c r="LID36" i="12" s="1"/>
  <c r="LIJ36" i="12" s="1"/>
  <c r="LIP36" i="12" s="1"/>
  <c r="LIV36" i="12" s="1"/>
  <c r="LJB36" i="12" s="1"/>
  <c r="LJH36" i="12" s="1"/>
  <c r="LJN36" i="12" s="1"/>
  <c r="LJT36" i="12" s="1"/>
  <c r="LJZ36" i="12" s="1"/>
  <c r="LKF36" i="12" s="1"/>
  <c r="LKL36" i="12" s="1"/>
  <c r="LKR36" i="12" s="1"/>
  <c r="LKX36" i="12" s="1"/>
  <c r="LLD36" i="12" s="1"/>
  <c r="LLJ36" i="12" s="1"/>
  <c r="LLP36" i="12" s="1"/>
  <c r="LLV36" i="12" s="1"/>
  <c r="LMB36" i="12" s="1"/>
  <c r="LMH36" i="12" s="1"/>
  <c r="LMN36" i="12" s="1"/>
  <c r="LMT36" i="12" s="1"/>
  <c r="LMZ36" i="12" s="1"/>
  <c r="LNF36" i="12" s="1"/>
  <c r="LNL36" i="12" s="1"/>
  <c r="LNR36" i="12" s="1"/>
  <c r="LNX36" i="12" s="1"/>
  <c r="LOD36" i="12" s="1"/>
  <c r="LOJ36" i="12" s="1"/>
  <c r="LOP36" i="12" s="1"/>
  <c r="LOV36" i="12" s="1"/>
  <c r="LPB36" i="12" s="1"/>
  <c r="LPH36" i="12" s="1"/>
  <c r="LPN36" i="12" s="1"/>
  <c r="LPT36" i="12" s="1"/>
  <c r="LPZ36" i="12" s="1"/>
  <c r="LQF36" i="12" s="1"/>
  <c r="LQL36" i="12" s="1"/>
  <c r="LQR36" i="12" s="1"/>
  <c r="LQX36" i="12" s="1"/>
  <c r="LRD36" i="12" s="1"/>
  <c r="LRJ36" i="12" s="1"/>
  <c r="LRP36" i="12" s="1"/>
  <c r="LRV36" i="12" s="1"/>
  <c r="LSB36" i="12" s="1"/>
  <c r="LSH36" i="12" s="1"/>
  <c r="LSN36" i="12" s="1"/>
  <c r="LST36" i="12" s="1"/>
  <c r="LSZ36" i="12" s="1"/>
  <c r="LTF36" i="12" s="1"/>
  <c r="LTL36" i="12" s="1"/>
  <c r="LTR36" i="12" s="1"/>
  <c r="LTX36" i="12" s="1"/>
  <c r="LUD36" i="12" s="1"/>
  <c r="LUJ36" i="12" s="1"/>
  <c r="LUP36" i="12" s="1"/>
  <c r="LUV36" i="12" s="1"/>
  <c r="LVB36" i="12" s="1"/>
  <c r="LVH36" i="12" s="1"/>
  <c r="LVN36" i="12" s="1"/>
  <c r="LVT36" i="12" s="1"/>
  <c r="LVZ36" i="12" s="1"/>
  <c r="LWF36" i="12" s="1"/>
  <c r="LWL36" i="12" s="1"/>
  <c r="LWR36" i="12" s="1"/>
  <c r="LWX36" i="12" s="1"/>
  <c r="LXD36" i="12" s="1"/>
  <c r="LXJ36" i="12" s="1"/>
  <c r="LXP36" i="12" s="1"/>
  <c r="LXV36" i="12" s="1"/>
  <c r="LYB36" i="12" s="1"/>
  <c r="LYH36" i="12" s="1"/>
  <c r="LYN36" i="12" s="1"/>
  <c r="LYT36" i="12" s="1"/>
  <c r="LYZ36" i="12" s="1"/>
  <c r="LZF36" i="12" s="1"/>
  <c r="LZL36" i="12" s="1"/>
  <c r="LZR36" i="12" s="1"/>
  <c r="LZX36" i="12" s="1"/>
  <c r="MAD36" i="12" s="1"/>
  <c r="MAJ36" i="12" s="1"/>
  <c r="MAP36" i="12" s="1"/>
  <c r="MAV36" i="12" s="1"/>
  <c r="MBB36" i="12" s="1"/>
  <c r="MBH36" i="12" s="1"/>
  <c r="MBN36" i="12" s="1"/>
  <c r="MBT36" i="12" s="1"/>
  <c r="MBZ36" i="12" s="1"/>
  <c r="MCF36" i="12" s="1"/>
  <c r="MCL36" i="12" s="1"/>
  <c r="MCR36" i="12" s="1"/>
  <c r="MCX36" i="12" s="1"/>
  <c r="MDD36" i="12" s="1"/>
  <c r="MDJ36" i="12" s="1"/>
  <c r="MDP36" i="12" s="1"/>
  <c r="MDV36" i="12" s="1"/>
  <c r="MEB36" i="12" s="1"/>
  <c r="MEH36" i="12" s="1"/>
  <c r="MEN36" i="12" s="1"/>
  <c r="MET36" i="12" s="1"/>
  <c r="MEZ36" i="12" s="1"/>
  <c r="MFF36" i="12" s="1"/>
  <c r="MFL36" i="12" s="1"/>
  <c r="MFR36" i="12" s="1"/>
  <c r="MFX36" i="12" s="1"/>
  <c r="MGD36" i="12" s="1"/>
  <c r="MGJ36" i="12" s="1"/>
  <c r="MGP36" i="12" s="1"/>
  <c r="MGV36" i="12" s="1"/>
  <c r="MHB36" i="12" s="1"/>
  <c r="MHH36" i="12" s="1"/>
  <c r="MHN36" i="12" s="1"/>
  <c r="MHT36" i="12" s="1"/>
  <c r="MHZ36" i="12" s="1"/>
  <c r="MIF36" i="12" s="1"/>
  <c r="MIL36" i="12" s="1"/>
  <c r="MIR36" i="12" s="1"/>
  <c r="MIX36" i="12" s="1"/>
  <c r="MJD36" i="12" s="1"/>
  <c r="MJJ36" i="12" s="1"/>
  <c r="MJP36" i="12" s="1"/>
  <c r="MJV36" i="12" s="1"/>
  <c r="MKB36" i="12" s="1"/>
  <c r="MKH36" i="12" s="1"/>
  <c r="MKN36" i="12" s="1"/>
  <c r="MKT36" i="12" s="1"/>
  <c r="MKZ36" i="12" s="1"/>
  <c r="MLF36" i="12" s="1"/>
  <c r="MLL36" i="12" s="1"/>
  <c r="MLR36" i="12" s="1"/>
  <c r="MLX36" i="12" s="1"/>
  <c r="MMD36" i="12" s="1"/>
  <c r="MMJ36" i="12" s="1"/>
  <c r="MMP36" i="12" s="1"/>
  <c r="MMV36" i="12" s="1"/>
  <c r="MNB36" i="12" s="1"/>
  <c r="MNH36" i="12" s="1"/>
  <c r="MNN36" i="12" s="1"/>
  <c r="MNT36" i="12" s="1"/>
  <c r="MNZ36" i="12" s="1"/>
  <c r="MOF36" i="12" s="1"/>
  <c r="MOL36" i="12" s="1"/>
  <c r="MOR36" i="12" s="1"/>
  <c r="MOX36" i="12" s="1"/>
  <c r="MPD36" i="12" s="1"/>
  <c r="MPJ36" i="12" s="1"/>
  <c r="MPP36" i="12" s="1"/>
  <c r="MPV36" i="12" s="1"/>
  <c r="MQB36" i="12" s="1"/>
  <c r="MQH36" i="12" s="1"/>
  <c r="MQN36" i="12" s="1"/>
  <c r="MQT36" i="12" s="1"/>
  <c r="MQZ36" i="12" s="1"/>
  <c r="MRF36" i="12" s="1"/>
  <c r="MRL36" i="12" s="1"/>
  <c r="MRR36" i="12" s="1"/>
  <c r="MRX36" i="12" s="1"/>
  <c r="MSD36" i="12" s="1"/>
  <c r="MSJ36" i="12" s="1"/>
  <c r="MSP36" i="12" s="1"/>
  <c r="MSV36" i="12" s="1"/>
  <c r="MTB36" i="12" s="1"/>
  <c r="MTH36" i="12" s="1"/>
  <c r="MTN36" i="12" s="1"/>
  <c r="MTT36" i="12" s="1"/>
  <c r="MTZ36" i="12" s="1"/>
  <c r="MUF36" i="12" s="1"/>
  <c r="MUL36" i="12" s="1"/>
  <c r="MUR36" i="12" s="1"/>
  <c r="MUX36" i="12" s="1"/>
  <c r="MVD36" i="12" s="1"/>
  <c r="MVJ36" i="12" s="1"/>
  <c r="MVP36" i="12" s="1"/>
  <c r="MVV36" i="12" s="1"/>
  <c r="MWB36" i="12" s="1"/>
  <c r="MWH36" i="12" s="1"/>
  <c r="MWN36" i="12" s="1"/>
  <c r="MWT36" i="12" s="1"/>
  <c r="MWZ36" i="12" s="1"/>
  <c r="MXF36" i="12" s="1"/>
  <c r="MXL36" i="12" s="1"/>
  <c r="MXR36" i="12" s="1"/>
  <c r="MXX36" i="12" s="1"/>
  <c r="MYD36" i="12" s="1"/>
  <c r="MYJ36" i="12" s="1"/>
  <c r="MYP36" i="12" s="1"/>
  <c r="MYV36" i="12" s="1"/>
  <c r="MZB36" i="12" s="1"/>
  <c r="MZH36" i="12" s="1"/>
  <c r="MZN36" i="12" s="1"/>
  <c r="MZT36" i="12" s="1"/>
  <c r="MZZ36" i="12" s="1"/>
  <c r="NAF36" i="12" s="1"/>
  <c r="NAL36" i="12" s="1"/>
  <c r="NAR36" i="12" s="1"/>
  <c r="NAX36" i="12" s="1"/>
  <c r="NBD36" i="12" s="1"/>
  <c r="NBJ36" i="12" s="1"/>
  <c r="NBP36" i="12" s="1"/>
  <c r="NBV36" i="12" s="1"/>
  <c r="NCB36" i="12" s="1"/>
  <c r="NCH36" i="12" s="1"/>
  <c r="NCN36" i="12" s="1"/>
  <c r="NCT36" i="12" s="1"/>
  <c r="NCZ36" i="12" s="1"/>
  <c r="NDF36" i="12" s="1"/>
  <c r="NDL36" i="12" s="1"/>
  <c r="NDR36" i="12" s="1"/>
  <c r="NDX36" i="12" s="1"/>
  <c r="NED36" i="12" s="1"/>
  <c r="NEJ36" i="12" s="1"/>
  <c r="NEP36" i="12" s="1"/>
  <c r="NEV36" i="12" s="1"/>
  <c r="NFB36" i="12" s="1"/>
  <c r="NFH36" i="12" s="1"/>
  <c r="NFN36" i="12" s="1"/>
  <c r="NFT36" i="12" s="1"/>
  <c r="NFZ36" i="12" s="1"/>
  <c r="NGF36" i="12" s="1"/>
  <c r="NGL36" i="12" s="1"/>
  <c r="NGR36" i="12" s="1"/>
  <c r="NGX36" i="12" s="1"/>
  <c r="NHD36" i="12" s="1"/>
  <c r="NHJ36" i="12" s="1"/>
  <c r="NHP36" i="12" s="1"/>
  <c r="NHV36" i="12" s="1"/>
  <c r="NIB36" i="12" s="1"/>
  <c r="NIH36" i="12" s="1"/>
  <c r="NIN36" i="12" s="1"/>
  <c r="NIT36" i="12" s="1"/>
  <c r="NIZ36" i="12" s="1"/>
  <c r="NJF36" i="12" s="1"/>
  <c r="NJL36" i="12" s="1"/>
  <c r="NJR36" i="12" s="1"/>
  <c r="NJX36" i="12" s="1"/>
  <c r="NKD36" i="12" s="1"/>
  <c r="NKJ36" i="12" s="1"/>
  <c r="NKP36" i="12" s="1"/>
  <c r="NKV36" i="12" s="1"/>
  <c r="NLB36" i="12" s="1"/>
  <c r="NLH36" i="12" s="1"/>
  <c r="NLN36" i="12" s="1"/>
  <c r="NLT36" i="12" s="1"/>
  <c r="NLZ36" i="12" s="1"/>
  <c r="NMF36" i="12" s="1"/>
  <c r="NML36" i="12" s="1"/>
  <c r="NMR36" i="12" s="1"/>
  <c r="NMX36" i="12" s="1"/>
  <c r="NND36" i="12" s="1"/>
  <c r="NNJ36" i="12" s="1"/>
  <c r="NNP36" i="12" s="1"/>
  <c r="NNV36" i="12" s="1"/>
  <c r="NOB36" i="12" s="1"/>
  <c r="NOH36" i="12" s="1"/>
  <c r="NON36" i="12" s="1"/>
  <c r="NOT36" i="12" s="1"/>
  <c r="NOZ36" i="12" s="1"/>
  <c r="NPF36" i="12" s="1"/>
  <c r="NPL36" i="12" s="1"/>
  <c r="NPR36" i="12" s="1"/>
  <c r="NPX36" i="12" s="1"/>
  <c r="NQD36" i="12" s="1"/>
  <c r="NQJ36" i="12" s="1"/>
  <c r="NQP36" i="12" s="1"/>
  <c r="NQV36" i="12" s="1"/>
  <c r="NRB36" i="12" s="1"/>
  <c r="NRH36" i="12" s="1"/>
  <c r="NRN36" i="12" s="1"/>
  <c r="NRT36" i="12" s="1"/>
  <c r="NRZ36" i="12" s="1"/>
  <c r="NSF36" i="12" s="1"/>
  <c r="NSL36" i="12" s="1"/>
  <c r="NSR36" i="12" s="1"/>
  <c r="NSX36" i="12" s="1"/>
  <c r="NTD36" i="12" s="1"/>
  <c r="NTJ36" i="12" s="1"/>
  <c r="NTP36" i="12" s="1"/>
  <c r="NTV36" i="12" s="1"/>
  <c r="NUB36" i="12" s="1"/>
  <c r="NUH36" i="12" s="1"/>
  <c r="NUN36" i="12" s="1"/>
  <c r="NUT36" i="12" s="1"/>
  <c r="NUZ36" i="12" s="1"/>
  <c r="NVF36" i="12" s="1"/>
  <c r="NVL36" i="12" s="1"/>
  <c r="NVR36" i="12" s="1"/>
  <c r="NVX36" i="12" s="1"/>
  <c r="NWD36" i="12" s="1"/>
  <c r="NWJ36" i="12" s="1"/>
  <c r="NWP36" i="12" s="1"/>
  <c r="NWV36" i="12" s="1"/>
  <c r="NXB36" i="12" s="1"/>
  <c r="NXH36" i="12" s="1"/>
  <c r="NXN36" i="12" s="1"/>
  <c r="NXT36" i="12" s="1"/>
  <c r="NXZ36" i="12" s="1"/>
  <c r="NYF36" i="12" s="1"/>
  <c r="NYL36" i="12" s="1"/>
  <c r="NYR36" i="12" s="1"/>
  <c r="NYX36" i="12" s="1"/>
  <c r="NZD36" i="12" s="1"/>
  <c r="NZJ36" i="12" s="1"/>
  <c r="NZP36" i="12" s="1"/>
  <c r="NZV36" i="12" s="1"/>
  <c r="OAB36" i="12" s="1"/>
  <c r="OAH36" i="12" s="1"/>
  <c r="OAN36" i="12" s="1"/>
  <c r="OAT36" i="12" s="1"/>
  <c r="OAZ36" i="12" s="1"/>
  <c r="OBF36" i="12" s="1"/>
  <c r="OBL36" i="12" s="1"/>
  <c r="OBR36" i="12" s="1"/>
  <c r="OBX36" i="12" s="1"/>
  <c r="OCD36" i="12" s="1"/>
  <c r="OCJ36" i="12" s="1"/>
  <c r="OCP36" i="12" s="1"/>
  <c r="OCV36" i="12" s="1"/>
  <c r="ODB36" i="12" s="1"/>
  <c r="ODH36" i="12" s="1"/>
  <c r="ODN36" i="12" s="1"/>
  <c r="ODT36" i="12" s="1"/>
  <c r="ODZ36" i="12" s="1"/>
  <c r="OEF36" i="12" s="1"/>
  <c r="OEL36" i="12" s="1"/>
  <c r="OER36" i="12" s="1"/>
  <c r="OEX36" i="12" s="1"/>
  <c r="OFD36" i="12" s="1"/>
  <c r="OFJ36" i="12" s="1"/>
  <c r="OFP36" i="12" s="1"/>
  <c r="OFV36" i="12" s="1"/>
  <c r="OGB36" i="12" s="1"/>
  <c r="OGH36" i="12" s="1"/>
  <c r="OGN36" i="12" s="1"/>
  <c r="OGT36" i="12" s="1"/>
  <c r="OGZ36" i="12" s="1"/>
  <c r="OHF36" i="12" s="1"/>
  <c r="OHL36" i="12" s="1"/>
  <c r="OHR36" i="12" s="1"/>
  <c r="OHX36" i="12" s="1"/>
  <c r="OID36" i="12" s="1"/>
  <c r="OIJ36" i="12" s="1"/>
  <c r="OIP36" i="12" s="1"/>
  <c r="OIV36" i="12" s="1"/>
  <c r="OJB36" i="12" s="1"/>
  <c r="OJH36" i="12" s="1"/>
  <c r="OJN36" i="12" s="1"/>
  <c r="OJT36" i="12" s="1"/>
  <c r="OJZ36" i="12" s="1"/>
  <c r="OKF36" i="12" s="1"/>
  <c r="OKL36" i="12" s="1"/>
  <c r="OKR36" i="12" s="1"/>
  <c r="OKX36" i="12" s="1"/>
  <c r="OLD36" i="12" s="1"/>
  <c r="OLJ36" i="12" s="1"/>
  <c r="OLP36" i="12" s="1"/>
  <c r="OLV36" i="12" s="1"/>
  <c r="OMB36" i="12" s="1"/>
  <c r="OMH36" i="12" s="1"/>
  <c r="OMN36" i="12" s="1"/>
  <c r="OMT36" i="12" s="1"/>
  <c r="OMZ36" i="12" s="1"/>
  <c r="ONF36" i="12" s="1"/>
  <c r="ONL36" i="12" s="1"/>
  <c r="ONR36" i="12" s="1"/>
  <c r="ONX36" i="12" s="1"/>
  <c r="OOD36" i="12" s="1"/>
  <c r="OOJ36" i="12" s="1"/>
  <c r="OOP36" i="12" s="1"/>
  <c r="OOV36" i="12" s="1"/>
  <c r="OPB36" i="12" s="1"/>
  <c r="OPH36" i="12" s="1"/>
  <c r="OPN36" i="12" s="1"/>
  <c r="OPT36" i="12" s="1"/>
  <c r="OPZ36" i="12" s="1"/>
  <c r="OQF36" i="12" s="1"/>
  <c r="OQL36" i="12" s="1"/>
  <c r="OQR36" i="12" s="1"/>
  <c r="OQX36" i="12" s="1"/>
  <c r="ORD36" i="12" s="1"/>
  <c r="ORJ36" i="12" s="1"/>
  <c r="ORP36" i="12" s="1"/>
  <c r="ORV36" i="12" s="1"/>
  <c r="OSB36" i="12" s="1"/>
  <c r="OSH36" i="12" s="1"/>
  <c r="OSN36" i="12" s="1"/>
  <c r="OST36" i="12" s="1"/>
  <c r="OSZ36" i="12" s="1"/>
  <c r="OTF36" i="12" s="1"/>
  <c r="OTL36" i="12" s="1"/>
  <c r="OTR36" i="12" s="1"/>
  <c r="OTX36" i="12" s="1"/>
  <c r="OUD36" i="12" s="1"/>
  <c r="OUJ36" i="12" s="1"/>
  <c r="OUP36" i="12" s="1"/>
  <c r="OUV36" i="12" s="1"/>
  <c r="OVB36" i="12" s="1"/>
  <c r="OVH36" i="12" s="1"/>
  <c r="OVN36" i="12" s="1"/>
  <c r="OVT36" i="12" s="1"/>
  <c r="OVZ36" i="12" s="1"/>
  <c r="OWF36" i="12" s="1"/>
  <c r="OWL36" i="12" s="1"/>
  <c r="OWR36" i="12" s="1"/>
  <c r="OWX36" i="12" s="1"/>
  <c r="OXD36" i="12" s="1"/>
  <c r="OXJ36" i="12" s="1"/>
  <c r="OXP36" i="12" s="1"/>
  <c r="OXV36" i="12" s="1"/>
  <c r="OYB36" i="12" s="1"/>
  <c r="OYH36" i="12" s="1"/>
  <c r="OYN36" i="12" s="1"/>
  <c r="OYT36" i="12" s="1"/>
  <c r="OYZ36" i="12" s="1"/>
  <c r="OZF36" i="12" s="1"/>
  <c r="OZL36" i="12" s="1"/>
  <c r="OZR36" i="12" s="1"/>
  <c r="OZX36" i="12" s="1"/>
  <c r="PAD36" i="12" s="1"/>
  <c r="PAJ36" i="12" s="1"/>
  <c r="PAP36" i="12" s="1"/>
  <c r="PAV36" i="12" s="1"/>
  <c r="PBB36" i="12" s="1"/>
  <c r="PBH36" i="12" s="1"/>
  <c r="PBN36" i="12" s="1"/>
  <c r="PBT36" i="12" s="1"/>
  <c r="PBZ36" i="12" s="1"/>
  <c r="PCF36" i="12" s="1"/>
  <c r="PCL36" i="12" s="1"/>
  <c r="PCR36" i="12" s="1"/>
  <c r="PCX36" i="12" s="1"/>
  <c r="PDD36" i="12" s="1"/>
  <c r="PDJ36" i="12" s="1"/>
  <c r="PDP36" i="12" s="1"/>
  <c r="PDV36" i="12" s="1"/>
  <c r="PEB36" i="12" s="1"/>
  <c r="PEH36" i="12" s="1"/>
  <c r="PEN36" i="12" s="1"/>
  <c r="PET36" i="12" s="1"/>
  <c r="PEZ36" i="12" s="1"/>
  <c r="PFF36" i="12" s="1"/>
  <c r="PFL36" i="12" s="1"/>
  <c r="PFR36" i="12" s="1"/>
  <c r="PFX36" i="12" s="1"/>
  <c r="PGD36" i="12" s="1"/>
  <c r="PGJ36" i="12" s="1"/>
  <c r="PGP36" i="12" s="1"/>
  <c r="PGV36" i="12" s="1"/>
  <c r="PHB36" i="12" s="1"/>
  <c r="PHH36" i="12" s="1"/>
  <c r="PHN36" i="12" s="1"/>
  <c r="PHT36" i="12" s="1"/>
  <c r="PHZ36" i="12" s="1"/>
  <c r="PIF36" i="12" s="1"/>
  <c r="PIL36" i="12" s="1"/>
  <c r="PIR36" i="12" s="1"/>
  <c r="PIX36" i="12" s="1"/>
  <c r="PJD36" i="12" s="1"/>
  <c r="PJJ36" i="12" s="1"/>
  <c r="PJP36" i="12" s="1"/>
  <c r="PJV36" i="12" s="1"/>
  <c r="PKB36" i="12" s="1"/>
  <c r="PKH36" i="12" s="1"/>
  <c r="PKN36" i="12" s="1"/>
  <c r="PKT36" i="12" s="1"/>
  <c r="PKZ36" i="12" s="1"/>
  <c r="PLF36" i="12" s="1"/>
  <c r="PLL36" i="12" s="1"/>
  <c r="PLR36" i="12" s="1"/>
  <c r="PLX36" i="12" s="1"/>
  <c r="PMD36" i="12" s="1"/>
  <c r="PMJ36" i="12" s="1"/>
  <c r="PMP36" i="12" s="1"/>
  <c r="PMV36" i="12" s="1"/>
  <c r="PNB36" i="12" s="1"/>
  <c r="PNH36" i="12" s="1"/>
  <c r="PNN36" i="12" s="1"/>
  <c r="PNT36" i="12" s="1"/>
  <c r="PNZ36" i="12" s="1"/>
  <c r="POF36" i="12" s="1"/>
  <c r="POL36" i="12" s="1"/>
  <c r="POR36" i="12" s="1"/>
  <c r="POX36" i="12" s="1"/>
  <c r="PPD36" i="12" s="1"/>
  <c r="PPJ36" i="12" s="1"/>
  <c r="PPP36" i="12" s="1"/>
  <c r="PPV36" i="12" s="1"/>
  <c r="PQB36" i="12" s="1"/>
  <c r="PQH36" i="12" s="1"/>
  <c r="PQN36" i="12" s="1"/>
  <c r="PQT36" i="12" s="1"/>
  <c r="PQZ36" i="12" s="1"/>
  <c r="PRF36" i="12" s="1"/>
  <c r="PRL36" i="12" s="1"/>
  <c r="PRR36" i="12" s="1"/>
  <c r="PRX36" i="12" s="1"/>
  <c r="PSD36" i="12" s="1"/>
  <c r="PSJ36" i="12" s="1"/>
  <c r="PSP36" i="12" s="1"/>
  <c r="PSV36" i="12" s="1"/>
  <c r="PTB36" i="12" s="1"/>
  <c r="PTH36" i="12" s="1"/>
  <c r="PTN36" i="12" s="1"/>
  <c r="PTT36" i="12" s="1"/>
  <c r="PTZ36" i="12" s="1"/>
  <c r="PUF36" i="12" s="1"/>
  <c r="PUL36" i="12" s="1"/>
  <c r="PUR36" i="12" s="1"/>
  <c r="PUX36" i="12" s="1"/>
  <c r="PVD36" i="12" s="1"/>
  <c r="PVJ36" i="12" s="1"/>
  <c r="PVP36" i="12" s="1"/>
  <c r="PVV36" i="12" s="1"/>
  <c r="PWB36" i="12" s="1"/>
  <c r="PWH36" i="12" s="1"/>
  <c r="PWN36" i="12" s="1"/>
  <c r="PWT36" i="12" s="1"/>
  <c r="PWZ36" i="12" s="1"/>
  <c r="PXF36" i="12" s="1"/>
  <c r="PXL36" i="12" s="1"/>
  <c r="PXR36" i="12" s="1"/>
  <c r="PXX36" i="12" s="1"/>
  <c r="PYD36" i="12" s="1"/>
  <c r="PYJ36" i="12" s="1"/>
  <c r="PYP36" i="12" s="1"/>
  <c r="PYV36" i="12" s="1"/>
  <c r="PZB36" i="12" s="1"/>
  <c r="PZH36" i="12" s="1"/>
  <c r="PZN36" i="12" s="1"/>
  <c r="PZT36" i="12" s="1"/>
  <c r="PZZ36" i="12" s="1"/>
  <c r="QAF36" i="12" s="1"/>
  <c r="QAL36" i="12" s="1"/>
  <c r="QAR36" i="12" s="1"/>
  <c r="QAX36" i="12" s="1"/>
  <c r="QBD36" i="12" s="1"/>
  <c r="QBJ36" i="12" s="1"/>
  <c r="QBP36" i="12" s="1"/>
  <c r="QBV36" i="12" s="1"/>
  <c r="QCB36" i="12" s="1"/>
  <c r="QCH36" i="12" s="1"/>
  <c r="QCN36" i="12" s="1"/>
  <c r="QCT36" i="12" s="1"/>
  <c r="QCZ36" i="12" s="1"/>
  <c r="QDF36" i="12" s="1"/>
  <c r="QDL36" i="12" s="1"/>
  <c r="QDR36" i="12" s="1"/>
  <c r="QDX36" i="12" s="1"/>
  <c r="QED36" i="12" s="1"/>
  <c r="QEJ36" i="12" s="1"/>
  <c r="QEP36" i="12" s="1"/>
  <c r="QEV36" i="12" s="1"/>
  <c r="QFB36" i="12" s="1"/>
  <c r="QFH36" i="12" s="1"/>
  <c r="QFN36" i="12" s="1"/>
  <c r="QFT36" i="12" s="1"/>
  <c r="QFZ36" i="12" s="1"/>
  <c r="QGF36" i="12" s="1"/>
  <c r="QGL36" i="12" s="1"/>
  <c r="QGR36" i="12" s="1"/>
  <c r="QGX36" i="12" s="1"/>
  <c r="QHD36" i="12" s="1"/>
  <c r="QHJ36" i="12" s="1"/>
  <c r="QHP36" i="12" s="1"/>
  <c r="QHV36" i="12" s="1"/>
  <c r="QIB36" i="12" s="1"/>
  <c r="QIH36" i="12" s="1"/>
  <c r="QIN36" i="12" s="1"/>
  <c r="QIT36" i="12" s="1"/>
  <c r="QIZ36" i="12" s="1"/>
  <c r="QJF36" i="12" s="1"/>
  <c r="QJL36" i="12" s="1"/>
  <c r="QJR36" i="12" s="1"/>
  <c r="QJX36" i="12" s="1"/>
  <c r="QKD36" i="12" s="1"/>
  <c r="QKJ36" i="12" s="1"/>
  <c r="QKP36" i="12" s="1"/>
  <c r="QKV36" i="12" s="1"/>
  <c r="QLB36" i="12" s="1"/>
  <c r="QLH36" i="12" s="1"/>
  <c r="QLN36" i="12" s="1"/>
  <c r="QLT36" i="12" s="1"/>
  <c r="QLZ36" i="12" s="1"/>
  <c r="QMF36" i="12" s="1"/>
  <c r="QML36" i="12" s="1"/>
  <c r="QMR36" i="12" s="1"/>
  <c r="QMX36" i="12" s="1"/>
  <c r="QND36" i="12" s="1"/>
  <c r="QNJ36" i="12" s="1"/>
  <c r="QNP36" i="12" s="1"/>
  <c r="QNV36" i="12" s="1"/>
  <c r="QOB36" i="12" s="1"/>
  <c r="QOH36" i="12" s="1"/>
  <c r="QON36" i="12" s="1"/>
  <c r="QOT36" i="12" s="1"/>
  <c r="QOZ36" i="12" s="1"/>
  <c r="QPF36" i="12" s="1"/>
  <c r="QPL36" i="12" s="1"/>
  <c r="QPR36" i="12" s="1"/>
  <c r="QPX36" i="12" s="1"/>
  <c r="QQD36" i="12" s="1"/>
  <c r="QQJ36" i="12" s="1"/>
  <c r="QQP36" i="12" s="1"/>
  <c r="QQV36" i="12" s="1"/>
  <c r="QRB36" i="12" s="1"/>
  <c r="QRH36" i="12" s="1"/>
  <c r="QRN36" i="12" s="1"/>
  <c r="QRT36" i="12" s="1"/>
  <c r="QRZ36" i="12" s="1"/>
  <c r="QSF36" i="12" s="1"/>
  <c r="QSL36" i="12" s="1"/>
  <c r="QSR36" i="12" s="1"/>
  <c r="QSX36" i="12" s="1"/>
  <c r="QTD36" i="12" s="1"/>
  <c r="QTJ36" i="12" s="1"/>
  <c r="QTP36" i="12" s="1"/>
  <c r="QTV36" i="12" s="1"/>
  <c r="QUB36" i="12" s="1"/>
  <c r="QUH36" i="12" s="1"/>
  <c r="QUN36" i="12" s="1"/>
  <c r="QUT36" i="12" s="1"/>
  <c r="QUZ36" i="12" s="1"/>
  <c r="QVF36" i="12" s="1"/>
  <c r="QVL36" i="12" s="1"/>
  <c r="QVR36" i="12" s="1"/>
  <c r="QVX36" i="12" s="1"/>
  <c r="QWD36" i="12" s="1"/>
  <c r="QWJ36" i="12" s="1"/>
  <c r="QWP36" i="12" s="1"/>
  <c r="QWV36" i="12" s="1"/>
  <c r="QXB36" i="12" s="1"/>
  <c r="QXH36" i="12" s="1"/>
  <c r="QXN36" i="12" s="1"/>
  <c r="QXT36" i="12" s="1"/>
  <c r="QXZ36" i="12" s="1"/>
  <c r="QYF36" i="12" s="1"/>
  <c r="QYL36" i="12" s="1"/>
  <c r="QYR36" i="12" s="1"/>
  <c r="QYX36" i="12" s="1"/>
  <c r="QZD36" i="12" s="1"/>
  <c r="QZJ36" i="12" s="1"/>
  <c r="QZP36" i="12" s="1"/>
  <c r="QZV36" i="12" s="1"/>
  <c r="RAB36" i="12" s="1"/>
  <c r="RAH36" i="12" s="1"/>
  <c r="RAN36" i="12" s="1"/>
  <c r="RAT36" i="12" s="1"/>
  <c r="RAZ36" i="12" s="1"/>
  <c r="RBF36" i="12" s="1"/>
  <c r="RBL36" i="12" s="1"/>
  <c r="RBR36" i="12" s="1"/>
  <c r="RBX36" i="12" s="1"/>
  <c r="RCD36" i="12" s="1"/>
  <c r="RCJ36" i="12" s="1"/>
  <c r="RCP36" i="12" s="1"/>
  <c r="RCV36" i="12" s="1"/>
  <c r="RDB36" i="12" s="1"/>
  <c r="RDH36" i="12" s="1"/>
  <c r="RDN36" i="12" s="1"/>
  <c r="RDT36" i="12" s="1"/>
  <c r="RDZ36" i="12" s="1"/>
  <c r="REF36" i="12" s="1"/>
  <c r="REL36" i="12" s="1"/>
  <c r="RER36" i="12" s="1"/>
  <c r="REX36" i="12" s="1"/>
  <c r="RFD36" i="12" s="1"/>
  <c r="RFJ36" i="12" s="1"/>
  <c r="RFP36" i="12" s="1"/>
  <c r="RFV36" i="12" s="1"/>
  <c r="RGB36" i="12" s="1"/>
  <c r="RGH36" i="12" s="1"/>
  <c r="RGN36" i="12" s="1"/>
  <c r="RGT36" i="12" s="1"/>
  <c r="RGZ36" i="12" s="1"/>
  <c r="RHF36" i="12" s="1"/>
  <c r="RHL36" i="12" s="1"/>
  <c r="RHR36" i="12" s="1"/>
  <c r="RHX36" i="12" s="1"/>
  <c r="RID36" i="12" s="1"/>
  <c r="RIJ36" i="12" s="1"/>
  <c r="RIP36" i="12" s="1"/>
  <c r="RIV36" i="12" s="1"/>
  <c r="RJB36" i="12" s="1"/>
  <c r="RJH36" i="12" s="1"/>
  <c r="RJN36" i="12" s="1"/>
  <c r="RJT36" i="12" s="1"/>
  <c r="RJZ36" i="12" s="1"/>
  <c r="RKF36" i="12" s="1"/>
  <c r="RKL36" i="12" s="1"/>
  <c r="RKR36" i="12" s="1"/>
  <c r="RKX36" i="12" s="1"/>
  <c r="RLD36" i="12" s="1"/>
  <c r="RLJ36" i="12" s="1"/>
  <c r="RLP36" i="12" s="1"/>
  <c r="RLV36" i="12" s="1"/>
  <c r="RMB36" i="12" s="1"/>
  <c r="RMH36" i="12" s="1"/>
  <c r="RMN36" i="12" s="1"/>
  <c r="RMT36" i="12" s="1"/>
  <c r="RMZ36" i="12" s="1"/>
  <c r="RNF36" i="12" s="1"/>
  <c r="RNL36" i="12" s="1"/>
  <c r="RNR36" i="12" s="1"/>
  <c r="RNX36" i="12" s="1"/>
  <c r="ROD36" i="12" s="1"/>
  <c r="ROJ36" i="12" s="1"/>
  <c r="ROP36" i="12" s="1"/>
  <c r="ROV36" i="12" s="1"/>
  <c r="RPB36" i="12" s="1"/>
  <c r="RPH36" i="12" s="1"/>
  <c r="RPN36" i="12" s="1"/>
  <c r="RPT36" i="12" s="1"/>
  <c r="RPZ36" i="12" s="1"/>
  <c r="RQF36" i="12" s="1"/>
  <c r="RQL36" i="12" s="1"/>
  <c r="RQR36" i="12" s="1"/>
  <c r="RQX36" i="12" s="1"/>
  <c r="RRD36" i="12" s="1"/>
  <c r="RRJ36" i="12" s="1"/>
  <c r="RRP36" i="12" s="1"/>
  <c r="RRV36" i="12" s="1"/>
  <c r="RSB36" i="12" s="1"/>
  <c r="RSH36" i="12" s="1"/>
  <c r="RSN36" i="12" s="1"/>
  <c r="RST36" i="12" s="1"/>
  <c r="RSZ36" i="12" s="1"/>
  <c r="RTF36" i="12" s="1"/>
  <c r="RTL36" i="12" s="1"/>
  <c r="RTR36" i="12" s="1"/>
  <c r="RTX36" i="12" s="1"/>
  <c r="RUD36" i="12" s="1"/>
  <c r="RUJ36" i="12" s="1"/>
  <c r="RUP36" i="12" s="1"/>
  <c r="RUV36" i="12" s="1"/>
  <c r="RVB36" i="12" s="1"/>
  <c r="RVH36" i="12" s="1"/>
  <c r="RVN36" i="12" s="1"/>
  <c r="RVT36" i="12" s="1"/>
  <c r="RVZ36" i="12" s="1"/>
  <c r="RWF36" i="12" s="1"/>
  <c r="RWL36" i="12" s="1"/>
  <c r="RWR36" i="12" s="1"/>
  <c r="RWX36" i="12" s="1"/>
  <c r="RXD36" i="12" s="1"/>
  <c r="RXJ36" i="12" s="1"/>
  <c r="RXP36" i="12" s="1"/>
  <c r="RXV36" i="12" s="1"/>
  <c r="RYB36" i="12" s="1"/>
  <c r="RYH36" i="12" s="1"/>
  <c r="RYN36" i="12" s="1"/>
  <c r="RYT36" i="12" s="1"/>
  <c r="RYZ36" i="12" s="1"/>
  <c r="RZF36" i="12" s="1"/>
  <c r="RZL36" i="12" s="1"/>
  <c r="RZR36" i="12" s="1"/>
  <c r="RZX36" i="12" s="1"/>
  <c r="SAD36" i="12" s="1"/>
  <c r="SAJ36" i="12" s="1"/>
  <c r="SAP36" i="12" s="1"/>
  <c r="SAV36" i="12" s="1"/>
  <c r="SBB36" i="12" s="1"/>
  <c r="SBH36" i="12" s="1"/>
  <c r="SBN36" i="12" s="1"/>
  <c r="SBT36" i="12" s="1"/>
  <c r="SBZ36" i="12" s="1"/>
  <c r="SCF36" i="12" s="1"/>
  <c r="SCL36" i="12" s="1"/>
  <c r="SCR36" i="12" s="1"/>
  <c r="SCX36" i="12" s="1"/>
  <c r="SDD36" i="12" s="1"/>
  <c r="SDJ36" i="12" s="1"/>
  <c r="SDP36" i="12" s="1"/>
  <c r="SDV36" i="12" s="1"/>
  <c r="SEB36" i="12" s="1"/>
  <c r="SEH36" i="12" s="1"/>
  <c r="SEN36" i="12" s="1"/>
  <c r="SET36" i="12" s="1"/>
  <c r="SEZ36" i="12" s="1"/>
  <c r="SFF36" i="12" s="1"/>
  <c r="SFL36" i="12" s="1"/>
  <c r="SFR36" i="12" s="1"/>
  <c r="SFX36" i="12" s="1"/>
  <c r="SGD36" i="12" s="1"/>
  <c r="SGJ36" i="12" s="1"/>
  <c r="SGP36" i="12" s="1"/>
  <c r="SGV36" i="12" s="1"/>
  <c r="SHB36" i="12" s="1"/>
  <c r="SHH36" i="12" s="1"/>
  <c r="SHN36" i="12" s="1"/>
  <c r="SHT36" i="12" s="1"/>
  <c r="SHZ36" i="12" s="1"/>
  <c r="SIF36" i="12" s="1"/>
  <c r="SIL36" i="12" s="1"/>
  <c r="SIR36" i="12" s="1"/>
  <c r="SIX36" i="12" s="1"/>
  <c r="SJD36" i="12" s="1"/>
  <c r="SJJ36" i="12" s="1"/>
  <c r="SJP36" i="12" s="1"/>
  <c r="SJV36" i="12" s="1"/>
  <c r="SKB36" i="12" s="1"/>
  <c r="SKH36" i="12" s="1"/>
  <c r="SKN36" i="12" s="1"/>
  <c r="SKT36" i="12" s="1"/>
  <c r="SKZ36" i="12" s="1"/>
  <c r="SLF36" i="12" s="1"/>
  <c r="SLL36" i="12" s="1"/>
  <c r="SLR36" i="12" s="1"/>
  <c r="SLX36" i="12" s="1"/>
  <c r="SMD36" i="12" s="1"/>
  <c r="SMJ36" i="12" s="1"/>
  <c r="SMP36" i="12" s="1"/>
  <c r="SMV36" i="12" s="1"/>
  <c r="SNB36" i="12" s="1"/>
  <c r="SNH36" i="12" s="1"/>
  <c r="SNN36" i="12" s="1"/>
  <c r="SNT36" i="12" s="1"/>
  <c r="SNZ36" i="12" s="1"/>
  <c r="SOF36" i="12" s="1"/>
  <c r="SOL36" i="12" s="1"/>
  <c r="SOR36" i="12" s="1"/>
  <c r="SOX36" i="12" s="1"/>
  <c r="SPD36" i="12" s="1"/>
  <c r="SPJ36" i="12" s="1"/>
  <c r="SPP36" i="12" s="1"/>
  <c r="SPV36" i="12" s="1"/>
  <c r="SQB36" i="12" s="1"/>
  <c r="SQH36" i="12" s="1"/>
  <c r="SQN36" i="12" s="1"/>
  <c r="SQT36" i="12" s="1"/>
  <c r="SQZ36" i="12" s="1"/>
  <c r="SRF36" i="12" s="1"/>
  <c r="SRL36" i="12" s="1"/>
  <c r="SRR36" i="12" s="1"/>
  <c r="SRX36" i="12" s="1"/>
  <c r="SSD36" i="12" s="1"/>
  <c r="SSJ36" i="12" s="1"/>
  <c r="SSP36" i="12" s="1"/>
  <c r="SSV36" i="12" s="1"/>
  <c r="STB36" i="12" s="1"/>
  <c r="STH36" i="12" s="1"/>
  <c r="STN36" i="12" s="1"/>
  <c r="STT36" i="12" s="1"/>
  <c r="STZ36" i="12" s="1"/>
  <c r="SUF36" i="12" s="1"/>
  <c r="SUL36" i="12" s="1"/>
  <c r="SUR36" i="12" s="1"/>
  <c r="SUX36" i="12" s="1"/>
  <c r="SVD36" i="12" s="1"/>
  <c r="SVJ36" i="12" s="1"/>
  <c r="SVP36" i="12" s="1"/>
  <c r="SVV36" i="12" s="1"/>
  <c r="SWB36" i="12" s="1"/>
  <c r="SWH36" i="12" s="1"/>
  <c r="SWN36" i="12" s="1"/>
  <c r="SWT36" i="12" s="1"/>
  <c r="SWZ36" i="12" s="1"/>
  <c r="SXF36" i="12" s="1"/>
  <c r="SXL36" i="12" s="1"/>
  <c r="SXR36" i="12" s="1"/>
  <c r="SXX36" i="12" s="1"/>
  <c r="SYD36" i="12" s="1"/>
  <c r="SYJ36" i="12" s="1"/>
  <c r="SYP36" i="12" s="1"/>
  <c r="SYV36" i="12" s="1"/>
  <c r="SZB36" i="12" s="1"/>
  <c r="SZH36" i="12" s="1"/>
  <c r="SZN36" i="12" s="1"/>
  <c r="SZT36" i="12" s="1"/>
  <c r="SZZ36" i="12" s="1"/>
  <c r="TAF36" i="12" s="1"/>
  <c r="TAL36" i="12" s="1"/>
  <c r="TAR36" i="12" s="1"/>
  <c r="TAX36" i="12" s="1"/>
  <c r="TBD36" i="12" s="1"/>
  <c r="TBJ36" i="12" s="1"/>
  <c r="TBP36" i="12" s="1"/>
  <c r="TBV36" i="12" s="1"/>
  <c r="TCB36" i="12" s="1"/>
  <c r="TCH36" i="12" s="1"/>
  <c r="TCN36" i="12" s="1"/>
  <c r="TCT36" i="12" s="1"/>
  <c r="TCZ36" i="12" s="1"/>
  <c r="TDF36" i="12" s="1"/>
  <c r="TDL36" i="12" s="1"/>
  <c r="TDR36" i="12" s="1"/>
  <c r="TDX36" i="12" s="1"/>
  <c r="TED36" i="12" s="1"/>
  <c r="TEJ36" i="12" s="1"/>
  <c r="TEP36" i="12" s="1"/>
  <c r="TEV36" i="12" s="1"/>
  <c r="TFB36" i="12" s="1"/>
  <c r="TFH36" i="12" s="1"/>
  <c r="TFN36" i="12" s="1"/>
  <c r="TFT36" i="12" s="1"/>
  <c r="TFZ36" i="12" s="1"/>
  <c r="TGF36" i="12" s="1"/>
  <c r="TGL36" i="12" s="1"/>
  <c r="TGR36" i="12" s="1"/>
  <c r="TGX36" i="12" s="1"/>
  <c r="THD36" i="12" s="1"/>
  <c r="THJ36" i="12" s="1"/>
  <c r="THP36" i="12" s="1"/>
  <c r="THV36" i="12" s="1"/>
  <c r="TIB36" i="12" s="1"/>
  <c r="TIH36" i="12" s="1"/>
  <c r="TIN36" i="12" s="1"/>
  <c r="TIT36" i="12" s="1"/>
  <c r="TIZ36" i="12" s="1"/>
  <c r="TJF36" i="12" s="1"/>
  <c r="TJL36" i="12" s="1"/>
  <c r="TJR36" i="12" s="1"/>
  <c r="TJX36" i="12" s="1"/>
  <c r="TKD36" i="12" s="1"/>
  <c r="TKJ36" i="12" s="1"/>
  <c r="TKP36" i="12" s="1"/>
  <c r="TKV36" i="12" s="1"/>
  <c r="TLB36" i="12" s="1"/>
  <c r="TLH36" i="12" s="1"/>
  <c r="TLN36" i="12" s="1"/>
  <c r="TLT36" i="12" s="1"/>
  <c r="TLZ36" i="12" s="1"/>
  <c r="TMF36" i="12" s="1"/>
  <c r="TML36" i="12" s="1"/>
  <c r="TMR36" i="12" s="1"/>
  <c r="TMX36" i="12" s="1"/>
  <c r="TND36" i="12" s="1"/>
  <c r="TNJ36" i="12" s="1"/>
  <c r="TNP36" i="12" s="1"/>
  <c r="TNV36" i="12" s="1"/>
  <c r="TOB36" i="12" s="1"/>
  <c r="TOH36" i="12" s="1"/>
  <c r="TON36" i="12" s="1"/>
  <c r="TOT36" i="12" s="1"/>
  <c r="TOZ36" i="12" s="1"/>
  <c r="TPF36" i="12" s="1"/>
  <c r="TPL36" i="12" s="1"/>
  <c r="TPR36" i="12" s="1"/>
  <c r="TPX36" i="12" s="1"/>
  <c r="TQD36" i="12" s="1"/>
  <c r="TQJ36" i="12" s="1"/>
  <c r="TQP36" i="12" s="1"/>
  <c r="TQV36" i="12" s="1"/>
  <c r="TRB36" i="12" s="1"/>
  <c r="TRH36" i="12" s="1"/>
  <c r="TRN36" i="12" s="1"/>
  <c r="TRT36" i="12" s="1"/>
  <c r="TRZ36" i="12" s="1"/>
  <c r="TSF36" i="12" s="1"/>
  <c r="TSL36" i="12" s="1"/>
  <c r="TSR36" i="12" s="1"/>
  <c r="TSX36" i="12" s="1"/>
  <c r="TTD36" i="12" s="1"/>
  <c r="TTJ36" i="12" s="1"/>
  <c r="TTP36" i="12" s="1"/>
  <c r="TTV36" i="12" s="1"/>
  <c r="TUB36" i="12" s="1"/>
  <c r="TUH36" i="12" s="1"/>
  <c r="TUN36" i="12" s="1"/>
  <c r="TUT36" i="12" s="1"/>
  <c r="TUZ36" i="12" s="1"/>
  <c r="TVF36" i="12" s="1"/>
  <c r="TVL36" i="12" s="1"/>
  <c r="TVR36" i="12" s="1"/>
  <c r="TVX36" i="12" s="1"/>
  <c r="TWD36" i="12" s="1"/>
  <c r="TWJ36" i="12" s="1"/>
  <c r="TWP36" i="12" s="1"/>
  <c r="TWV36" i="12" s="1"/>
  <c r="TXB36" i="12" s="1"/>
  <c r="TXH36" i="12" s="1"/>
  <c r="TXN36" i="12" s="1"/>
  <c r="TXT36" i="12" s="1"/>
  <c r="TXZ36" i="12" s="1"/>
  <c r="TYF36" i="12" s="1"/>
  <c r="TYL36" i="12" s="1"/>
  <c r="TYR36" i="12" s="1"/>
  <c r="TYX36" i="12" s="1"/>
  <c r="TZD36" i="12" s="1"/>
  <c r="TZJ36" i="12" s="1"/>
  <c r="TZP36" i="12" s="1"/>
  <c r="TZV36" i="12" s="1"/>
  <c r="UAB36" i="12" s="1"/>
  <c r="UAH36" i="12" s="1"/>
  <c r="UAN36" i="12" s="1"/>
  <c r="UAT36" i="12" s="1"/>
  <c r="UAZ36" i="12" s="1"/>
  <c r="UBF36" i="12" s="1"/>
  <c r="UBL36" i="12" s="1"/>
  <c r="UBR36" i="12" s="1"/>
  <c r="UBX36" i="12" s="1"/>
  <c r="UCD36" i="12" s="1"/>
  <c r="UCJ36" i="12" s="1"/>
  <c r="UCP36" i="12" s="1"/>
  <c r="UCV36" i="12" s="1"/>
  <c r="UDB36" i="12" s="1"/>
  <c r="UDH36" i="12" s="1"/>
  <c r="UDN36" i="12" s="1"/>
  <c r="UDT36" i="12" s="1"/>
  <c r="UDZ36" i="12" s="1"/>
  <c r="UEF36" i="12" s="1"/>
  <c r="UEL36" i="12" s="1"/>
  <c r="UER36" i="12" s="1"/>
  <c r="UEX36" i="12" s="1"/>
  <c r="UFD36" i="12" s="1"/>
  <c r="UFJ36" i="12" s="1"/>
  <c r="UFP36" i="12" s="1"/>
  <c r="UFV36" i="12" s="1"/>
  <c r="UGB36" i="12" s="1"/>
  <c r="UGH36" i="12" s="1"/>
  <c r="UGN36" i="12" s="1"/>
  <c r="UGT36" i="12" s="1"/>
  <c r="UGZ36" i="12" s="1"/>
  <c r="UHF36" i="12" s="1"/>
  <c r="UHL36" i="12" s="1"/>
  <c r="UHR36" i="12" s="1"/>
  <c r="UHX36" i="12" s="1"/>
  <c r="UID36" i="12" s="1"/>
  <c r="UIJ36" i="12" s="1"/>
  <c r="UIP36" i="12" s="1"/>
  <c r="UIV36" i="12" s="1"/>
  <c r="UJB36" i="12" s="1"/>
  <c r="UJH36" i="12" s="1"/>
  <c r="UJN36" i="12" s="1"/>
  <c r="UJT36" i="12" s="1"/>
  <c r="UJZ36" i="12" s="1"/>
  <c r="UKF36" i="12" s="1"/>
  <c r="UKL36" i="12" s="1"/>
  <c r="UKR36" i="12" s="1"/>
  <c r="UKX36" i="12" s="1"/>
  <c r="ULD36" i="12" s="1"/>
  <c r="ULJ36" i="12" s="1"/>
  <c r="ULP36" i="12" s="1"/>
  <c r="ULV36" i="12" s="1"/>
  <c r="UMB36" i="12" s="1"/>
  <c r="UMH36" i="12" s="1"/>
  <c r="UMN36" i="12" s="1"/>
  <c r="UMT36" i="12" s="1"/>
  <c r="UMZ36" i="12" s="1"/>
  <c r="UNF36" i="12" s="1"/>
  <c r="UNL36" i="12" s="1"/>
  <c r="UNR36" i="12" s="1"/>
  <c r="UNX36" i="12" s="1"/>
  <c r="UOD36" i="12" s="1"/>
  <c r="UOJ36" i="12" s="1"/>
  <c r="UOP36" i="12" s="1"/>
  <c r="UOV36" i="12" s="1"/>
  <c r="UPB36" i="12" s="1"/>
  <c r="UPH36" i="12" s="1"/>
  <c r="UPN36" i="12" s="1"/>
  <c r="UPT36" i="12" s="1"/>
  <c r="UPZ36" i="12" s="1"/>
  <c r="UQF36" i="12" s="1"/>
  <c r="UQL36" i="12" s="1"/>
  <c r="UQR36" i="12" s="1"/>
  <c r="UQX36" i="12" s="1"/>
  <c r="URD36" i="12" s="1"/>
  <c r="URJ36" i="12" s="1"/>
  <c r="URP36" i="12" s="1"/>
  <c r="URV36" i="12" s="1"/>
  <c r="USB36" i="12" s="1"/>
  <c r="USH36" i="12" s="1"/>
  <c r="USN36" i="12" s="1"/>
  <c r="UST36" i="12" s="1"/>
  <c r="USZ36" i="12" s="1"/>
  <c r="UTF36" i="12" s="1"/>
  <c r="UTL36" i="12" s="1"/>
  <c r="UTR36" i="12" s="1"/>
  <c r="UTX36" i="12" s="1"/>
  <c r="UUD36" i="12" s="1"/>
  <c r="UUJ36" i="12" s="1"/>
  <c r="UUP36" i="12" s="1"/>
  <c r="UUV36" i="12" s="1"/>
  <c r="UVB36" i="12" s="1"/>
  <c r="UVH36" i="12" s="1"/>
  <c r="UVN36" i="12" s="1"/>
  <c r="UVT36" i="12" s="1"/>
  <c r="UVZ36" i="12" s="1"/>
  <c r="UWF36" i="12" s="1"/>
  <c r="UWL36" i="12" s="1"/>
  <c r="UWR36" i="12" s="1"/>
  <c r="UWX36" i="12" s="1"/>
  <c r="UXD36" i="12" s="1"/>
  <c r="UXJ36" i="12" s="1"/>
  <c r="UXP36" i="12" s="1"/>
  <c r="UXV36" i="12" s="1"/>
  <c r="UYB36" i="12" s="1"/>
  <c r="UYH36" i="12" s="1"/>
  <c r="UYN36" i="12" s="1"/>
  <c r="UYT36" i="12" s="1"/>
  <c r="UYZ36" i="12" s="1"/>
  <c r="UZF36" i="12" s="1"/>
  <c r="UZL36" i="12" s="1"/>
  <c r="UZR36" i="12" s="1"/>
  <c r="UZX36" i="12" s="1"/>
  <c r="VAD36" i="12" s="1"/>
  <c r="VAJ36" i="12" s="1"/>
  <c r="VAP36" i="12" s="1"/>
  <c r="VAV36" i="12" s="1"/>
  <c r="VBB36" i="12" s="1"/>
  <c r="VBH36" i="12" s="1"/>
  <c r="VBN36" i="12" s="1"/>
  <c r="VBT36" i="12" s="1"/>
  <c r="VBZ36" i="12" s="1"/>
  <c r="VCF36" i="12" s="1"/>
  <c r="VCL36" i="12" s="1"/>
  <c r="VCR36" i="12" s="1"/>
  <c r="VCX36" i="12" s="1"/>
  <c r="VDD36" i="12" s="1"/>
  <c r="VDJ36" i="12" s="1"/>
  <c r="VDP36" i="12" s="1"/>
  <c r="VDV36" i="12" s="1"/>
  <c r="VEB36" i="12" s="1"/>
  <c r="VEH36" i="12" s="1"/>
  <c r="VEN36" i="12" s="1"/>
  <c r="VET36" i="12" s="1"/>
  <c r="VEZ36" i="12" s="1"/>
  <c r="VFF36" i="12" s="1"/>
  <c r="VFL36" i="12" s="1"/>
  <c r="VFR36" i="12" s="1"/>
  <c r="VFX36" i="12" s="1"/>
  <c r="VGD36" i="12" s="1"/>
  <c r="VGJ36" i="12" s="1"/>
  <c r="VGP36" i="12" s="1"/>
  <c r="VGV36" i="12" s="1"/>
  <c r="VHB36" i="12" s="1"/>
  <c r="VHH36" i="12" s="1"/>
  <c r="VHN36" i="12" s="1"/>
  <c r="VHT36" i="12" s="1"/>
  <c r="VHZ36" i="12" s="1"/>
  <c r="VIF36" i="12" s="1"/>
  <c r="VIL36" i="12" s="1"/>
  <c r="VIR36" i="12" s="1"/>
  <c r="VIX36" i="12" s="1"/>
  <c r="VJD36" i="12" s="1"/>
  <c r="VJJ36" i="12" s="1"/>
  <c r="VJP36" i="12" s="1"/>
  <c r="VJV36" i="12" s="1"/>
  <c r="VKB36" i="12" s="1"/>
  <c r="VKH36" i="12" s="1"/>
  <c r="VKN36" i="12" s="1"/>
  <c r="VKT36" i="12" s="1"/>
  <c r="VKZ36" i="12" s="1"/>
  <c r="VLF36" i="12" s="1"/>
  <c r="VLL36" i="12" s="1"/>
  <c r="VLR36" i="12" s="1"/>
  <c r="VLX36" i="12" s="1"/>
  <c r="VMD36" i="12" s="1"/>
  <c r="VMJ36" i="12" s="1"/>
  <c r="VMP36" i="12" s="1"/>
  <c r="VMV36" i="12" s="1"/>
  <c r="VNB36" i="12" s="1"/>
  <c r="VNH36" i="12" s="1"/>
  <c r="VNN36" i="12" s="1"/>
  <c r="VNT36" i="12" s="1"/>
  <c r="VNZ36" i="12" s="1"/>
  <c r="VOF36" i="12" s="1"/>
  <c r="VOL36" i="12" s="1"/>
  <c r="VOR36" i="12" s="1"/>
  <c r="VOX36" i="12" s="1"/>
  <c r="VPD36" i="12" s="1"/>
  <c r="VPJ36" i="12" s="1"/>
  <c r="VPP36" i="12" s="1"/>
  <c r="VPV36" i="12" s="1"/>
  <c r="VQB36" i="12" s="1"/>
  <c r="VQH36" i="12" s="1"/>
  <c r="VQN36" i="12" s="1"/>
  <c r="VQT36" i="12" s="1"/>
  <c r="VQZ36" i="12" s="1"/>
  <c r="VRF36" i="12" s="1"/>
  <c r="VRL36" i="12" s="1"/>
  <c r="VRR36" i="12" s="1"/>
  <c r="VRX36" i="12" s="1"/>
  <c r="VSD36" i="12" s="1"/>
  <c r="VSJ36" i="12" s="1"/>
  <c r="VSP36" i="12" s="1"/>
  <c r="VSV36" i="12" s="1"/>
  <c r="VTB36" i="12" s="1"/>
  <c r="VTH36" i="12" s="1"/>
  <c r="VTN36" i="12" s="1"/>
  <c r="VTT36" i="12" s="1"/>
  <c r="VTZ36" i="12" s="1"/>
  <c r="VUF36" i="12" s="1"/>
  <c r="VUL36" i="12" s="1"/>
  <c r="VUR36" i="12" s="1"/>
  <c r="VUX36" i="12" s="1"/>
  <c r="VVD36" i="12" s="1"/>
  <c r="VVJ36" i="12" s="1"/>
  <c r="VVP36" i="12" s="1"/>
  <c r="VVV36" i="12" s="1"/>
  <c r="VWB36" i="12" s="1"/>
  <c r="VWH36" i="12" s="1"/>
  <c r="VWN36" i="12" s="1"/>
  <c r="VWT36" i="12" s="1"/>
  <c r="VWZ36" i="12" s="1"/>
  <c r="VXF36" i="12" s="1"/>
  <c r="VXL36" i="12" s="1"/>
  <c r="VXR36" i="12" s="1"/>
  <c r="VXX36" i="12" s="1"/>
  <c r="VYD36" i="12" s="1"/>
  <c r="VYJ36" i="12" s="1"/>
  <c r="VYP36" i="12" s="1"/>
  <c r="VYV36" i="12" s="1"/>
  <c r="VZB36" i="12" s="1"/>
  <c r="VZH36" i="12" s="1"/>
  <c r="VZN36" i="12" s="1"/>
  <c r="VZT36" i="12" s="1"/>
  <c r="VZZ36" i="12" s="1"/>
  <c r="WAF36" i="12" s="1"/>
  <c r="WAL36" i="12" s="1"/>
  <c r="WAR36" i="12" s="1"/>
  <c r="WAX36" i="12" s="1"/>
  <c r="WBD36" i="12" s="1"/>
  <c r="WBJ36" i="12" s="1"/>
  <c r="WBP36" i="12" s="1"/>
  <c r="WBV36" i="12" s="1"/>
  <c r="WCB36" i="12" s="1"/>
  <c r="WCH36" i="12" s="1"/>
  <c r="WCN36" i="12" s="1"/>
  <c r="WCT36" i="12" s="1"/>
  <c r="WCZ36" i="12" s="1"/>
  <c r="WDF36" i="12" s="1"/>
  <c r="WDL36" i="12" s="1"/>
  <c r="WDR36" i="12" s="1"/>
  <c r="WDX36" i="12" s="1"/>
  <c r="WED36" i="12" s="1"/>
  <c r="WEJ36" i="12" s="1"/>
  <c r="WEP36" i="12" s="1"/>
  <c r="WEV36" i="12" s="1"/>
  <c r="WFB36" i="12" s="1"/>
  <c r="WFH36" i="12" s="1"/>
  <c r="WFN36" i="12" s="1"/>
  <c r="WFT36" i="12" s="1"/>
  <c r="WFZ36" i="12" s="1"/>
  <c r="WGF36" i="12" s="1"/>
  <c r="WGL36" i="12" s="1"/>
  <c r="WGR36" i="12" s="1"/>
  <c r="WGX36" i="12" s="1"/>
  <c r="WHD36" i="12" s="1"/>
  <c r="WHJ36" i="12" s="1"/>
  <c r="WHP36" i="12" s="1"/>
  <c r="WHV36" i="12" s="1"/>
  <c r="WIB36" i="12" s="1"/>
  <c r="WIH36" i="12" s="1"/>
  <c r="WIN36" i="12" s="1"/>
  <c r="WIT36" i="12" s="1"/>
  <c r="WIZ36" i="12" s="1"/>
  <c r="WJF36" i="12" s="1"/>
  <c r="WJL36" i="12" s="1"/>
  <c r="WJR36" i="12" s="1"/>
  <c r="WJX36" i="12" s="1"/>
  <c r="WKD36" i="12" s="1"/>
  <c r="WKJ36" i="12" s="1"/>
  <c r="WKP36" i="12" s="1"/>
  <c r="WKV36" i="12" s="1"/>
  <c r="WLB36" i="12" s="1"/>
  <c r="WLH36" i="12" s="1"/>
  <c r="WLN36" i="12" s="1"/>
  <c r="WLT36" i="12" s="1"/>
  <c r="WLZ36" i="12" s="1"/>
  <c r="WMF36" i="12" s="1"/>
  <c r="WML36" i="12" s="1"/>
  <c r="WMR36" i="12" s="1"/>
  <c r="WMX36" i="12" s="1"/>
  <c r="WND36" i="12" s="1"/>
  <c r="WNJ36" i="12" s="1"/>
  <c r="WNP36" i="12" s="1"/>
  <c r="WNV36" i="12" s="1"/>
  <c r="WOB36" i="12" s="1"/>
  <c r="WOH36" i="12" s="1"/>
  <c r="WON36" i="12" s="1"/>
  <c r="WOT36" i="12" s="1"/>
  <c r="WOZ36" i="12" s="1"/>
  <c r="WPF36" i="12" s="1"/>
  <c r="WPL36" i="12" s="1"/>
  <c r="WPR36" i="12" s="1"/>
  <c r="WPX36" i="12" s="1"/>
  <c r="WQD36" i="12" s="1"/>
  <c r="WQJ36" i="12" s="1"/>
  <c r="WQP36" i="12" s="1"/>
  <c r="WQV36" i="12" s="1"/>
  <c r="WRB36" i="12" s="1"/>
  <c r="WRH36" i="12" s="1"/>
  <c r="WRN36" i="12" s="1"/>
  <c r="WRT36" i="12" s="1"/>
  <c r="WRZ36" i="12" s="1"/>
  <c r="WSF36" i="12" s="1"/>
  <c r="WSL36" i="12" s="1"/>
  <c r="WSR36" i="12" s="1"/>
  <c r="WSX36" i="12" s="1"/>
  <c r="WTD36" i="12" s="1"/>
  <c r="WTJ36" i="12" s="1"/>
  <c r="WTP36" i="12" s="1"/>
  <c r="WTV36" i="12" s="1"/>
  <c r="WUB36" i="12" s="1"/>
  <c r="WUH36" i="12" s="1"/>
  <c r="WUN36" i="12" s="1"/>
  <c r="WUT36" i="12" s="1"/>
  <c r="WUZ36" i="12" s="1"/>
  <c r="WVF36" i="12" s="1"/>
  <c r="WVL36" i="12" s="1"/>
  <c r="WVR36" i="12" s="1"/>
  <c r="WVX36" i="12" s="1"/>
  <c r="WWD36" i="12" s="1"/>
  <c r="WWJ36" i="12" s="1"/>
  <c r="WWP36" i="12" s="1"/>
  <c r="WWV36" i="12" s="1"/>
  <c r="WXB36" i="12" s="1"/>
  <c r="WXH36" i="12" s="1"/>
  <c r="WXN36" i="12" s="1"/>
  <c r="WXT36" i="12" s="1"/>
  <c r="WXZ36" i="12" s="1"/>
  <c r="WYF36" i="12" s="1"/>
  <c r="WYL36" i="12" s="1"/>
  <c r="WYR36" i="12" s="1"/>
  <c r="WYX36" i="12" s="1"/>
  <c r="WZD36" i="12" s="1"/>
  <c r="WZJ36" i="12" s="1"/>
  <c r="WZP36" i="12" s="1"/>
  <c r="WZV36" i="12" s="1"/>
  <c r="XAB36" i="12" s="1"/>
  <c r="XAH36" i="12" s="1"/>
  <c r="XAN36" i="12" s="1"/>
  <c r="XAT36" i="12" s="1"/>
  <c r="XAZ36" i="12" s="1"/>
  <c r="XBF36" i="12" s="1"/>
  <c r="XBL36" i="12" s="1"/>
  <c r="XBR36" i="12" s="1"/>
  <c r="XBX36" i="12" s="1"/>
  <c r="XCD36" i="12" s="1"/>
  <c r="XCJ36" i="12" s="1"/>
  <c r="XCP36" i="12" s="1"/>
  <c r="XCV36" i="12" s="1"/>
  <c r="XDB36" i="12" s="1"/>
  <c r="XDH36" i="12" s="1"/>
  <c r="XDN36" i="12" s="1"/>
  <c r="XDT36" i="12" s="1"/>
  <c r="XDZ36" i="12" s="1"/>
  <c r="XEF36" i="12" s="1"/>
  <c r="XEL36" i="12" s="1"/>
  <c r="XER36" i="12" s="1"/>
  <c r="XEX36" i="12" s="1"/>
  <c r="BY36" i="12"/>
  <c r="CE36" i="12" s="1"/>
  <c r="CK36" i="12" s="1"/>
  <c r="CQ36" i="12" s="1"/>
  <c r="CW36" i="12" s="1"/>
  <c r="DC36" i="12" s="1"/>
  <c r="DI36" i="12" s="1"/>
  <c r="DO36" i="12" s="1"/>
  <c r="DU36" i="12" s="1"/>
  <c r="EA36" i="12" s="1"/>
  <c r="EG36" i="12" s="1"/>
  <c r="EM36" i="12" s="1"/>
  <c r="ES36" i="12" s="1"/>
  <c r="EY36" i="12" s="1"/>
  <c r="FE36" i="12" s="1"/>
  <c r="FK36" i="12" s="1"/>
  <c r="FQ36" i="12" s="1"/>
  <c r="FW36" i="12" s="1"/>
  <c r="GC36" i="12" s="1"/>
  <c r="GI36" i="12" s="1"/>
  <c r="GO36" i="12" s="1"/>
  <c r="GU36" i="12" s="1"/>
  <c r="HA36" i="12" s="1"/>
  <c r="HG36" i="12" s="1"/>
  <c r="HM36" i="12" s="1"/>
  <c r="HS36" i="12" s="1"/>
  <c r="HY36" i="12" s="1"/>
  <c r="IE36" i="12" s="1"/>
  <c r="IK36" i="12" s="1"/>
  <c r="IQ36" i="12" s="1"/>
  <c r="IW36" i="12" s="1"/>
  <c r="JC36" i="12" s="1"/>
  <c r="JI36" i="12" s="1"/>
  <c r="JO36" i="12" s="1"/>
  <c r="JU36" i="12" s="1"/>
  <c r="KA36" i="12" s="1"/>
  <c r="KG36" i="12" s="1"/>
  <c r="KM36" i="12" s="1"/>
  <c r="KS36" i="12" s="1"/>
  <c r="KY36" i="12" s="1"/>
  <c r="LE36" i="12" s="1"/>
  <c r="LK36" i="12" s="1"/>
  <c r="LQ36" i="12" s="1"/>
  <c r="LW36" i="12" s="1"/>
  <c r="MC36" i="12" s="1"/>
  <c r="MI36" i="12" s="1"/>
  <c r="MO36" i="12" s="1"/>
  <c r="MU36" i="12" s="1"/>
  <c r="NA36" i="12" s="1"/>
  <c r="NG36" i="12" s="1"/>
  <c r="NM36" i="12" s="1"/>
  <c r="NS36" i="12" s="1"/>
  <c r="NY36" i="12" s="1"/>
  <c r="OE36" i="12" s="1"/>
  <c r="OK36" i="12" s="1"/>
  <c r="OQ36" i="12" s="1"/>
  <c r="OW36" i="12" s="1"/>
  <c r="PC36" i="12" s="1"/>
  <c r="PI36" i="12" s="1"/>
  <c r="PO36" i="12" s="1"/>
  <c r="PU36" i="12" s="1"/>
  <c r="QA36" i="12" s="1"/>
  <c r="QG36" i="12" s="1"/>
  <c r="QM36" i="12" s="1"/>
  <c r="QS36" i="12" s="1"/>
  <c r="QY36" i="12" s="1"/>
  <c r="RE36" i="12" s="1"/>
  <c r="RK36" i="12" s="1"/>
  <c r="RQ36" i="12" s="1"/>
  <c r="RW36" i="12" s="1"/>
  <c r="SC36" i="12" s="1"/>
  <c r="SI36" i="12" s="1"/>
  <c r="SO36" i="12" s="1"/>
  <c r="SU36" i="12" s="1"/>
  <c r="TA36" i="12" s="1"/>
  <c r="TG36" i="12" s="1"/>
  <c r="TM36" i="12" s="1"/>
  <c r="TS36" i="12" s="1"/>
  <c r="TY36" i="12" s="1"/>
  <c r="UE36" i="12" s="1"/>
  <c r="UK36" i="12" s="1"/>
  <c r="UQ36" i="12" s="1"/>
  <c r="UW36" i="12" s="1"/>
  <c r="VC36" i="12" s="1"/>
  <c r="VI36" i="12" s="1"/>
  <c r="VO36" i="12" s="1"/>
  <c r="VU36" i="12" s="1"/>
  <c r="WA36" i="12" s="1"/>
  <c r="WG36" i="12" s="1"/>
  <c r="WM36" i="12" s="1"/>
  <c r="WS36" i="12" s="1"/>
  <c r="WY36" i="12" s="1"/>
  <c r="XE36" i="12" s="1"/>
  <c r="XK36" i="12" s="1"/>
  <c r="XQ36" i="12" s="1"/>
  <c r="XW36" i="12" s="1"/>
  <c r="YC36" i="12" s="1"/>
  <c r="YI36" i="12" s="1"/>
  <c r="YO36" i="12" s="1"/>
  <c r="YU36" i="12" s="1"/>
  <c r="ZA36" i="12" s="1"/>
  <c r="ZG36" i="12" s="1"/>
  <c r="ZM36" i="12" s="1"/>
  <c r="ZS36" i="12" s="1"/>
  <c r="ZY36" i="12" s="1"/>
  <c r="AAE36" i="12" s="1"/>
  <c r="AAK36" i="12" s="1"/>
  <c r="AAQ36" i="12" s="1"/>
  <c r="AAW36" i="12" s="1"/>
  <c r="ABC36" i="12" s="1"/>
  <c r="ABI36" i="12" s="1"/>
  <c r="ABO36" i="12" s="1"/>
  <c r="ABU36" i="12" s="1"/>
  <c r="ACA36" i="12" s="1"/>
  <c r="ACG36" i="12" s="1"/>
  <c r="ACM36" i="12" s="1"/>
  <c r="ACS36" i="12" s="1"/>
  <c r="ACY36" i="12" s="1"/>
  <c r="ADE36" i="12" s="1"/>
  <c r="ADK36" i="12" s="1"/>
  <c r="ADQ36" i="12" s="1"/>
  <c r="ADW36" i="12" s="1"/>
  <c r="AEC36" i="12" s="1"/>
  <c r="AEI36" i="12" s="1"/>
  <c r="AEO36" i="12" s="1"/>
  <c r="AEU36" i="12" s="1"/>
  <c r="AFA36" i="12" s="1"/>
  <c r="AFG36" i="12" s="1"/>
  <c r="AFM36" i="12" s="1"/>
  <c r="AFS36" i="12" s="1"/>
  <c r="AFY36" i="12" s="1"/>
  <c r="AGE36" i="12" s="1"/>
  <c r="AGK36" i="12" s="1"/>
  <c r="AGQ36" i="12" s="1"/>
  <c r="AGW36" i="12" s="1"/>
  <c r="AHC36" i="12" s="1"/>
  <c r="AHI36" i="12" s="1"/>
  <c r="AHO36" i="12" s="1"/>
  <c r="AHU36" i="12" s="1"/>
  <c r="AIA36" i="12" s="1"/>
  <c r="AIG36" i="12" s="1"/>
  <c r="AIM36" i="12" s="1"/>
  <c r="AIS36" i="12" s="1"/>
  <c r="AIY36" i="12" s="1"/>
  <c r="AJE36" i="12" s="1"/>
  <c r="AJK36" i="12" s="1"/>
  <c r="AJQ36" i="12" s="1"/>
  <c r="AJW36" i="12" s="1"/>
  <c r="AKC36" i="12" s="1"/>
  <c r="AKI36" i="12" s="1"/>
  <c r="AKO36" i="12" s="1"/>
  <c r="AKU36" i="12" s="1"/>
  <c r="ALA36" i="12" s="1"/>
  <c r="ALG36" i="12" s="1"/>
  <c r="ALM36" i="12" s="1"/>
  <c r="ALS36" i="12" s="1"/>
  <c r="ALY36" i="12" s="1"/>
  <c r="AME36" i="12" s="1"/>
  <c r="AMK36" i="12" s="1"/>
  <c r="AMQ36" i="12" s="1"/>
  <c r="AMW36" i="12" s="1"/>
  <c r="ANC36" i="12" s="1"/>
  <c r="ANI36" i="12" s="1"/>
  <c r="ANO36" i="12" s="1"/>
  <c r="ANU36" i="12" s="1"/>
  <c r="AOA36" i="12" s="1"/>
  <c r="AOG36" i="12" s="1"/>
  <c r="AOM36" i="12" s="1"/>
  <c r="AOS36" i="12" s="1"/>
  <c r="AOY36" i="12" s="1"/>
  <c r="APE36" i="12" s="1"/>
  <c r="APK36" i="12" s="1"/>
  <c r="APQ36" i="12" s="1"/>
  <c r="APW36" i="12" s="1"/>
  <c r="AQC36" i="12" s="1"/>
  <c r="AQI36" i="12" s="1"/>
  <c r="AQO36" i="12" s="1"/>
  <c r="AQU36" i="12" s="1"/>
  <c r="ARA36" i="12" s="1"/>
  <c r="ARG36" i="12" s="1"/>
  <c r="ARM36" i="12" s="1"/>
  <c r="ARS36" i="12" s="1"/>
  <c r="ARY36" i="12" s="1"/>
  <c r="ASE36" i="12" s="1"/>
  <c r="ASK36" i="12" s="1"/>
  <c r="ASQ36" i="12" s="1"/>
  <c r="ASW36" i="12" s="1"/>
  <c r="ATC36" i="12" s="1"/>
  <c r="ATI36" i="12" s="1"/>
  <c r="ATO36" i="12" s="1"/>
  <c r="ATU36" i="12" s="1"/>
  <c r="AUA36" i="12" s="1"/>
  <c r="AUG36" i="12" s="1"/>
  <c r="AUM36" i="12" s="1"/>
  <c r="AUS36" i="12" s="1"/>
  <c r="AUY36" i="12" s="1"/>
  <c r="AVE36" i="12" s="1"/>
  <c r="AVK36" i="12" s="1"/>
  <c r="AVQ36" i="12" s="1"/>
  <c r="AVW36" i="12" s="1"/>
  <c r="AWC36" i="12" s="1"/>
  <c r="AWI36" i="12" s="1"/>
  <c r="AWO36" i="12" s="1"/>
  <c r="AWU36" i="12" s="1"/>
  <c r="AXA36" i="12" s="1"/>
  <c r="AXG36" i="12" s="1"/>
  <c r="AXM36" i="12" s="1"/>
  <c r="AXS36" i="12" s="1"/>
  <c r="AXY36" i="12" s="1"/>
  <c r="AYE36" i="12" s="1"/>
  <c r="AYK36" i="12" s="1"/>
  <c r="AYQ36" i="12" s="1"/>
  <c r="AYW36" i="12" s="1"/>
  <c r="AZC36" i="12" s="1"/>
  <c r="AZI36" i="12" s="1"/>
  <c r="AZO36" i="12" s="1"/>
  <c r="AZU36" i="12" s="1"/>
  <c r="BAA36" i="12" s="1"/>
  <c r="BAG36" i="12" s="1"/>
  <c r="BAM36" i="12" s="1"/>
  <c r="BAS36" i="12" s="1"/>
  <c r="BAY36" i="12" s="1"/>
  <c r="BBE36" i="12" s="1"/>
  <c r="BBK36" i="12" s="1"/>
  <c r="BBQ36" i="12" s="1"/>
  <c r="BBW36" i="12" s="1"/>
  <c r="BCC36" i="12" s="1"/>
  <c r="BCI36" i="12" s="1"/>
  <c r="BCO36" i="12" s="1"/>
  <c r="BCU36" i="12" s="1"/>
  <c r="BDA36" i="12" s="1"/>
  <c r="BDG36" i="12" s="1"/>
  <c r="BDM36" i="12" s="1"/>
  <c r="BDS36" i="12" s="1"/>
  <c r="BDY36" i="12" s="1"/>
  <c r="BEE36" i="12" s="1"/>
  <c r="BEK36" i="12" s="1"/>
  <c r="BEQ36" i="12" s="1"/>
  <c r="BEW36" i="12" s="1"/>
  <c r="BFC36" i="12" s="1"/>
  <c r="BFI36" i="12" s="1"/>
  <c r="BFO36" i="12" s="1"/>
  <c r="BFU36" i="12" s="1"/>
  <c r="BGA36" i="12" s="1"/>
  <c r="BGG36" i="12" s="1"/>
  <c r="BGM36" i="12" s="1"/>
  <c r="BGS36" i="12" s="1"/>
  <c r="BGY36" i="12" s="1"/>
  <c r="BHE36" i="12" s="1"/>
  <c r="BHK36" i="12" s="1"/>
  <c r="BHQ36" i="12" s="1"/>
  <c r="BHW36" i="12" s="1"/>
  <c r="BIC36" i="12" s="1"/>
  <c r="BII36" i="12" s="1"/>
  <c r="BIO36" i="12" s="1"/>
  <c r="BIU36" i="12" s="1"/>
  <c r="BJA36" i="12" s="1"/>
  <c r="BJG36" i="12" s="1"/>
  <c r="BJM36" i="12" s="1"/>
  <c r="BJS36" i="12" s="1"/>
  <c r="BJY36" i="12" s="1"/>
  <c r="BKE36" i="12" s="1"/>
  <c r="BKK36" i="12" s="1"/>
  <c r="BKQ36" i="12" s="1"/>
  <c r="BKW36" i="12" s="1"/>
  <c r="BLC36" i="12" s="1"/>
  <c r="BLI36" i="12" s="1"/>
  <c r="BLO36" i="12" s="1"/>
  <c r="BLU36" i="12" s="1"/>
  <c r="BMA36" i="12" s="1"/>
  <c r="BMG36" i="12" s="1"/>
  <c r="BMM36" i="12" s="1"/>
  <c r="BMS36" i="12" s="1"/>
  <c r="BMY36" i="12" s="1"/>
  <c r="BNE36" i="12" s="1"/>
  <c r="BNK36" i="12" s="1"/>
  <c r="BNQ36" i="12" s="1"/>
  <c r="BNW36" i="12" s="1"/>
  <c r="BOC36" i="12" s="1"/>
  <c r="BOI36" i="12" s="1"/>
  <c r="BOO36" i="12" s="1"/>
  <c r="BOU36" i="12" s="1"/>
  <c r="BPA36" i="12" s="1"/>
  <c r="BPG36" i="12" s="1"/>
  <c r="BPM36" i="12" s="1"/>
  <c r="BPS36" i="12" s="1"/>
  <c r="BPY36" i="12" s="1"/>
  <c r="BQE36" i="12" s="1"/>
  <c r="BQK36" i="12" s="1"/>
  <c r="BQQ36" i="12" s="1"/>
  <c r="BQW36" i="12" s="1"/>
  <c r="BRC36" i="12" s="1"/>
  <c r="BRI36" i="12" s="1"/>
  <c r="BRO36" i="12" s="1"/>
  <c r="BRU36" i="12" s="1"/>
  <c r="BSA36" i="12" s="1"/>
  <c r="BSG36" i="12" s="1"/>
  <c r="BSM36" i="12" s="1"/>
  <c r="BSS36" i="12" s="1"/>
  <c r="BSY36" i="12" s="1"/>
  <c r="BTE36" i="12" s="1"/>
  <c r="BTK36" i="12" s="1"/>
  <c r="BTQ36" i="12" s="1"/>
  <c r="BTW36" i="12" s="1"/>
  <c r="BUC36" i="12" s="1"/>
  <c r="BUI36" i="12" s="1"/>
  <c r="BUO36" i="12" s="1"/>
  <c r="BUU36" i="12" s="1"/>
  <c r="BVA36" i="12" s="1"/>
  <c r="BVG36" i="12" s="1"/>
  <c r="BVM36" i="12" s="1"/>
  <c r="BVS36" i="12" s="1"/>
  <c r="BVY36" i="12" s="1"/>
  <c r="BWE36" i="12" s="1"/>
  <c r="BWK36" i="12" s="1"/>
  <c r="BWQ36" i="12" s="1"/>
  <c r="BWW36" i="12" s="1"/>
  <c r="BXC36" i="12" s="1"/>
  <c r="BXI36" i="12" s="1"/>
  <c r="BXO36" i="12" s="1"/>
  <c r="BXU36" i="12" s="1"/>
  <c r="BYA36" i="12" s="1"/>
  <c r="BYG36" i="12" s="1"/>
  <c r="BYM36" i="12" s="1"/>
  <c r="BYS36" i="12" s="1"/>
  <c r="BYY36" i="12" s="1"/>
  <c r="BZE36" i="12" s="1"/>
  <c r="BZK36" i="12" s="1"/>
  <c r="BZQ36" i="12" s="1"/>
  <c r="BZW36" i="12" s="1"/>
  <c r="CAC36" i="12" s="1"/>
  <c r="CAI36" i="12" s="1"/>
  <c r="CAO36" i="12" s="1"/>
  <c r="CAU36" i="12" s="1"/>
  <c r="CBA36" i="12" s="1"/>
  <c r="CBG36" i="12" s="1"/>
  <c r="CBM36" i="12" s="1"/>
  <c r="CBS36" i="12" s="1"/>
  <c r="CBY36" i="12" s="1"/>
  <c r="CCE36" i="12" s="1"/>
  <c r="CCK36" i="12" s="1"/>
  <c r="CCQ36" i="12" s="1"/>
  <c r="CCW36" i="12" s="1"/>
  <c r="CDC36" i="12" s="1"/>
  <c r="CDI36" i="12" s="1"/>
  <c r="CDO36" i="12" s="1"/>
  <c r="CDU36" i="12" s="1"/>
  <c r="CEA36" i="12" s="1"/>
  <c r="CEG36" i="12" s="1"/>
  <c r="CEM36" i="12" s="1"/>
  <c r="CES36" i="12" s="1"/>
  <c r="CEY36" i="12" s="1"/>
  <c r="CFE36" i="12" s="1"/>
  <c r="CFK36" i="12" s="1"/>
  <c r="CFQ36" i="12" s="1"/>
  <c r="CFW36" i="12" s="1"/>
  <c r="CGC36" i="12" s="1"/>
  <c r="CGI36" i="12" s="1"/>
  <c r="CGO36" i="12" s="1"/>
  <c r="CGU36" i="12" s="1"/>
  <c r="CHA36" i="12" s="1"/>
  <c r="CHG36" i="12" s="1"/>
  <c r="CHM36" i="12" s="1"/>
  <c r="CHS36" i="12" s="1"/>
  <c r="CHY36" i="12" s="1"/>
  <c r="CIE36" i="12" s="1"/>
  <c r="CIK36" i="12" s="1"/>
  <c r="CIQ36" i="12" s="1"/>
  <c r="CIW36" i="12" s="1"/>
  <c r="CJC36" i="12" s="1"/>
  <c r="CJI36" i="12" s="1"/>
  <c r="CJO36" i="12" s="1"/>
  <c r="CJU36" i="12" s="1"/>
  <c r="CKA36" i="12" s="1"/>
  <c r="CKG36" i="12" s="1"/>
  <c r="CKM36" i="12" s="1"/>
  <c r="CKS36" i="12" s="1"/>
  <c r="CKY36" i="12" s="1"/>
  <c r="CLE36" i="12" s="1"/>
  <c r="CLK36" i="12" s="1"/>
  <c r="CLQ36" i="12" s="1"/>
  <c r="CLW36" i="12" s="1"/>
  <c r="CMC36" i="12" s="1"/>
  <c r="CMI36" i="12" s="1"/>
  <c r="CMO36" i="12" s="1"/>
  <c r="CMU36" i="12" s="1"/>
  <c r="CNA36" i="12" s="1"/>
  <c r="CNG36" i="12" s="1"/>
  <c r="CNM36" i="12" s="1"/>
  <c r="CNS36" i="12" s="1"/>
  <c r="CNY36" i="12" s="1"/>
  <c r="COE36" i="12" s="1"/>
  <c r="COK36" i="12" s="1"/>
  <c r="COQ36" i="12" s="1"/>
  <c r="COW36" i="12" s="1"/>
  <c r="CPC36" i="12" s="1"/>
  <c r="CPI36" i="12" s="1"/>
  <c r="CPO36" i="12" s="1"/>
  <c r="CPU36" i="12" s="1"/>
  <c r="CQA36" i="12" s="1"/>
  <c r="CQG36" i="12" s="1"/>
  <c r="CQM36" i="12" s="1"/>
  <c r="CQS36" i="12" s="1"/>
  <c r="CQY36" i="12" s="1"/>
  <c r="CRE36" i="12" s="1"/>
  <c r="CRK36" i="12" s="1"/>
  <c r="CRQ36" i="12" s="1"/>
  <c r="CRW36" i="12" s="1"/>
  <c r="CSC36" i="12" s="1"/>
  <c r="CSI36" i="12" s="1"/>
  <c r="CSO36" i="12" s="1"/>
  <c r="CSU36" i="12" s="1"/>
  <c r="CTA36" i="12" s="1"/>
  <c r="CTG36" i="12" s="1"/>
  <c r="CTM36" i="12" s="1"/>
  <c r="CTS36" i="12" s="1"/>
  <c r="CTY36" i="12" s="1"/>
  <c r="CUE36" i="12" s="1"/>
  <c r="CUK36" i="12" s="1"/>
  <c r="CUQ36" i="12" s="1"/>
  <c r="CUW36" i="12" s="1"/>
  <c r="CVC36" i="12" s="1"/>
  <c r="CVI36" i="12" s="1"/>
  <c r="CVO36" i="12" s="1"/>
  <c r="CVU36" i="12" s="1"/>
  <c r="CWA36" i="12" s="1"/>
  <c r="CWG36" i="12" s="1"/>
  <c r="CWM36" i="12" s="1"/>
  <c r="CWS36" i="12" s="1"/>
  <c r="CWY36" i="12" s="1"/>
  <c r="CXE36" i="12" s="1"/>
  <c r="CXK36" i="12" s="1"/>
  <c r="CXQ36" i="12" s="1"/>
  <c r="CXW36" i="12" s="1"/>
  <c r="CYC36" i="12" s="1"/>
  <c r="CYI36" i="12" s="1"/>
  <c r="CYO36" i="12" s="1"/>
  <c r="CYU36" i="12" s="1"/>
  <c r="CZA36" i="12" s="1"/>
  <c r="CZG36" i="12" s="1"/>
  <c r="CZM36" i="12" s="1"/>
  <c r="CZS36" i="12" s="1"/>
  <c r="CZY36" i="12" s="1"/>
  <c r="DAE36" i="12" s="1"/>
  <c r="DAK36" i="12" s="1"/>
  <c r="DAQ36" i="12" s="1"/>
  <c r="DAW36" i="12" s="1"/>
  <c r="DBC36" i="12" s="1"/>
  <c r="DBI36" i="12" s="1"/>
  <c r="DBO36" i="12" s="1"/>
  <c r="DBU36" i="12" s="1"/>
  <c r="DCA36" i="12" s="1"/>
  <c r="DCG36" i="12" s="1"/>
  <c r="DCM36" i="12" s="1"/>
  <c r="DCS36" i="12" s="1"/>
  <c r="DCY36" i="12" s="1"/>
  <c r="DDE36" i="12" s="1"/>
  <c r="DDK36" i="12" s="1"/>
  <c r="DDQ36" i="12" s="1"/>
  <c r="DDW36" i="12" s="1"/>
  <c r="DEC36" i="12" s="1"/>
  <c r="DEI36" i="12" s="1"/>
  <c r="DEO36" i="12" s="1"/>
  <c r="DEU36" i="12" s="1"/>
  <c r="DFA36" i="12" s="1"/>
  <c r="DFG36" i="12" s="1"/>
  <c r="DFM36" i="12" s="1"/>
  <c r="DFS36" i="12" s="1"/>
  <c r="DFY36" i="12" s="1"/>
  <c r="DGE36" i="12" s="1"/>
  <c r="DGK36" i="12" s="1"/>
  <c r="DGQ36" i="12" s="1"/>
  <c r="DGW36" i="12" s="1"/>
  <c r="DHC36" i="12" s="1"/>
  <c r="DHI36" i="12" s="1"/>
  <c r="DHO36" i="12" s="1"/>
  <c r="DHU36" i="12" s="1"/>
  <c r="DIA36" i="12" s="1"/>
  <c r="DIG36" i="12" s="1"/>
  <c r="DIM36" i="12" s="1"/>
  <c r="DIS36" i="12" s="1"/>
  <c r="DIY36" i="12" s="1"/>
  <c r="DJE36" i="12" s="1"/>
  <c r="DJK36" i="12" s="1"/>
  <c r="DJQ36" i="12" s="1"/>
  <c r="DJW36" i="12" s="1"/>
  <c r="DKC36" i="12" s="1"/>
  <c r="DKI36" i="12" s="1"/>
  <c r="DKO36" i="12" s="1"/>
  <c r="DKU36" i="12" s="1"/>
  <c r="DLA36" i="12" s="1"/>
  <c r="DLG36" i="12" s="1"/>
  <c r="DLM36" i="12" s="1"/>
  <c r="DLS36" i="12" s="1"/>
  <c r="DLY36" i="12" s="1"/>
  <c r="DME36" i="12" s="1"/>
  <c r="DMK36" i="12" s="1"/>
  <c r="DMQ36" i="12" s="1"/>
  <c r="DMW36" i="12" s="1"/>
  <c r="DNC36" i="12" s="1"/>
  <c r="DNI36" i="12" s="1"/>
  <c r="DNO36" i="12" s="1"/>
  <c r="DNU36" i="12" s="1"/>
  <c r="DOA36" i="12" s="1"/>
  <c r="DOG36" i="12" s="1"/>
  <c r="DOM36" i="12" s="1"/>
  <c r="DOS36" i="12" s="1"/>
  <c r="DOY36" i="12" s="1"/>
  <c r="DPE36" i="12" s="1"/>
  <c r="DPK36" i="12" s="1"/>
  <c r="DPQ36" i="12" s="1"/>
  <c r="DPW36" i="12" s="1"/>
  <c r="DQC36" i="12" s="1"/>
  <c r="DQI36" i="12" s="1"/>
  <c r="DQO36" i="12" s="1"/>
  <c r="DQU36" i="12" s="1"/>
  <c r="DRA36" i="12" s="1"/>
  <c r="DRG36" i="12" s="1"/>
  <c r="DRM36" i="12" s="1"/>
  <c r="DRS36" i="12" s="1"/>
  <c r="DRY36" i="12" s="1"/>
  <c r="DSE36" i="12" s="1"/>
  <c r="DSK36" i="12" s="1"/>
  <c r="DSQ36" i="12" s="1"/>
  <c r="DSW36" i="12" s="1"/>
  <c r="DTC36" i="12" s="1"/>
  <c r="DTI36" i="12" s="1"/>
  <c r="DTO36" i="12" s="1"/>
  <c r="DTU36" i="12" s="1"/>
  <c r="DUA36" i="12" s="1"/>
  <c r="DUG36" i="12" s="1"/>
  <c r="DUM36" i="12" s="1"/>
  <c r="DUS36" i="12" s="1"/>
  <c r="DUY36" i="12" s="1"/>
  <c r="DVE36" i="12" s="1"/>
  <c r="DVK36" i="12" s="1"/>
  <c r="DVQ36" i="12" s="1"/>
  <c r="DVW36" i="12" s="1"/>
  <c r="DWC36" i="12" s="1"/>
  <c r="DWI36" i="12" s="1"/>
  <c r="DWO36" i="12" s="1"/>
  <c r="DWU36" i="12" s="1"/>
  <c r="DXA36" i="12" s="1"/>
  <c r="DXG36" i="12" s="1"/>
  <c r="DXM36" i="12" s="1"/>
  <c r="DXS36" i="12" s="1"/>
  <c r="DXY36" i="12" s="1"/>
  <c r="DYE36" i="12" s="1"/>
  <c r="DYK36" i="12" s="1"/>
  <c r="DYQ36" i="12" s="1"/>
  <c r="DYW36" i="12" s="1"/>
  <c r="DZC36" i="12" s="1"/>
  <c r="DZI36" i="12" s="1"/>
  <c r="DZO36" i="12" s="1"/>
  <c r="DZU36" i="12" s="1"/>
  <c r="EAA36" i="12" s="1"/>
  <c r="EAG36" i="12" s="1"/>
  <c r="EAM36" i="12" s="1"/>
  <c r="EAS36" i="12" s="1"/>
  <c r="EAY36" i="12" s="1"/>
  <c r="EBE36" i="12" s="1"/>
  <c r="EBK36" i="12" s="1"/>
  <c r="EBQ36" i="12" s="1"/>
  <c r="EBW36" i="12" s="1"/>
  <c r="ECC36" i="12" s="1"/>
  <c r="ECI36" i="12" s="1"/>
  <c r="ECO36" i="12" s="1"/>
  <c r="ECU36" i="12" s="1"/>
  <c r="EDA36" i="12" s="1"/>
  <c r="EDG36" i="12" s="1"/>
  <c r="EDM36" i="12" s="1"/>
  <c r="EDS36" i="12" s="1"/>
  <c r="EDY36" i="12" s="1"/>
  <c r="EEE36" i="12" s="1"/>
  <c r="EEK36" i="12" s="1"/>
  <c r="EEQ36" i="12" s="1"/>
  <c r="EEW36" i="12" s="1"/>
  <c r="EFC36" i="12" s="1"/>
  <c r="EFI36" i="12" s="1"/>
  <c r="EFO36" i="12" s="1"/>
  <c r="EFU36" i="12" s="1"/>
  <c r="EGA36" i="12" s="1"/>
  <c r="EGG36" i="12" s="1"/>
  <c r="EGM36" i="12" s="1"/>
  <c r="EGS36" i="12" s="1"/>
  <c r="EGY36" i="12" s="1"/>
  <c r="EHE36" i="12" s="1"/>
  <c r="EHK36" i="12" s="1"/>
  <c r="EHQ36" i="12" s="1"/>
  <c r="EHW36" i="12" s="1"/>
  <c r="EIC36" i="12" s="1"/>
  <c r="EII36" i="12" s="1"/>
  <c r="EIO36" i="12" s="1"/>
  <c r="EIU36" i="12" s="1"/>
  <c r="EJA36" i="12" s="1"/>
  <c r="EJG36" i="12" s="1"/>
  <c r="EJM36" i="12" s="1"/>
  <c r="EJS36" i="12" s="1"/>
  <c r="EJY36" i="12" s="1"/>
  <c r="EKE36" i="12" s="1"/>
  <c r="EKK36" i="12" s="1"/>
  <c r="EKQ36" i="12" s="1"/>
  <c r="EKW36" i="12" s="1"/>
  <c r="ELC36" i="12" s="1"/>
  <c r="ELI36" i="12" s="1"/>
  <c r="ELO36" i="12" s="1"/>
  <c r="ELU36" i="12" s="1"/>
  <c r="EMA36" i="12" s="1"/>
  <c r="EMG36" i="12" s="1"/>
  <c r="EMM36" i="12" s="1"/>
  <c r="EMS36" i="12" s="1"/>
  <c r="EMY36" i="12" s="1"/>
  <c r="ENE36" i="12" s="1"/>
  <c r="ENK36" i="12" s="1"/>
  <c r="ENQ36" i="12" s="1"/>
  <c r="ENW36" i="12" s="1"/>
  <c r="EOC36" i="12" s="1"/>
  <c r="EOI36" i="12" s="1"/>
  <c r="EOO36" i="12" s="1"/>
  <c r="EOU36" i="12" s="1"/>
  <c r="EPA36" i="12" s="1"/>
  <c r="EPG36" i="12" s="1"/>
  <c r="EPM36" i="12" s="1"/>
  <c r="EPS36" i="12" s="1"/>
  <c r="EPY36" i="12" s="1"/>
  <c r="EQE36" i="12" s="1"/>
  <c r="EQK36" i="12" s="1"/>
  <c r="EQQ36" i="12" s="1"/>
  <c r="EQW36" i="12" s="1"/>
  <c r="ERC36" i="12" s="1"/>
  <c r="ERI36" i="12" s="1"/>
  <c r="ERO36" i="12" s="1"/>
  <c r="ERU36" i="12" s="1"/>
  <c r="ESA36" i="12" s="1"/>
  <c r="ESG36" i="12" s="1"/>
  <c r="ESM36" i="12" s="1"/>
  <c r="ESS36" i="12" s="1"/>
  <c r="ESY36" i="12" s="1"/>
  <c r="ETE36" i="12" s="1"/>
  <c r="ETK36" i="12" s="1"/>
  <c r="ETQ36" i="12" s="1"/>
  <c r="ETW36" i="12" s="1"/>
  <c r="EUC36" i="12" s="1"/>
  <c r="EUI36" i="12" s="1"/>
  <c r="EUO36" i="12" s="1"/>
  <c r="EUU36" i="12" s="1"/>
  <c r="EVA36" i="12" s="1"/>
  <c r="EVG36" i="12" s="1"/>
  <c r="EVM36" i="12" s="1"/>
  <c r="EVS36" i="12" s="1"/>
  <c r="EVY36" i="12" s="1"/>
  <c r="EWE36" i="12" s="1"/>
  <c r="EWK36" i="12" s="1"/>
  <c r="EWQ36" i="12" s="1"/>
  <c r="EWW36" i="12" s="1"/>
  <c r="EXC36" i="12" s="1"/>
  <c r="EXI36" i="12" s="1"/>
  <c r="EXO36" i="12" s="1"/>
  <c r="EXU36" i="12" s="1"/>
  <c r="EYA36" i="12" s="1"/>
  <c r="EYG36" i="12" s="1"/>
  <c r="EYM36" i="12" s="1"/>
  <c r="EYS36" i="12" s="1"/>
  <c r="EYY36" i="12" s="1"/>
  <c r="EZE36" i="12" s="1"/>
  <c r="EZK36" i="12" s="1"/>
  <c r="EZQ36" i="12" s="1"/>
  <c r="EZW36" i="12" s="1"/>
  <c r="FAC36" i="12" s="1"/>
  <c r="FAI36" i="12" s="1"/>
  <c r="FAO36" i="12" s="1"/>
  <c r="FAU36" i="12" s="1"/>
  <c r="FBA36" i="12" s="1"/>
  <c r="FBG36" i="12" s="1"/>
  <c r="FBM36" i="12" s="1"/>
  <c r="FBS36" i="12" s="1"/>
  <c r="FBY36" i="12" s="1"/>
  <c r="FCE36" i="12" s="1"/>
  <c r="FCK36" i="12" s="1"/>
  <c r="FCQ36" i="12" s="1"/>
  <c r="FCW36" i="12" s="1"/>
  <c r="FDC36" i="12" s="1"/>
  <c r="FDI36" i="12" s="1"/>
  <c r="FDO36" i="12" s="1"/>
  <c r="FDU36" i="12" s="1"/>
  <c r="FEA36" i="12" s="1"/>
  <c r="FEG36" i="12" s="1"/>
  <c r="FEM36" i="12" s="1"/>
  <c r="FES36" i="12" s="1"/>
  <c r="FEY36" i="12" s="1"/>
  <c r="FFE36" i="12" s="1"/>
  <c r="FFK36" i="12" s="1"/>
  <c r="FFQ36" i="12" s="1"/>
  <c r="FFW36" i="12" s="1"/>
  <c r="FGC36" i="12" s="1"/>
  <c r="FGI36" i="12" s="1"/>
  <c r="FGO36" i="12" s="1"/>
  <c r="FGU36" i="12" s="1"/>
  <c r="FHA36" i="12" s="1"/>
  <c r="FHG36" i="12" s="1"/>
  <c r="FHM36" i="12" s="1"/>
  <c r="FHS36" i="12" s="1"/>
  <c r="FHY36" i="12" s="1"/>
  <c r="FIE36" i="12" s="1"/>
  <c r="FIK36" i="12" s="1"/>
  <c r="FIQ36" i="12" s="1"/>
  <c r="FIW36" i="12" s="1"/>
  <c r="FJC36" i="12" s="1"/>
  <c r="FJI36" i="12" s="1"/>
  <c r="FJO36" i="12" s="1"/>
  <c r="FJU36" i="12" s="1"/>
  <c r="FKA36" i="12" s="1"/>
  <c r="FKG36" i="12" s="1"/>
  <c r="FKM36" i="12" s="1"/>
  <c r="FKS36" i="12" s="1"/>
  <c r="FKY36" i="12" s="1"/>
  <c r="FLE36" i="12" s="1"/>
  <c r="FLK36" i="12" s="1"/>
  <c r="FLQ36" i="12" s="1"/>
  <c r="FLW36" i="12" s="1"/>
  <c r="FMC36" i="12" s="1"/>
  <c r="FMI36" i="12" s="1"/>
  <c r="FMO36" i="12" s="1"/>
  <c r="FMU36" i="12" s="1"/>
  <c r="FNA36" i="12" s="1"/>
  <c r="FNG36" i="12" s="1"/>
  <c r="FNM36" i="12" s="1"/>
  <c r="FNS36" i="12" s="1"/>
  <c r="FNY36" i="12" s="1"/>
  <c r="FOE36" i="12" s="1"/>
  <c r="FOK36" i="12" s="1"/>
  <c r="FOQ36" i="12" s="1"/>
  <c r="FOW36" i="12" s="1"/>
  <c r="FPC36" i="12" s="1"/>
  <c r="FPI36" i="12" s="1"/>
  <c r="FPO36" i="12" s="1"/>
  <c r="FPU36" i="12" s="1"/>
  <c r="FQA36" i="12" s="1"/>
  <c r="FQG36" i="12" s="1"/>
  <c r="FQM36" i="12" s="1"/>
  <c r="FQS36" i="12" s="1"/>
  <c r="FQY36" i="12" s="1"/>
  <c r="FRE36" i="12" s="1"/>
  <c r="FRK36" i="12" s="1"/>
  <c r="FRQ36" i="12" s="1"/>
  <c r="FRW36" i="12" s="1"/>
  <c r="FSC36" i="12" s="1"/>
  <c r="FSI36" i="12" s="1"/>
  <c r="FSO36" i="12" s="1"/>
  <c r="FSU36" i="12" s="1"/>
  <c r="FTA36" i="12" s="1"/>
  <c r="FTG36" i="12" s="1"/>
  <c r="FTM36" i="12" s="1"/>
  <c r="FTS36" i="12" s="1"/>
  <c r="FTY36" i="12" s="1"/>
  <c r="FUE36" i="12" s="1"/>
  <c r="FUK36" i="12" s="1"/>
  <c r="FUQ36" i="12" s="1"/>
  <c r="FUW36" i="12" s="1"/>
  <c r="FVC36" i="12" s="1"/>
  <c r="FVI36" i="12" s="1"/>
  <c r="FVO36" i="12" s="1"/>
  <c r="FVU36" i="12" s="1"/>
  <c r="FWA36" i="12" s="1"/>
  <c r="FWG36" i="12" s="1"/>
  <c r="FWM36" i="12" s="1"/>
  <c r="FWS36" i="12" s="1"/>
  <c r="FWY36" i="12" s="1"/>
  <c r="FXE36" i="12" s="1"/>
  <c r="FXK36" i="12" s="1"/>
  <c r="FXQ36" i="12" s="1"/>
  <c r="FXW36" i="12" s="1"/>
  <c r="FYC36" i="12" s="1"/>
  <c r="FYI36" i="12" s="1"/>
  <c r="FYO36" i="12" s="1"/>
  <c r="FYU36" i="12" s="1"/>
  <c r="FZA36" i="12" s="1"/>
  <c r="FZG36" i="12" s="1"/>
  <c r="FZM36" i="12" s="1"/>
  <c r="FZS36" i="12" s="1"/>
  <c r="FZY36" i="12" s="1"/>
  <c r="GAE36" i="12" s="1"/>
  <c r="GAK36" i="12" s="1"/>
  <c r="GAQ36" i="12" s="1"/>
  <c r="GAW36" i="12" s="1"/>
  <c r="GBC36" i="12" s="1"/>
  <c r="GBI36" i="12" s="1"/>
  <c r="GBO36" i="12" s="1"/>
  <c r="GBU36" i="12" s="1"/>
  <c r="GCA36" i="12" s="1"/>
  <c r="GCG36" i="12" s="1"/>
  <c r="GCM36" i="12" s="1"/>
  <c r="GCS36" i="12" s="1"/>
  <c r="GCY36" i="12" s="1"/>
  <c r="GDE36" i="12" s="1"/>
  <c r="GDK36" i="12" s="1"/>
  <c r="GDQ36" i="12" s="1"/>
  <c r="GDW36" i="12" s="1"/>
  <c r="GEC36" i="12" s="1"/>
  <c r="GEI36" i="12" s="1"/>
  <c r="GEO36" i="12" s="1"/>
  <c r="GEU36" i="12" s="1"/>
  <c r="GFA36" i="12" s="1"/>
  <c r="GFG36" i="12" s="1"/>
  <c r="GFM36" i="12" s="1"/>
  <c r="GFS36" i="12" s="1"/>
  <c r="GFY36" i="12" s="1"/>
  <c r="GGE36" i="12" s="1"/>
  <c r="GGK36" i="12" s="1"/>
  <c r="GGQ36" i="12" s="1"/>
  <c r="GGW36" i="12" s="1"/>
  <c r="GHC36" i="12" s="1"/>
  <c r="GHI36" i="12" s="1"/>
  <c r="GHO36" i="12" s="1"/>
  <c r="GHU36" i="12" s="1"/>
  <c r="GIA36" i="12" s="1"/>
  <c r="GIG36" i="12" s="1"/>
  <c r="GIM36" i="12" s="1"/>
  <c r="GIS36" i="12" s="1"/>
  <c r="GIY36" i="12" s="1"/>
  <c r="GJE36" i="12" s="1"/>
  <c r="GJK36" i="12" s="1"/>
  <c r="GJQ36" i="12" s="1"/>
  <c r="GJW36" i="12" s="1"/>
  <c r="GKC36" i="12" s="1"/>
  <c r="GKI36" i="12" s="1"/>
  <c r="GKO36" i="12" s="1"/>
  <c r="GKU36" i="12" s="1"/>
  <c r="GLA36" i="12" s="1"/>
  <c r="GLG36" i="12" s="1"/>
  <c r="GLM36" i="12" s="1"/>
  <c r="GLS36" i="12" s="1"/>
  <c r="GLY36" i="12" s="1"/>
  <c r="GME36" i="12" s="1"/>
  <c r="GMK36" i="12" s="1"/>
  <c r="GMQ36" i="12" s="1"/>
  <c r="GMW36" i="12" s="1"/>
  <c r="GNC36" i="12" s="1"/>
  <c r="GNI36" i="12" s="1"/>
  <c r="GNO36" i="12" s="1"/>
  <c r="GNU36" i="12" s="1"/>
  <c r="GOA36" i="12" s="1"/>
  <c r="GOG36" i="12" s="1"/>
  <c r="GOM36" i="12" s="1"/>
  <c r="GOS36" i="12" s="1"/>
  <c r="GOY36" i="12" s="1"/>
  <c r="GPE36" i="12" s="1"/>
  <c r="GPK36" i="12" s="1"/>
  <c r="GPQ36" i="12" s="1"/>
  <c r="GPW36" i="12" s="1"/>
  <c r="GQC36" i="12" s="1"/>
  <c r="GQI36" i="12" s="1"/>
  <c r="GQO36" i="12" s="1"/>
  <c r="GQU36" i="12" s="1"/>
  <c r="GRA36" i="12" s="1"/>
  <c r="GRG36" i="12" s="1"/>
  <c r="GRM36" i="12" s="1"/>
  <c r="GRS36" i="12" s="1"/>
  <c r="GRY36" i="12" s="1"/>
  <c r="GSE36" i="12" s="1"/>
  <c r="GSK36" i="12" s="1"/>
  <c r="GSQ36" i="12" s="1"/>
  <c r="GSW36" i="12" s="1"/>
  <c r="GTC36" i="12" s="1"/>
  <c r="GTI36" i="12" s="1"/>
  <c r="GTO36" i="12" s="1"/>
  <c r="GTU36" i="12" s="1"/>
  <c r="GUA36" i="12" s="1"/>
  <c r="GUG36" i="12" s="1"/>
  <c r="GUM36" i="12" s="1"/>
  <c r="GUS36" i="12" s="1"/>
  <c r="GUY36" i="12" s="1"/>
  <c r="GVE36" i="12" s="1"/>
  <c r="GVK36" i="12" s="1"/>
  <c r="GVQ36" i="12" s="1"/>
  <c r="GVW36" i="12" s="1"/>
  <c r="GWC36" i="12" s="1"/>
  <c r="GWI36" i="12" s="1"/>
  <c r="GWO36" i="12" s="1"/>
  <c r="GWU36" i="12" s="1"/>
  <c r="GXA36" i="12" s="1"/>
  <c r="GXG36" i="12" s="1"/>
  <c r="GXM36" i="12" s="1"/>
  <c r="GXS36" i="12" s="1"/>
  <c r="GXY36" i="12" s="1"/>
  <c r="GYE36" i="12" s="1"/>
  <c r="GYK36" i="12" s="1"/>
  <c r="GYQ36" i="12" s="1"/>
  <c r="GYW36" i="12" s="1"/>
  <c r="GZC36" i="12" s="1"/>
  <c r="GZI36" i="12" s="1"/>
  <c r="GZO36" i="12" s="1"/>
  <c r="GZU36" i="12" s="1"/>
  <c r="HAA36" i="12" s="1"/>
  <c r="HAG36" i="12" s="1"/>
  <c r="HAM36" i="12" s="1"/>
  <c r="HAS36" i="12" s="1"/>
  <c r="HAY36" i="12" s="1"/>
  <c r="HBE36" i="12" s="1"/>
  <c r="HBK36" i="12" s="1"/>
  <c r="HBQ36" i="12" s="1"/>
  <c r="HBW36" i="12" s="1"/>
  <c r="HCC36" i="12" s="1"/>
  <c r="HCI36" i="12" s="1"/>
  <c r="HCO36" i="12" s="1"/>
  <c r="HCU36" i="12" s="1"/>
  <c r="HDA36" i="12" s="1"/>
  <c r="HDG36" i="12" s="1"/>
  <c r="HDM36" i="12" s="1"/>
  <c r="HDS36" i="12" s="1"/>
  <c r="HDY36" i="12" s="1"/>
  <c r="HEE36" i="12" s="1"/>
  <c r="HEK36" i="12" s="1"/>
  <c r="HEQ36" i="12" s="1"/>
  <c r="HEW36" i="12" s="1"/>
  <c r="HFC36" i="12" s="1"/>
  <c r="HFI36" i="12" s="1"/>
  <c r="HFO36" i="12" s="1"/>
  <c r="HFU36" i="12" s="1"/>
  <c r="HGA36" i="12" s="1"/>
  <c r="HGG36" i="12" s="1"/>
  <c r="HGM36" i="12" s="1"/>
  <c r="HGS36" i="12" s="1"/>
  <c r="HGY36" i="12" s="1"/>
  <c r="HHE36" i="12" s="1"/>
  <c r="HHK36" i="12" s="1"/>
  <c r="HHQ36" i="12" s="1"/>
  <c r="HHW36" i="12" s="1"/>
  <c r="HIC36" i="12" s="1"/>
  <c r="HII36" i="12" s="1"/>
  <c r="HIO36" i="12" s="1"/>
  <c r="HIU36" i="12" s="1"/>
  <c r="HJA36" i="12" s="1"/>
  <c r="HJG36" i="12" s="1"/>
  <c r="HJM36" i="12" s="1"/>
  <c r="HJS36" i="12" s="1"/>
  <c r="HJY36" i="12" s="1"/>
  <c r="HKE36" i="12" s="1"/>
  <c r="HKK36" i="12" s="1"/>
  <c r="HKQ36" i="12" s="1"/>
  <c r="HKW36" i="12" s="1"/>
  <c r="HLC36" i="12" s="1"/>
  <c r="HLI36" i="12" s="1"/>
  <c r="HLO36" i="12" s="1"/>
  <c r="HLU36" i="12" s="1"/>
  <c r="HMA36" i="12" s="1"/>
  <c r="HMG36" i="12" s="1"/>
  <c r="HMM36" i="12" s="1"/>
  <c r="HMS36" i="12" s="1"/>
  <c r="HMY36" i="12" s="1"/>
  <c r="HNE36" i="12" s="1"/>
  <c r="HNK36" i="12" s="1"/>
  <c r="HNQ36" i="12" s="1"/>
  <c r="HNW36" i="12" s="1"/>
  <c r="HOC36" i="12" s="1"/>
  <c r="HOI36" i="12" s="1"/>
  <c r="HOO36" i="12" s="1"/>
  <c r="HOU36" i="12" s="1"/>
  <c r="HPA36" i="12" s="1"/>
  <c r="HPG36" i="12" s="1"/>
  <c r="HPM36" i="12" s="1"/>
  <c r="HPS36" i="12" s="1"/>
  <c r="HPY36" i="12" s="1"/>
  <c r="HQE36" i="12" s="1"/>
  <c r="HQK36" i="12" s="1"/>
  <c r="HQQ36" i="12" s="1"/>
  <c r="HQW36" i="12" s="1"/>
  <c r="HRC36" i="12" s="1"/>
  <c r="HRI36" i="12" s="1"/>
  <c r="HRO36" i="12" s="1"/>
  <c r="HRU36" i="12" s="1"/>
  <c r="HSA36" i="12" s="1"/>
  <c r="HSG36" i="12" s="1"/>
  <c r="HSM36" i="12" s="1"/>
  <c r="HSS36" i="12" s="1"/>
  <c r="HSY36" i="12" s="1"/>
  <c r="HTE36" i="12" s="1"/>
  <c r="HTK36" i="12" s="1"/>
  <c r="HTQ36" i="12" s="1"/>
  <c r="HTW36" i="12" s="1"/>
  <c r="HUC36" i="12" s="1"/>
  <c r="HUI36" i="12" s="1"/>
  <c r="HUO36" i="12" s="1"/>
  <c r="HUU36" i="12" s="1"/>
  <c r="HVA36" i="12" s="1"/>
  <c r="HVG36" i="12" s="1"/>
  <c r="HVM36" i="12" s="1"/>
  <c r="HVS36" i="12" s="1"/>
  <c r="HVY36" i="12" s="1"/>
  <c r="HWE36" i="12" s="1"/>
  <c r="HWK36" i="12" s="1"/>
  <c r="HWQ36" i="12" s="1"/>
  <c r="HWW36" i="12" s="1"/>
  <c r="HXC36" i="12" s="1"/>
  <c r="HXI36" i="12" s="1"/>
  <c r="HXO36" i="12" s="1"/>
  <c r="HXU36" i="12" s="1"/>
  <c r="HYA36" i="12" s="1"/>
  <c r="HYG36" i="12" s="1"/>
  <c r="HYM36" i="12" s="1"/>
  <c r="HYS36" i="12" s="1"/>
  <c r="HYY36" i="12" s="1"/>
  <c r="HZE36" i="12" s="1"/>
  <c r="HZK36" i="12" s="1"/>
  <c r="HZQ36" i="12" s="1"/>
  <c r="HZW36" i="12" s="1"/>
  <c r="IAC36" i="12" s="1"/>
  <c r="IAI36" i="12" s="1"/>
  <c r="IAO36" i="12" s="1"/>
  <c r="IAU36" i="12" s="1"/>
  <c r="IBA36" i="12" s="1"/>
  <c r="IBG36" i="12" s="1"/>
  <c r="IBM36" i="12" s="1"/>
  <c r="IBS36" i="12" s="1"/>
  <c r="IBY36" i="12" s="1"/>
  <c r="ICE36" i="12" s="1"/>
  <c r="ICK36" i="12" s="1"/>
  <c r="ICQ36" i="12" s="1"/>
  <c r="ICW36" i="12" s="1"/>
  <c r="IDC36" i="12" s="1"/>
  <c r="IDI36" i="12" s="1"/>
  <c r="IDO36" i="12" s="1"/>
  <c r="IDU36" i="12" s="1"/>
  <c r="IEA36" i="12" s="1"/>
  <c r="IEG36" i="12" s="1"/>
  <c r="IEM36" i="12" s="1"/>
  <c r="IES36" i="12" s="1"/>
  <c r="IEY36" i="12" s="1"/>
  <c r="IFE36" i="12" s="1"/>
  <c r="IFK36" i="12" s="1"/>
  <c r="IFQ36" i="12" s="1"/>
  <c r="IFW36" i="12" s="1"/>
  <c r="IGC36" i="12" s="1"/>
  <c r="IGI36" i="12" s="1"/>
  <c r="IGO36" i="12" s="1"/>
  <c r="IGU36" i="12" s="1"/>
  <c r="IHA36" i="12" s="1"/>
  <c r="IHG36" i="12" s="1"/>
  <c r="IHM36" i="12" s="1"/>
  <c r="IHS36" i="12" s="1"/>
  <c r="IHY36" i="12" s="1"/>
  <c r="IIE36" i="12" s="1"/>
  <c r="IIK36" i="12" s="1"/>
  <c r="IIQ36" i="12" s="1"/>
  <c r="IIW36" i="12" s="1"/>
  <c r="IJC36" i="12" s="1"/>
  <c r="IJI36" i="12" s="1"/>
  <c r="IJO36" i="12" s="1"/>
  <c r="IJU36" i="12" s="1"/>
  <c r="IKA36" i="12" s="1"/>
  <c r="IKG36" i="12" s="1"/>
  <c r="IKM36" i="12" s="1"/>
  <c r="IKS36" i="12" s="1"/>
  <c r="IKY36" i="12" s="1"/>
  <c r="ILE36" i="12" s="1"/>
  <c r="ILK36" i="12" s="1"/>
  <c r="ILQ36" i="12" s="1"/>
  <c r="ILW36" i="12" s="1"/>
  <c r="IMC36" i="12" s="1"/>
  <c r="IMI36" i="12" s="1"/>
  <c r="IMO36" i="12" s="1"/>
  <c r="IMU36" i="12" s="1"/>
  <c r="INA36" i="12" s="1"/>
  <c r="ING36" i="12" s="1"/>
  <c r="INM36" i="12" s="1"/>
  <c r="INS36" i="12" s="1"/>
  <c r="INY36" i="12" s="1"/>
  <c r="IOE36" i="12" s="1"/>
  <c r="IOK36" i="12" s="1"/>
  <c r="IOQ36" i="12" s="1"/>
  <c r="IOW36" i="12" s="1"/>
  <c r="IPC36" i="12" s="1"/>
  <c r="IPI36" i="12" s="1"/>
  <c r="IPO36" i="12" s="1"/>
  <c r="IPU36" i="12" s="1"/>
  <c r="IQA36" i="12" s="1"/>
  <c r="IQG36" i="12" s="1"/>
  <c r="IQM36" i="12" s="1"/>
  <c r="IQS36" i="12" s="1"/>
  <c r="IQY36" i="12" s="1"/>
  <c r="IRE36" i="12" s="1"/>
  <c r="IRK36" i="12" s="1"/>
  <c r="IRQ36" i="12" s="1"/>
  <c r="IRW36" i="12" s="1"/>
  <c r="ISC36" i="12" s="1"/>
  <c r="ISI36" i="12" s="1"/>
  <c r="ISO36" i="12" s="1"/>
  <c r="ISU36" i="12" s="1"/>
  <c r="ITA36" i="12" s="1"/>
  <c r="ITG36" i="12" s="1"/>
  <c r="ITM36" i="12" s="1"/>
  <c r="ITS36" i="12" s="1"/>
  <c r="ITY36" i="12" s="1"/>
  <c r="IUE36" i="12" s="1"/>
  <c r="IUK36" i="12" s="1"/>
  <c r="IUQ36" i="12" s="1"/>
  <c r="IUW36" i="12" s="1"/>
  <c r="IVC36" i="12" s="1"/>
  <c r="IVI36" i="12" s="1"/>
  <c r="IVO36" i="12" s="1"/>
  <c r="IVU36" i="12" s="1"/>
  <c r="IWA36" i="12" s="1"/>
  <c r="IWG36" i="12" s="1"/>
  <c r="IWM36" i="12" s="1"/>
  <c r="IWS36" i="12" s="1"/>
  <c r="IWY36" i="12" s="1"/>
  <c r="IXE36" i="12" s="1"/>
  <c r="IXK36" i="12" s="1"/>
  <c r="IXQ36" i="12" s="1"/>
  <c r="IXW36" i="12" s="1"/>
  <c r="IYC36" i="12" s="1"/>
  <c r="IYI36" i="12" s="1"/>
  <c r="IYO36" i="12" s="1"/>
  <c r="IYU36" i="12" s="1"/>
  <c r="IZA36" i="12" s="1"/>
  <c r="IZG36" i="12" s="1"/>
  <c r="IZM36" i="12" s="1"/>
  <c r="IZS36" i="12" s="1"/>
  <c r="IZY36" i="12" s="1"/>
  <c r="JAE36" i="12" s="1"/>
  <c r="JAK36" i="12" s="1"/>
  <c r="JAQ36" i="12" s="1"/>
  <c r="JAW36" i="12" s="1"/>
  <c r="JBC36" i="12" s="1"/>
  <c r="JBI36" i="12" s="1"/>
  <c r="JBO36" i="12" s="1"/>
  <c r="JBU36" i="12" s="1"/>
  <c r="JCA36" i="12" s="1"/>
  <c r="JCG36" i="12" s="1"/>
  <c r="JCM36" i="12" s="1"/>
  <c r="JCS36" i="12" s="1"/>
  <c r="JCY36" i="12" s="1"/>
  <c r="JDE36" i="12" s="1"/>
  <c r="JDK36" i="12" s="1"/>
  <c r="JDQ36" i="12" s="1"/>
  <c r="JDW36" i="12" s="1"/>
  <c r="JEC36" i="12" s="1"/>
  <c r="JEI36" i="12" s="1"/>
  <c r="JEO36" i="12" s="1"/>
  <c r="JEU36" i="12" s="1"/>
  <c r="JFA36" i="12" s="1"/>
  <c r="JFG36" i="12" s="1"/>
  <c r="JFM36" i="12" s="1"/>
  <c r="JFS36" i="12" s="1"/>
  <c r="JFY36" i="12" s="1"/>
  <c r="JGE36" i="12" s="1"/>
  <c r="JGK36" i="12" s="1"/>
  <c r="JGQ36" i="12" s="1"/>
  <c r="JGW36" i="12" s="1"/>
  <c r="JHC36" i="12" s="1"/>
  <c r="JHI36" i="12" s="1"/>
  <c r="JHO36" i="12" s="1"/>
  <c r="JHU36" i="12" s="1"/>
  <c r="JIA36" i="12" s="1"/>
  <c r="JIG36" i="12" s="1"/>
  <c r="JIM36" i="12" s="1"/>
  <c r="JIS36" i="12" s="1"/>
  <c r="JIY36" i="12" s="1"/>
  <c r="JJE36" i="12" s="1"/>
  <c r="JJK36" i="12" s="1"/>
  <c r="JJQ36" i="12" s="1"/>
  <c r="JJW36" i="12" s="1"/>
  <c r="JKC36" i="12" s="1"/>
  <c r="JKI36" i="12" s="1"/>
  <c r="JKO36" i="12" s="1"/>
  <c r="JKU36" i="12" s="1"/>
  <c r="JLA36" i="12" s="1"/>
  <c r="JLG36" i="12" s="1"/>
  <c r="JLM36" i="12" s="1"/>
  <c r="JLS36" i="12" s="1"/>
  <c r="JLY36" i="12" s="1"/>
  <c r="JME36" i="12" s="1"/>
  <c r="JMK36" i="12" s="1"/>
  <c r="JMQ36" i="12" s="1"/>
  <c r="JMW36" i="12" s="1"/>
  <c r="JNC36" i="12" s="1"/>
  <c r="JNI36" i="12" s="1"/>
  <c r="JNO36" i="12" s="1"/>
  <c r="JNU36" i="12" s="1"/>
  <c r="JOA36" i="12" s="1"/>
  <c r="JOG36" i="12" s="1"/>
  <c r="JOM36" i="12" s="1"/>
  <c r="JOS36" i="12" s="1"/>
  <c r="JOY36" i="12" s="1"/>
  <c r="JPE36" i="12" s="1"/>
  <c r="JPK36" i="12" s="1"/>
  <c r="JPQ36" i="12" s="1"/>
  <c r="JPW36" i="12" s="1"/>
  <c r="JQC36" i="12" s="1"/>
  <c r="JQI36" i="12" s="1"/>
  <c r="JQO36" i="12" s="1"/>
  <c r="JQU36" i="12" s="1"/>
  <c r="JRA36" i="12" s="1"/>
  <c r="JRG36" i="12" s="1"/>
  <c r="JRM36" i="12" s="1"/>
  <c r="JRS36" i="12" s="1"/>
  <c r="JRY36" i="12" s="1"/>
  <c r="JSE36" i="12" s="1"/>
  <c r="JSK36" i="12" s="1"/>
  <c r="JSQ36" i="12" s="1"/>
  <c r="JSW36" i="12" s="1"/>
  <c r="JTC36" i="12" s="1"/>
  <c r="JTI36" i="12" s="1"/>
  <c r="JTO36" i="12" s="1"/>
  <c r="JTU36" i="12" s="1"/>
  <c r="JUA36" i="12" s="1"/>
  <c r="JUG36" i="12" s="1"/>
  <c r="JUM36" i="12" s="1"/>
  <c r="JUS36" i="12" s="1"/>
  <c r="JUY36" i="12" s="1"/>
  <c r="JVE36" i="12" s="1"/>
  <c r="JVK36" i="12" s="1"/>
  <c r="JVQ36" i="12" s="1"/>
  <c r="JVW36" i="12" s="1"/>
  <c r="JWC36" i="12" s="1"/>
  <c r="JWI36" i="12" s="1"/>
  <c r="JWO36" i="12" s="1"/>
  <c r="JWU36" i="12" s="1"/>
  <c r="JXA36" i="12" s="1"/>
  <c r="JXG36" i="12" s="1"/>
  <c r="JXM36" i="12" s="1"/>
  <c r="JXS36" i="12" s="1"/>
  <c r="JXY36" i="12" s="1"/>
  <c r="JYE36" i="12" s="1"/>
  <c r="JYK36" i="12" s="1"/>
  <c r="JYQ36" i="12" s="1"/>
  <c r="JYW36" i="12" s="1"/>
  <c r="JZC36" i="12" s="1"/>
  <c r="JZI36" i="12" s="1"/>
  <c r="JZO36" i="12" s="1"/>
  <c r="JZU36" i="12" s="1"/>
  <c r="KAA36" i="12" s="1"/>
  <c r="KAG36" i="12" s="1"/>
  <c r="KAM36" i="12" s="1"/>
  <c r="KAS36" i="12" s="1"/>
  <c r="KAY36" i="12" s="1"/>
  <c r="KBE36" i="12" s="1"/>
  <c r="KBK36" i="12" s="1"/>
  <c r="KBQ36" i="12" s="1"/>
  <c r="KBW36" i="12" s="1"/>
  <c r="KCC36" i="12" s="1"/>
  <c r="KCI36" i="12" s="1"/>
  <c r="KCO36" i="12" s="1"/>
  <c r="KCU36" i="12" s="1"/>
  <c r="KDA36" i="12" s="1"/>
  <c r="KDG36" i="12" s="1"/>
  <c r="KDM36" i="12" s="1"/>
  <c r="KDS36" i="12" s="1"/>
  <c r="KDY36" i="12" s="1"/>
  <c r="KEE36" i="12" s="1"/>
  <c r="KEK36" i="12" s="1"/>
  <c r="KEQ36" i="12" s="1"/>
  <c r="KEW36" i="12" s="1"/>
  <c r="KFC36" i="12" s="1"/>
  <c r="KFI36" i="12" s="1"/>
  <c r="KFO36" i="12" s="1"/>
  <c r="KFU36" i="12" s="1"/>
  <c r="KGA36" i="12" s="1"/>
  <c r="KGG36" i="12" s="1"/>
  <c r="KGM36" i="12" s="1"/>
  <c r="KGS36" i="12" s="1"/>
  <c r="KGY36" i="12" s="1"/>
  <c r="KHE36" i="12" s="1"/>
  <c r="KHK36" i="12" s="1"/>
  <c r="KHQ36" i="12" s="1"/>
  <c r="KHW36" i="12" s="1"/>
  <c r="KIC36" i="12" s="1"/>
  <c r="KII36" i="12" s="1"/>
  <c r="KIO36" i="12" s="1"/>
  <c r="KIU36" i="12" s="1"/>
  <c r="KJA36" i="12" s="1"/>
  <c r="KJG36" i="12" s="1"/>
  <c r="KJM36" i="12" s="1"/>
  <c r="KJS36" i="12" s="1"/>
  <c r="KJY36" i="12" s="1"/>
  <c r="KKE36" i="12" s="1"/>
  <c r="KKK36" i="12" s="1"/>
  <c r="KKQ36" i="12" s="1"/>
  <c r="KKW36" i="12" s="1"/>
  <c r="KLC36" i="12" s="1"/>
  <c r="KLI36" i="12" s="1"/>
  <c r="KLO36" i="12" s="1"/>
  <c r="KLU36" i="12" s="1"/>
  <c r="KMA36" i="12" s="1"/>
  <c r="KMG36" i="12" s="1"/>
  <c r="KMM36" i="12" s="1"/>
  <c r="KMS36" i="12" s="1"/>
  <c r="KMY36" i="12" s="1"/>
  <c r="KNE36" i="12" s="1"/>
  <c r="KNK36" i="12" s="1"/>
  <c r="KNQ36" i="12" s="1"/>
  <c r="KNW36" i="12" s="1"/>
  <c r="KOC36" i="12" s="1"/>
  <c r="KOI36" i="12" s="1"/>
  <c r="KOO36" i="12" s="1"/>
  <c r="KOU36" i="12" s="1"/>
  <c r="KPA36" i="12" s="1"/>
  <c r="KPG36" i="12" s="1"/>
  <c r="KPM36" i="12" s="1"/>
  <c r="KPS36" i="12" s="1"/>
  <c r="KPY36" i="12" s="1"/>
  <c r="KQE36" i="12" s="1"/>
  <c r="KQK36" i="12" s="1"/>
  <c r="KQQ36" i="12" s="1"/>
  <c r="KQW36" i="12" s="1"/>
  <c r="KRC36" i="12" s="1"/>
  <c r="KRI36" i="12" s="1"/>
  <c r="KRO36" i="12" s="1"/>
  <c r="KRU36" i="12" s="1"/>
  <c r="KSA36" i="12" s="1"/>
  <c r="KSG36" i="12" s="1"/>
  <c r="KSM36" i="12" s="1"/>
  <c r="KSS36" i="12" s="1"/>
  <c r="KSY36" i="12" s="1"/>
  <c r="KTE36" i="12" s="1"/>
  <c r="KTK36" i="12" s="1"/>
  <c r="KTQ36" i="12" s="1"/>
  <c r="KTW36" i="12" s="1"/>
  <c r="KUC36" i="12" s="1"/>
  <c r="KUI36" i="12" s="1"/>
  <c r="KUO36" i="12" s="1"/>
  <c r="KUU36" i="12" s="1"/>
  <c r="KVA36" i="12" s="1"/>
  <c r="KVG36" i="12" s="1"/>
  <c r="KVM36" i="12" s="1"/>
  <c r="KVS36" i="12" s="1"/>
  <c r="KVY36" i="12" s="1"/>
  <c r="KWE36" i="12" s="1"/>
  <c r="KWK36" i="12" s="1"/>
  <c r="KWQ36" i="12" s="1"/>
  <c r="KWW36" i="12" s="1"/>
  <c r="KXC36" i="12" s="1"/>
  <c r="KXI36" i="12" s="1"/>
  <c r="KXO36" i="12" s="1"/>
  <c r="KXU36" i="12" s="1"/>
  <c r="KYA36" i="12" s="1"/>
  <c r="KYG36" i="12" s="1"/>
  <c r="KYM36" i="12" s="1"/>
  <c r="KYS36" i="12" s="1"/>
  <c r="KYY36" i="12" s="1"/>
  <c r="KZE36" i="12" s="1"/>
  <c r="KZK36" i="12" s="1"/>
  <c r="KZQ36" i="12" s="1"/>
  <c r="KZW36" i="12" s="1"/>
  <c r="LAC36" i="12" s="1"/>
  <c r="LAI36" i="12" s="1"/>
  <c r="LAO36" i="12" s="1"/>
  <c r="LAU36" i="12" s="1"/>
  <c r="LBA36" i="12" s="1"/>
  <c r="LBG36" i="12" s="1"/>
  <c r="LBM36" i="12" s="1"/>
  <c r="LBS36" i="12" s="1"/>
  <c r="LBY36" i="12" s="1"/>
  <c r="LCE36" i="12" s="1"/>
  <c r="LCK36" i="12" s="1"/>
  <c r="LCQ36" i="12" s="1"/>
  <c r="LCW36" i="12" s="1"/>
  <c r="LDC36" i="12" s="1"/>
  <c r="LDI36" i="12" s="1"/>
  <c r="LDO36" i="12" s="1"/>
  <c r="LDU36" i="12" s="1"/>
  <c r="LEA36" i="12" s="1"/>
  <c r="LEG36" i="12" s="1"/>
  <c r="LEM36" i="12" s="1"/>
  <c r="LES36" i="12" s="1"/>
  <c r="LEY36" i="12" s="1"/>
  <c r="LFE36" i="12" s="1"/>
  <c r="LFK36" i="12" s="1"/>
  <c r="LFQ36" i="12" s="1"/>
  <c r="LFW36" i="12" s="1"/>
  <c r="LGC36" i="12" s="1"/>
  <c r="LGI36" i="12" s="1"/>
  <c r="LGO36" i="12" s="1"/>
  <c r="LGU36" i="12" s="1"/>
  <c r="LHA36" i="12" s="1"/>
  <c r="LHG36" i="12" s="1"/>
  <c r="LHM36" i="12" s="1"/>
  <c r="LHS36" i="12" s="1"/>
  <c r="LHY36" i="12" s="1"/>
  <c r="LIE36" i="12" s="1"/>
  <c r="LIK36" i="12" s="1"/>
  <c r="LIQ36" i="12" s="1"/>
  <c r="LIW36" i="12" s="1"/>
  <c r="LJC36" i="12" s="1"/>
  <c r="LJI36" i="12" s="1"/>
  <c r="LJO36" i="12" s="1"/>
  <c r="LJU36" i="12" s="1"/>
  <c r="LKA36" i="12" s="1"/>
  <c r="LKG36" i="12" s="1"/>
  <c r="LKM36" i="12" s="1"/>
  <c r="LKS36" i="12" s="1"/>
  <c r="LKY36" i="12" s="1"/>
  <c r="LLE36" i="12" s="1"/>
  <c r="LLK36" i="12" s="1"/>
  <c r="LLQ36" i="12" s="1"/>
  <c r="LLW36" i="12" s="1"/>
  <c r="LMC36" i="12" s="1"/>
  <c r="LMI36" i="12" s="1"/>
  <c r="LMO36" i="12" s="1"/>
  <c r="LMU36" i="12" s="1"/>
  <c r="LNA36" i="12" s="1"/>
  <c r="LNG36" i="12" s="1"/>
  <c r="LNM36" i="12" s="1"/>
  <c r="LNS36" i="12" s="1"/>
  <c r="LNY36" i="12" s="1"/>
  <c r="LOE36" i="12" s="1"/>
  <c r="LOK36" i="12" s="1"/>
  <c r="LOQ36" i="12" s="1"/>
  <c r="LOW36" i="12" s="1"/>
  <c r="LPC36" i="12" s="1"/>
  <c r="LPI36" i="12" s="1"/>
  <c r="LPO36" i="12" s="1"/>
  <c r="LPU36" i="12" s="1"/>
  <c r="LQA36" i="12" s="1"/>
  <c r="LQG36" i="12" s="1"/>
  <c r="LQM36" i="12" s="1"/>
  <c r="LQS36" i="12" s="1"/>
  <c r="LQY36" i="12" s="1"/>
  <c r="LRE36" i="12" s="1"/>
  <c r="LRK36" i="12" s="1"/>
  <c r="LRQ36" i="12" s="1"/>
  <c r="LRW36" i="12" s="1"/>
  <c r="LSC36" i="12" s="1"/>
  <c r="LSI36" i="12" s="1"/>
  <c r="LSO36" i="12" s="1"/>
  <c r="LSU36" i="12" s="1"/>
  <c r="LTA36" i="12" s="1"/>
  <c r="LTG36" i="12" s="1"/>
  <c r="LTM36" i="12" s="1"/>
  <c r="LTS36" i="12" s="1"/>
  <c r="LTY36" i="12" s="1"/>
  <c r="LUE36" i="12" s="1"/>
  <c r="LUK36" i="12" s="1"/>
  <c r="LUQ36" i="12" s="1"/>
  <c r="LUW36" i="12" s="1"/>
  <c r="LVC36" i="12" s="1"/>
  <c r="LVI36" i="12" s="1"/>
  <c r="LVO36" i="12" s="1"/>
  <c r="LVU36" i="12" s="1"/>
  <c r="LWA36" i="12" s="1"/>
  <c r="LWG36" i="12" s="1"/>
  <c r="LWM36" i="12" s="1"/>
  <c r="LWS36" i="12" s="1"/>
  <c r="LWY36" i="12" s="1"/>
  <c r="LXE36" i="12" s="1"/>
  <c r="LXK36" i="12" s="1"/>
  <c r="LXQ36" i="12" s="1"/>
  <c r="LXW36" i="12" s="1"/>
  <c r="LYC36" i="12" s="1"/>
  <c r="LYI36" i="12" s="1"/>
  <c r="LYO36" i="12" s="1"/>
  <c r="LYU36" i="12" s="1"/>
  <c r="LZA36" i="12" s="1"/>
  <c r="LZG36" i="12" s="1"/>
  <c r="LZM36" i="12" s="1"/>
  <c r="LZS36" i="12" s="1"/>
  <c r="LZY36" i="12" s="1"/>
  <c r="MAE36" i="12" s="1"/>
  <c r="MAK36" i="12" s="1"/>
  <c r="MAQ36" i="12" s="1"/>
  <c r="MAW36" i="12" s="1"/>
  <c r="MBC36" i="12" s="1"/>
  <c r="MBI36" i="12" s="1"/>
  <c r="MBO36" i="12" s="1"/>
  <c r="MBU36" i="12" s="1"/>
  <c r="MCA36" i="12" s="1"/>
  <c r="MCG36" i="12" s="1"/>
  <c r="MCM36" i="12" s="1"/>
  <c r="MCS36" i="12" s="1"/>
  <c r="MCY36" i="12" s="1"/>
  <c r="MDE36" i="12" s="1"/>
  <c r="MDK36" i="12" s="1"/>
  <c r="MDQ36" i="12" s="1"/>
  <c r="MDW36" i="12" s="1"/>
  <c r="MEC36" i="12" s="1"/>
  <c r="MEI36" i="12" s="1"/>
  <c r="MEO36" i="12" s="1"/>
  <c r="MEU36" i="12" s="1"/>
  <c r="MFA36" i="12" s="1"/>
  <c r="MFG36" i="12" s="1"/>
  <c r="MFM36" i="12" s="1"/>
  <c r="MFS36" i="12" s="1"/>
  <c r="MFY36" i="12" s="1"/>
  <c r="MGE36" i="12" s="1"/>
  <c r="MGK36" i="12" s="1"/>
  <c r="MGQ36" i="12" s="1"/>
  <c r="MGW36" i="12" s="1"/>
  <c r="MHC36" i="12" s="1"/>
  <c r="MHI36" i="12" s="1"/>
  <c r="MHO36" i="12" s="1"/>
  <c r="MHU36" i="12" s="1"/>
  <c r="MIA36" i="12" s="1"/>
  <c r="MIG36" i="12" s="1"/>
  <c r="MIM36" i="12" s="1"/>
  <c r="MIS36" i="12" s="1"/>
  <c r="MIY36" i="12" s="1"/>
  <c r="MJE36" i="12" s="1"/>
  <c r="MJK36" i="12" s="1"/>
  <c r="MJQ36" i="12" s="1"/>
  <c r="MJW36" i="12" s="1"/>
  <c r="MKC36" i="12" s="1"/>
  <c r="MKI36" i="12" s="1"/>
  <c r="MKO36" i="12" s="1"/>
  <c r="MKU36" i="12" s="1"/>
  <c r="MLA36" i="12" s="1"/>
  <c r="MLG36" i="12" s="1"/>
  <c r="MLM36" i="12" s="1"/>
  <c r="MLS36" i="12" s="1"/>
  <c r="MLY36" i="12" s="1"/>
  <c r="MME36" i="12" s="1"/>
  <c r="MMK36" i="12" s="1"/>
  <c r="MMQ36" i="12" s="1"/>
  <c r="MMW36" i="12" s="1"/>
  <c r="MNC36" i="12" s="1"/>
  <c r="MNI36" i="12" s="1"/>
  <c r="MNO36" i="12" s="1"/>
  <c r="MNU36" i="12" s="1"/>
  <c r="MOA36" i="12" s="1"/>
  <c r="MOG36" i="12" s="1"/>
  <c r="MOM36" i="12" s="1"/>
  <c r="MOS36" i="12" s="1"/>
  <c r="MOY36" i="12" s="1"/>
  <c r="MPE36" i="12" s="1"/>
  <c r="MPK36" i="12" s="1"/>
  <c r="MPQ36" i="12" s="1"/>
  <c r="MPW36" i="12" s="1"/>
  <c r="MQC36" i="12" s="1"/>
  <c r="MQI36" i="12" s="1"/>
  <c r="MQO36" i="12" s="1"/>
  <c r="MQU36" i="12" s="1"/>
  <c r="MRA36" i="12" s="1"/>
  <c r="MRG36" i="12" s="1"/>
  <c r="MRM36" i="12" s="1"/>
  <c r="MRS36" i="12" s="1"/>
  <c r="MRY36" i="12" s="1"/>
  <c r="MSE36" i="12" s="1"/>
  <c r="MSK36" i="12" s="1"/>
  <c r="MSQ36" i="12" s="1"/>
  <c r="MSW36" i="12" s="1"/>
  <c r="MTC36" i="12" s="1"/>
  <c r="MTI36" i="12" s="1"/>
  <c r="MTO36" i="12" s="1"/>
  <c r="MTU36" i="12" s="1"/>
  <c r="MUA36" i="12" s="1"/>
  <c r="MUG36" i="12" s="1"/>
  <c r="MUM36" i="12" s="1"/>
  <c r="MUS36" i="12" s="1"/>
  <c r="MUY36" i="12" s="1"/>
  <c r="MVE36" i="12" s="1"/>
  <c r="MVK36" i="12" s="1"/>
  <c r="MVQ36" i="12" s="1"/>
  <c r="MVW36" i="12" s="1"/>
  <c r="MWC36" i="12" s="1"/>
  <c r="MWI36" i="12" s="1"/>
  <c r="MWO36" i="12" s="1"/>
  <c r="MWU36" i="12" s="1"/>
  <c r="MXA36" i="12" s="1"/>
  <c r="MXG36" i="12" s="1"/>
  <c r="MXM36" i="12" s="1"/>
  <c r="MXS36" i="12" s="1"/>
  <c r="MXY36" i="12" s="1"/>
  <c r="MYE36" i="12" s="1"/>
  <c r="MYK36" i="12" s="1"/>
  <c r="MYQ36" i="12" s="1"/>
  <c r="MYW36" i="12" s="1"/>
  <c r="MZC36" i="12" s="1"/>
  <c r="MZI36" i="12" s="1"/>
  <c r="MZO36" i="12" s="1"/>
  <c r="MZU36" i="12" s="1"/>
  <c r="NAA36" i="12" s="1"/>
  <c r="NAG36" i="12" s="1"/>
  <c r="NAM36" i="12" s="1"/>
  <c r="NAS36" i="12" s="1"/>
  <c r="NAY36" i="12" s="1"/>
  <c r="NBE36" i="12" s="1"/>
  <c r="NBK36" i="12" s="1"/>
  <c r="NBQ36" i="12" s="1"/>
  <c r="NBW36" i="12" s="1"/>
  <c r="NCC36" i="12" s="1"/>
  <c r="NCI36" i="12" s="1"/>
  <c r="NCO36" i="12" s="1"/>
  <c r="NCU36" i="12" s="1"/>
  <c r="NDA36" i="12" s="1"/>
  <c r="NDG36" i="12" s="1"/>
  <c r="NDM36" i="12" s="1"/>
  <c r="NDS36" i="12" s="1"/>
  <c r="NDY36" i="12" s="1"/>
  <c r="NEE36" i="12" s="1"/>
  <c r="NEK36" i="12" s="1"/>
  <c r="NEQ36" i="12" s="1"/>
  <c r="NEW36" i="12" s="1"/>
  <c r="NFC36" i="12" s="1"/>
  <c r="NFI36" i="12" s="1"/>
  <c r="NFO36" i="12" s="1"/>
  <c r="NFU36" i="12" s="1"/>
  <c r="NGA36" i="12" s="1"/>
  <c r="NGG36" i="12" s="1"/>
  <c r="NGM36" i="12" s="1"/>
  <c r="NGS36" i="12" s="1"/>
  <c r="NGY36" i="12" s="1"/>
  <c r="NHE36" i="12" s="1"/>
  <c r="NHK36" i="12" s="1"/>
  <c r="NHQ36" i="12" s="1"/>
  <c r="NHW36" i="12" s="1"/>
  <c r="NIC36" i="12" s="1"/>
  <c r="NII36" i="12" s="1"/>
  <c r="NIO36" i="12" s="1"/>
  <c r="NIU36" i="12" s="1"/>
  <c r="NJA36" i="12" s="1"/>
  <c r="NJG36" i="12" s="1"/>
  <c r="NJM36" i="12" s="1"/>
  <c r="NJS36" i="12" s="1"/>
  <c r="NJY36" i="12" s="1"/>
  <c r="NKE36" i="12" s="1"/>
  <c r="NKK36" i="12" s="1"/>
  <c r="NKQ36" i="12" s="1"/>
  <c r="NKW36" i="12" s="1"/>
  <c r="NLC36" i="12" s="1"/>
  <c r="NLI36" i="12" s="1"/>
  <c r="NLO36" i="12" s="1"/>
  <c r="NLU36" i="12" s="1"/>
  <c r="NMA36" i="12" s="1"/>
  <c r="NMG36" i="12" s="1"/>
  <c r="NMM36" i="12" s="1"/>
  <c r="NMS36" i="12" s="1"/>
  <c r="NMY36" i="12" s="1"/>
  <c r="NNE36" i="12" s="1"/>
  <c r="NNK36" i="12" s="1"/>
  <c r="NNQ36" i="12" s="1"/>
  <c r="NNW36" i="12" s="1"/>
  <c r="NOC36" i="12" s="1"/>
  <c r="NOI36" i="12" s="1"/>
  <c r="NOO36" i="12" s="1"/>
  <c r="NOU36" i="12" s="1"/>
  <c r="NPA36" i="12" s="1"/>
  <c r="NPG36" i="12" s="1"/>
  <c r="NPM36" i="12" s="1"/>
  <c r="NPS36" i="12" s="1"/>
  <c r="NPY36" i="12" s="1"/>
  <c r="NQE36" i="12" s="1"/>
  <c r="NQK36" i="12" s="1"/>
  <c r="NQQ36" i="12" s="1"/>
  <c r="NQW36" i="12" s="1"/>
  <c r="NRC36" i="12" s="1"/>
  <c r="NRI36" i="12" s="1"/>
  <c r="NRO36" i="12" s="1"/>
  <c r="NRU36" i="12" s="1"/>
  <c r="NSA36" i="12" s="1"/>
  <c r="NSG36" i="12" s="1"/>
  <c r="NSM36" i="12" s="1"/>
  <c r="NSS36" i="12" s="1"/>
  <c r="NSY36" i="12" s="1"/>
  <c r="NTE36" i="12" s="1"/>
  <c r="NTK36" i="12" s="1"/>
  <c r="NTQ36" i="12" s="1"/>
  <c r="NTW36" i="12" s="1"/>
  <c r="NUC36" i="12" s="1"/>
  <c r="NUI36" i="12" s="1"/>
  <c r="NUO36" i="12" s="1"/>
  <c r="NUU36" i="12" s="1"/>
  <c r="NVA36" i="12" s="1"/>
  <c r="NVG36" i="12" s="1"/>
  <c r="NVM36" i="12" s="1"/>
  <c r="NVS36" i="12" s="1"/>
  <c r="NVY36" i="12" s="1"/>
  <c r="NWE36" i="12" s="1"/>
  <c r="NWK36" i="12" s="1"/>
  <c r="NWQ36" i="12" s="1"/>
  <c r="NWW36" i="12" s="1"/>
  <c r="NXC36" i="12" s="1"/>
  <c r="NXI36" i="12" s="1"/>
  <c r="NXO36" i="12" s="1"/>
  <c r="NXU36" i="12" s="1"/>
  <c r="NYA36" i="12" s="1"/>
  <c r="NYG36" i="12" s="1"/>
  <c r="NYM36" i="12" s="1"/>
  <c r="NYS36" i="12" s="1"/>
  <c r="NYY36" i="12" s="1"/>
  <c r="NZE36" i="12" s="1"/>
  <c r="NZK36" i="12" s="1"/>
  <c r="NZQ36" i="12" s="1"/>
  <c r="NZW36" i="12" s="1"/>
  <c r="OAC36" i="12" s="1"/>
  <c r="OAI36" i="12" s="1"/>
  <c r="OAO36" i="12" s="1"/>
  <c r="OAU36" i="12" s="1"/>
  <c r="OBA36" i="12" s="1"/>
  <c r="OBG36" i="12" s="1"/>
  <c r="OBM36" i="12" s="1"/>
  <c r="OBS36" i="12" s="1"/>
  <c r="OBY36" i="12" s="1"/>
  <c r="OCE36" i="12" s="1"/>
  <c r="OCK36" i="12" s="1"/>
  <c r="OCQ36" i="12" s="1"/>
  <c r="OCW36" i="12" s="1"/>
  <c r="ODC36" i="12" s="1"/>
  <c r="ODI36" i="12" s="1"/>
  <c r="ODO36" i="12" s="1"/>
  <c r="ODU36" i="12" s="1"/>
  <c r="OEA36" i="12" s="1"/>
  <c r="OEG36" i="12" s="1"/>
  <c r="OEM36" i="12" s="1"/>
  <c r="OES36" i="12" s="1"/>
  <c r="OEY36" i="12" s="1"/>
  <c r="OFE36" i="12" s="1"/>
  <c r="OFK36" i="12" s="1"/>
  <c r="OFQ36" i="12" s="1"/>
  <c r="OFW36" i="12" s="1"/>
  <c r="OGC36" i="12" s="1"/>
  <c r="OGI36" i="12" s="1"/>
  <c r="OGO36" i="12" s="1"/>
  <c r="OGU36" i="12" s="1"/>
  <c r="OHA36" i="12" s="1"/>
  <c r="OHG36" i="12" s="1"/>
  <c r="OHM36" i="12" s="1"/>
  <c r="OHS36" i="12" s="1"/>
  <c r="OHY36" i="12" s="1"/>
  <c r="OIE36" i="12" s="1"/>
  <c r="OIK36" i="12" s="1"/>
  <c r="OIQ36" i="12" s="1"/>
  <c r="OIW36" i="12" s="1"/>
  <c r="OJC36" i="12" s="1"/>
  <c r="OJI36" i="12" s="1"/>
  <c r="OJO36" i="12" s="1"/>
  <c r="OJU36" i="12" s="1"/>
  <c r="OKA36" i="12" s="1"/>
  <c r="OKG36" i="12" s="1"/>
  <c r="OKM36" i="12" s="1"/>
  <c r="OKS36" i="12" s="1"/>
  <c r="OKY36" i="12" s="1"/>
  <c r="OLE36" i="12" s="1"/>
  <c r="OLK36" i="12" s="1"/>
  <c r="OLQ36" i="12" s="1"/>
  <c r="OLW36" i="12" s="1"/>
  <c r="OMC36" i="12" s="1"/>
  <c r="OMI36" i="12" s="1"/>
  <c r="OMO36" i="12" s="1"/>
  <c r="OMU36" i="12" s="1"/>
  <c r="ONA36" i="12" s="1"/>
  <c r="ONG36" i="12" s="1"/>
  <c r="ONM36" i="12" s="1"/>
  <c r="ONS36" i="12" s="1"/>
  <c r="ONY36" i="12" s="1"/>
  <c r="OOE36" i="12" s="1"/>
  <c r="OOK36" i="12" s="1"/>
  <c r="OOQ36" i="12" s="1"/>
  <c r="OOW36" i="12" s="1"/>
  <c r="OPC36" i="12" s="1"/>
  <c r="OPI36" i="12" s="1"/>
  <c r="OPO36" i="12" s="1"/>
  <c r="OPU36" i="12" s="1"/>
  <c r="OQA36" i="12" s="1"/>
  <c r="OQG36" i="12" s="1"/>
  <c r="OQM36" i="12" s="1"/>
  <c r="OQS36" i="12" s="1"/>
  <c r="OQY36" i="12" s="1"/>
  <c r="ORE36" i="12" s="1"/>
  <c r="ORK36" i="12" s="1"/>
  <c r="ORQ36" i="12" s="1"/>
  <c r="ORW36" i="12" s="1"/>
  <c r="OSC36" i="12" s="1"/>
  <c r="OSI36" i="12" s="1"/>
  <c r="OSO36" i="12" s="1"/>
  <c r="OSU36" i="12" s="1"/>
  <c r="OTA36" i="12" s="1"/>
  <c r="OTG36" i="12" s="1"/>
  <c r="OTM36" i="12" s="1"/>
  <c r="OTS36" i="12" s="1"/>
  <c r="OTY36" i="12" s="1"/>
  <c r="OUE36" i="12" s="1"/>
  <c r="OUK36" i="12" s="1"/>
  <c r="OUQ36" i="12" s="1"/>
  <c r="OUW36" i="12" s="1"/>
  <c r="OVC36" i="12" s="1"/>
  <c r="OVI36" i="12" s="1"/>
  <c r="OVO36" i="12" s="1"/>
  <c r="OVU36" i="12" s="1"/>
  <c r="OWA36" i="12" s="1"/>
  <c r="OWG36" i="12" s="1"/>
  <c r="OWM36" i="12" s="1"/>
  <c r="OWS36" i="12" s="1"/>
  <c r="OWY36" i="12" s="1"/>
  <c r="OXE36" i="12" s="1"/>
  <c r="OXK36" i="12" s="1"/>
  <c r="OXQ36" i="12" s="1"/>
  <c r="OXW36" i="12" s="1"/>
  <c r="OYC36" i="12" s="1"/>
  <c r="OYI36" i="12" s="1"/>
  <c r="OYO36" i="12" s="1"/>
  <c r="OYU36" i="12" s="1"/>
  <c r="OZA36" i="12" s="1"/>
  <c r="OZG36" i="12" s="1"/>
  <c r="OZM36" i="12" s="1"/>
  <c r="OZS36" i="12" s="1"/>
  <c r="OZY36" i="12" s="1"/>
  <c r="PAE36" i="12" s="1"/>
  <c r="PAK36" i="12" s="1"/>
  <c r="PAQ36" i="12" s="1"/>
  <c r="PAW36" i="12" s="1"/>
  <c r="PBC36" i="12" s="1"/>
  <c r="PBI36" i="12" s="1"/>
  <c r="PBO36" i="12" s="1"/>
  <c r="PBU36" i="12" s="1"/>
  <c r="PCA36" i="12" s="1"/>
  <c r="PCG36" i="12" s="1"/>
  <c r="PCM36" i="12" s="1"/>
  <c r="PCS36" i="12" s="1"/>
  <c r="PCY36" i="12" s="1"/>
  <c r="PDE36" i="12" s="1"/>
  <c r="PDK36" i="12" s="1"/>
  <c r="PDQ36" i="12" s="1"/>
  <c r="PDW36" i="12" s="1"/>
  <c r="PEC36" i="12" s="1"/>
  <c r="PEI36" i="12" s="1"/>
  <c r="PEO36" i="12" s="1"/>
  <c r="PEU36" i="12" s="1"/>
  <c r="PFA36" i="12" s="1"/>
  <c r="PFG36" i="12" s="1"/>
  <c r="PFM36" i="12" s="1"/>
  <c r="PFS36" i="12" s="1"/>
  <c r="PFY36" i="12" s="1"/>
  <c r="PGE36" i="12" s="1"/>
  <c r="PGK36" i="12" s="1"/>
  <c r="PGQ36" i="12" s="1"/>
  <c r="PGW36" i="12" s="1"/>
  <c r="PHC36" i="12" s="1"/>
  <c r="PHI36" i="12" s="1"/>
  <c r="PHO36" i="12" s="1"/>
  <c r="PHU36" i="12" s="1"/>
  <c r="PIA36" i="12" s="1"/>
  <c r="PIG36" i="12" s="1"/>
  <c r="PIM36" i="12" s="1"/>
  <c r="PIS36" i="12" s="1"/>
  <c r="PIY36" i="12" s="1"/>
  <c r="PJE36" i="12" s="1"/>
  <c r="PJK36" i="12" s="1"/>
  <c r="PJQ36" i="12" s="1"/>
  <c r="PJW36" i="12" s="1"/>
  <c r="PKC36" i="12" s="1"/>
  <c r="PKI36" i="12" s="1"/>
  <c r="PKO36" i="12" s="1"/>
  <c r="PKU36" i="12" s="1"/>
  <c r="PLA36" i="12" s="1"/>
  <c r="PLG36" i="12" s="1"/>
  <c r="PLM36" i="12" s="1"/>
  <c r="PLS36" i="12" s="1"/>
  <c r="PLY36" i="12" s="1"/>
  <c r="PME36" i="12" s="1"/>
  <c r="PMK36" i="12" s="1"/>
  <c r="PMQ36" i="12" s="1"/>
  <c r="PMW36" i="12" s="1"/>
  <c r="PNC36" i="12" s="1"/>
  <c r="PNI36" i="12" s="1"/>
  <c r="PNO36" i="12" s="1"/>
  <c r="PNU36" i="12" s="1"/>
  <c r="POA36" i="12" s="1"/>
  <c r="POG36" i="12" s="1"/>
  <c r="POM36" i="12" s="1"/>
  <c r="POS36" i="12" s="1"/>
  <c r="POY36" i="12" s="1"/>
  <c r="PPE36" i="12" s="1"/>
  <c r="PPK36" i="12" s="1"/>
  <c r="PPQ36" i="12" s="1"/>
  <c r="PPW36" i="12" s="1"/>
  <c r="PQC36" i="12" s="1"/>
  <c r="PQI36" i="12" s="1"/>
  <c r="PQO36" i="12" s="1"/>
  <c r="PQU36" i="12" s="1"/>
  <c r="PRA36" i="12" s="1"/>
  <c r="PRG36" i="12" s="1"/>
  <c r="PRM36" i="12" s="1"/>
  <c r="PRS36" i="12" s="1"/>
  <c r="PRY36" i="12" s="1"/>
  <c r="PSE36" i="12" s="1"/>
  <c r="PSK36" i="12" s="1"/>
  <c r="PSQ36" i="12" s="1"/>
  <c r="PSW36" i="12" s="1"/>
  <c r="PTC36" i="12" s="1"/>
  <c r="PTI36" i="12" s="1"/>
  <c r="PTO36" i="12" s="1"/>
  <c r="PTU36" i="12" s="1"/>
  <c r="PUA36" i="12" s="1"/>
  <c r="PUG36" i="12" s="1"/>
  <c r="PUM36" i="12" s="1"/>
  <c r="PUS36" i="12" s="1"/>
  <c r="PUY36" i="12" s="1"/>
  <c r="PVE36" i="12" s="1"/>
  <c r="PVK36" i="12" s="1"/>
  <c r="PVQ36" i="12" s="1"/>
  <c r="PVW36" i="12" s="1"/>
  <c r="PWC36" i="12" s="1"/>
  <c r="PWI36" i="12" s="1"/>
  <c r="PWO36" i="12" s="1"/>
  <c r="PWU36" i="12" s="1"/>
  <c r="PXA36" i="12" s="1"/>
  <c r="PXG36" i="12" s="1"/>
  <c r="PXM36" i="12" s="1"/>
  <c r="PXS36" i="12" s="1"/>
  <c r="PXY36" i="12" s="1"/>
  <c r="PYE36" i="12" s="1"/>
  <c r="PYK36" i="12" s="1"/>
  <c r="PYQ36" i="12" s="1"/>
  <c r="PYW36" i="12" s="1"/>
  <c r="PZC36" i="12" s="1"/>
  <c r="PZI36" i="12" s="1"/>
  <c r="PZO36" i="12" s="1"/>
  <c r="PZU36" i="12" s="1"/>
  <c r="QAA36" i="12" s="1"/>
  <c r="QAG36" i="12" s="1"/>
  <c r="QAM36" i="12" s="1"/>
  <c r="QAS36" i="12" s="1"/>
  <c r="QAY36" i="12" s="1"/>
  <c r="QBE36" i="12" s="1"/>
  <c r="QBK36" i="12" s="1"/>
  <c r="QBQ36" i="12" s="1"/>
  <c r="QBW36" i="12" s="1"/>
  <c r="QCC36" i="12" s="1"/>
  <c r="QCI36" i="12" s="1"/>
  <c r="QCO36" i="12" s="1"/>
  <c r="QCU36" i="12" s="1"/>
  <c r="QDA36" i="12" s="1"/>
  <c r="QDG36" i="12" s="1"/>
  <c r="QDM36" i="12" s="1"/>
  <c r="QDS36" i="12" s="1"/>
  <c r="QDY36" i="12" s="1"/>
  <c r="QEE36" i="12" s="1"/>
  <c r="QEK36" i="12" s="1"/>
  <c r="QEQ36" i="12" s="1"/>
  <c r="QEW36" i="12" s="1"/>
  <c r="QFC36" i="12" s="1"/>
  <c r="QFI36" i="12" s="1"/>
  <c r="QFO36" i="12" s="1"/>
  <c r="QFU36" i="12" s="1"/>
  <c r="QGA36" i="12" s="1"/>
  <c r="QGG36" i="12" s="1"/>
  <c r="QGM36" i="12" s="1"/>
  <c r="QGS36" i="12" s="1"/>
  <c r="QGY36" i="12" s="1"/>
  <c r="QHE36" i="12" s="1"/>
  <c r="QHK36" i="12" s="1"/>
  <c r="QHQ36" i="12" s="1"/>
  <c r="QHW36" i="12" s="1"/>
  <c r="QIC36" i="12" s="1"/>
  <c r="QII36" i="12" s="1"/>
  <c r="QIO36" i="12" s="1"/>
  <c r="QIU36" i="12" s="1"/>
  <c r="QJA36" i="12" s="1"/>
  <c r="QJG36" i="12" s="1"/>
  <c r="QJM36" i="12" s="1"/>
  <c r="QJS36" i="12" s="1"/>
  <c r="QJY36" i="12" s="1"/>
  <c r="QKE36" i="12" s="1"/>
  <c r="QKK36" i="12" s="1"/>
  <c r="QKQ36" i="12" s="1"/>
  <c r="QKW36" i="12" s="1"/>
  <c r="QLC36" i="12" s="1"/>
  <c r="QLI36" i="12" s="1"/>
  <c r="QLO36" i="12" s="1"/>
  <c r="QLU36" i="12" s="1"/>
  <c r="QMA36" i="12" s="1"/>
  <c r="QMG36" i="12" s="1"/>
  <c r="QMM36" i="12" s="1"/>
  <c r="QMS36" i="12" s="1"/>
  <c r="QMY36" i="12" s="1"/>
  <c r="QNE36" i="12" s="1"/>
  <c r="QNK36" i="12" s="1"/>
  <c r="QNQ36" i="12" s="1"/>
  <c r="QNW36" i="12" s="1"/>
  <c r="QOC36" i="12" s="1"/>
  <c r="QOI36" i="12" s="1"/>
  <c r="QOO36" i="12" s="1"/>
  <c r="QOU36" i="12" s="1"/>
  <c r="QPA36" i="12" s="1"/>
  <c r="QPG36" i="12" s="1"/>
  <c r="QPM36" i="12" s="1"/>
  <c r="QPS36" i="12" s="1"/>
  <c r="QPY36" i="12" s="1"/>
  <c r="QQE36" i="12" s="1"/>
  <c r="QQK36" i="12" s="1"/>
  <c r="QQQ36" i="12" s="1"/>
  <c r="QQW36" i="12" s="1"/>
  <c r="QRC36" i="12" s="1"/>
  <c r="QRI36" i="12" s="1"/>
  <c r="QRO36" i="12" s="1"/>
  <c r="QRU36" i="12" s="1"/>
  <c r="QSA36" i="12" s="1"/>
  <c r="QSG36" i="12" s="1"/>
  <c r="QSM36" i="12" s="1"/>
  <c r="QSS36" i="12" s="1"/>
  <c r="QSY36" i="12" s="1"/>
  <c r="QTE36" i="12" s="1"/>
  <c r="QTK36" i="12" s="1"/>
  <c r="QTQ36" i="12" s="1"/>
  <c r="QTW36" i="12" s="1"/>
  <c r="QUC36" i="12" s="1"/>
  <c r="QUI36" i="12" s="1"/>
  <c r="QUO36" i="12" s="1"/>
  <c r="QUU36" i="12" s="1"/>
  <c r="QVA36" i="12" s="1"/>
  <c r="QVG36" i="12" s="1"/>
  <c r="QVM36" i="12" s="1"/>
  <c r="QVS36" i="12" s="1"/>
  <c r="QVY36" i="12" s="1"/>
  <c r="QWE36" i="12" s="1"/>
  <c r="QWK36" i="12" s="1"/>
  <c r="QWQ36" i="12" s="1"/>
  <c r="QWW36" i="12" s="1"/>
  <c r="QXC36" i="12" s="1"/>
  <c r="QXI36" i="12" s="1"/>
  <c r="QXO36" i="12" s="1"/>
  <c r="QXU36" i="12" s="1"/>
  <c r="QYA36" i="12" s="1"/>
  <c r="QYG36" i="12" s="1"/>
  <c r="QYM36" i="12" s="1"/>
  <c r="QYS36" i="12" s="1"/>
  <c r="QYY36" i="12" s="1"/>
  <c r="QZE36" i="12" s="1"/>
  <c r="QZK36" i="12" s="1"/>
  <c r="QZQ36" i="12" s="1"/>
  <c r="QZW36" i="12" s="1"/>
  <c r="RAC36" i="12" s="1"/>
  <c r="RAI36" i="12" s="1"/>
  <c r="RAO36" i="12" s="1"/>
  <c r="RAU36" i="12" s="1"/>
  <c r="RBA36" i="12" s="1"/>
  <c r="RBG36" i="12" s="1"/>
  <c r="RBM36" i="12" s="1"/>
  <c r="RBS36" i="12" s="1"/>
  <c r="RBY36" i="12" s="1"/>
  <c r="RCE36" i="12" s="1"/>
  <c r="RCK36" i="12" s="1"/>
  <c r="RCQ36" i="12" s="1"/>
  <c r="RCW36" i="12" s="1"/>
  <c r="RDC36" i="12" s="1"/>
  <c r="RDI36" i="12" s="1"/>
  <c r="RDO36" i="12" s="1"/>
  <c r="RDU36" i="12" s="1"/>
  <c r="REA36" i="12" s="1"/>
  <c r="REG36" i="12" s="1"/>
  <c r="REM36" i="12" s="1"/>
  <c r="RES36" i="12" s="1"/>
  <c r="REY36" i="12" s="1"/>
  <c r="RFE36" i="12" s="1"/>
  <c r="RFK36" i="12" s="1"/>
  <c r="RFQ36" i="12" s="1"/>
  <c r="RFW36" i="12" s="1"/>
  <c r="RGC36" i="12" s="1"/>
  <c r="RGI36" i="12" s="1"/>
  <c r="RGO36" i="12" s="1"/>
  <c r="RGU36" i="12" s="1"/>
  <c r="RHA36" i="12" s="1"/>
  <c r="RHG36" i="12" s="1"/>
  <c r="RHM36" i="12" s="1"/>
  <c r="RHS36" i="12" s="1"/>
  <c r="RHY36" i="12" s="1"/>
  <c r="RIE36" i="12" s="1"/>
  <c r="RIK36" i="12" s="1"/>
  <c r="RIQ36" i="12" s="1"/>
  <c r="RIW36" i="12" s="1"/>
  <c r="RJC36" i="12" s="1"/>
  <c r="RJI36" i="12" s="1"/>
  <c r="RJO36" i="12" s="1"/>
  <c r="RJU36" i="12" s="1"/>
  <c r="RKA36" i="12" s="1"/>
  <c r="RKG36" i="12" s="1"/>
  <c r="RKM36" i="12" s="1"/>
  <c r="RKS36" i="12" s="1"/>
  <c r="RKY36" i="12" s="1"/>
  <c r="RLE36" i="12" s="1"/>
  <c r="RLK36" i="12" s="1"/>
  <c r="RLQ36" i="12" s="1"/>
  <c r="RLW36" i="12" s="1"/>
  <c r="RMC36" i="12" s="1"/>
  <c r="RMI36" i="12" s="1"/>
  <c r="RMO36" i="12" s="1"/>
  <c r="RMU36" i="12" s="1"/>
  <c r="RNA36" i="12" s="1"/>
  <c r="RNG36" i="12" s="1"/>
  <c r="RNM36" i="12" s="1"/>
  <c r="RNS36" i="12" s="1"/>
  <c r="RNY36" i="12" s="1"/>
  <c r="ROE36" i="12" s="1"/>
  <c r="ROK36" i="12" s="1"/>
  <c r="ROQ36" i="12" s="1"/>
  <c r="ROW36" i="12" s="1"/>
  <c r="RPC36" i="12" s="1"/>
  <c r="RPI36" i="12" s="1"/>
  <c r="RPO36" i="12" s="1"/>
  <c r="RPU36" i="12" s="1"/>
  <c r="RQA36" i="12" s="1"/>
  <c r="RQG36" i="12" s="1"/>
  <c r="RQM36" i="12" s="1"/>
  <c r="RQS36" i="12" s="1"/>
  <c r="RQY36" i="12" s="1"/>
  <c r="RRE36" i="12" s="1"/>
  <c r="RRK36" i="12" s="1"/>
  <c r="RRQ36" i="12" s="1"/>
  <c r="RRW36" i="12" s="1"/>
  <c r="RSC36" i="12" s="1"/>
  <c r="RSI36" i="12" s="1"/>
  <c r="RSO36" i="12" s="1"/>
  <c r="RSU36" i="12" s="1"/>
  <c r="RTA36" i="12" s="1"/>
  <c r="RTG36" i="12" s="1"/>
  <c r="RTM36" i="12" s="1"/>
  <c r="RTS36" i="12" s="1"/>
  <c r="RTY36" i="12" s="1"/>
  <c r="RUE36" i="12" s="1"/>
  <c r="RUK36" i="12" s="1"/>
  <c r="RUQ36" i="12" s="1"/>
  <c r="RUW36" i="12" s="1"/>
  <c r="RVC36" i="12" s="1"/>
  <c r="RVI36" i="12" s="1"/>
  <c r="RVO36" i="12" s="1"/>
  <c r="RVU36" i="12" s="1"/>
  <c r="RWA36" i="12" s="1"/>
  <c r="RWG36" i="12" s="1"/>
  <c r="RWM36" i="12" s="1"/>
  <c r="RWS36" i="12" s="1"/>
  <c r="RWY36" i="12" s="1"/>
  <c r="RXE36" i="12" s="1"/>
  <c r="RXK36" i="12" s="1"/>
  <c r="RXQ36" i="12" s="1"/>
  <c r="RXW36" i="12" s="1"/>
  <c r="RYC36" i="12" s="1"/>
  <c r="RYI36" i="12" s="1"/>
  <c r="RYO36" i="12" s="1"/>
  <c r="RYU36" i="12" s="1"/>
  <c r="RZA36" i="12" s="1"/>
  <c r="RZG36" i="12" s="1"/>
  <c r="RZM36" i="12" s="1"/>
  <c r="RZS36" i="12" s="1"/>
  <c r="RZY36" i="12" s="1"/>
  <c r="SAE36" i="12" s="1"/>
  <c r="SAK36" i="12" s="1"/>
  <c r="SAQ36" i="12" s="1"/>
  <c r="SAW36" i="12" s="1"/>
  <c r="SBC36" i="12" s="1"/>
  <c r="SBI36" i="12" s="1"/>
  <c r="SBO36" i="12" s="1"/>
  <c r="SBU36" i="12" s="1"/>
  <c r="SCA36" i="12" s="1"/>
  <c r="SCG36" i="12" s="1"/>
  <c r="SCM36" i="12" s="1"/>
  <c r="SCS36" i="12" s="1"/>
  <c r="SCY36" i="12" s="1"/>
  <c r="SDE36" i="12" s="1"/>
  <c r="SDK36" i="12" s="1"/>
  <c r="SDQ36" i="12" s="1"/>
  <c r="SDW36" i="12" s="1"/>
  <c r="SEC36" i="12" s="1"/>
  <c r="SEI36" i="12" s="1"/>
  <c r="SEO36" i="12" s="1"/>
  <c r="SEU36" i="12" s="1"/>
  <c r="SFA36" i="12" s="1"/>
  <c r="SFG36" i="12" s="1"/>
  <c r="SFM36" i="12" s="1"/>
  <c r="SFS36" i="12" s="1"/>
  <c r="SFY36" i="12" s="1"/>
  <c r="SGE36" i="12" s="1"/>
  <c r="SGK36" i="12" s="1"/>
  <c r="SGQ36" i="12" s="1"/>
  <c r="SGW36" i="12" s="1"/>
  <c r="SHC36" i="12" s="1"/>
  <c r="SHI36" i="12" s="1"/>
  <c r="SHO36" i="12" s="1"/>
  <c r="SHU36" i="12" s="1"/>
  <c r="SIA36" i="12" s="1"/>
  <c r="SIG36" i="12" s="1"/>
  <c r="SIM36" i="12" s="1"/>
  <c r="SIS36" i="12" s="1"/>
  <c r="SIY36" i="12" s="1"/>
  <c r="SJE36" i="12" s="1"/>
  <c r="SJK36" i="12" s="1"/>
  <c r="SJQ36" i="12" s="1"/>
  <c r="SJW36" i="12" s="1"/>
  <c r="SKC36" i="12" s="1"/>
  <c r="SKI36" i="12" s="1"/>
  <c r="SKO36" i="12" s="1"/>
  <c r="SKU36" i="12" s="1"/>
  <c r="SLA36" i="12" s="1"/>
  <c r="SLG36" i="12" s="1"/>
  <c r="SLM36" i="12" s="1"/>
  <c r="SLS36" i="12" s="1"/>
  <c r="SLY36" i="12" s="1"/>
  <c r="SME36" i="12" s="1"/>
  <c r="SMK36" i="12" s="1"/>
  <c r="SMQ36" i="12" s="1"/>
  <c r="SMW36" i="12" s="1"/>
  <c r="SNC36" i="12" s="1"/>
  <c r="SNI36" i="12" s="1"/>
  <c r="SNO36" i="12" s="1"/>
  <c r="SNU36" i="12" s="1"/>
  <c r="SOA36" i="12" s="1"/>
  <c r="SOG36" i="12" s="1"/>
  <c r="SOM36" i="12" s="1"/>
  <c r="SOS36" i="12" s="1"/>
  <c r="SOY36" i="12" s="1"/>
  <c r="SPE36" i="12" s="1"/>
  <c r="SPK36" i="12" s="1"/>
  <c r="SPQ36" i="12" s="1"/>
  <c r="SPW36" i="12" s="1"/>
  <c r="SQC36" i="12" s="1"/>
  <c r="SQI36" i="12" s="1"/>
  <c r="SQO36" i="12" s="1"/>
  <c r="SQU36" i="12" s="1"/>
  <c r="SRA36" i="12" s="1"/>
  <c r="SRG36" i="12" s="1"/>
  <c r="SRM36" i="12" s="1"/>
  <c r="SRS36" i="12" s="1"/>
  <c r="SRY36" i="12" s="1"/>
  <c r="SSE36" i="12" s="1"/>
  <c r="SSK36" i="12" s="1"/>
  <c r="SSQ36" i="12" s="1"/>
  <c r="SSW36" i="12" s="1"/>
  <c r="STC36" i="12" s="1"/>
  <c r="STI36" i="12" s="1"/>
  <c r="STO36" i="12" s="1"/>
  <c r="STU36" i="12" s="1"/>
  <c r="SUA36" i="12" s="1"/>
  <c r="SUG36" i="12" s="1"/>
  <c r="SUM36" i="12" s="1"/>
  <c r="SUS36" i="12" s="1"/>
  <c r="SUY36" i="12" s="1"/>
  <c r="SVE36" i="12" s="1"/>
  <c r="SVK36" i="12" s="1"/>
  <c r="SVQ36" i="12" s="1"/>
  <c r="SVW36" i="12" s="1"/>
  <c r="SWC36" i="12" s="1"/>
  <c r="SWI36" i="12" s="1"/>
  <c r="SWO36" i="12" s="1"/>
  <c r="SWU36" i="12" s="1"/>
  <c r="SXA36" i="12" s="1"/>
  <c r="SXG36" i="12" s="1"/>
  <c r="SXM36" i="12" s="1"/>
  <c r="SXS36" i="12" s="1"/>
  <c r="SXY36" i="12" s="1"/>
  <c r="SYE36" i="12" s="1"/>
  <c r="SYK36" i="12" s="1"/>
  <c r="SYQ36" i="12" s="1"/>
  <c r="SYW36" i="12" s="1"/>
  <c r="SZC36" i="12" s="1"/>
  <c r="SZI36" i="12" s="1"/>
  <c r="SZO36" i="12" s="1"/>
  <c r="SZU36" i="12" s="1"/>
  <c r="TAA36" i="12" s="1"/>
  <c r="TAG36" i="12" s="1"/>
  <c r="TAM36" i="12" s="1"/>
  <c r="TAS36" i="12" s="1"/>
  <c r="TAY36" i="12" s="1"/>
  <c r="TBE36" i="12" s="1"/>
  <c r="TBK36" i="12" s="1"/>
  <c r="TBQ36" i="12" s="1"/>
  <c r="TBW36" i="12" s="1"/>
  <c r="TCC36" i="12" s="1"/>
  <c r="TCI36" i="12" s="1"/>
  <c r="TCO36" i="12" s="1"/>
  <c r="TCU36" i="12" s="1"/>
  <c r="TDA36" i="12" s="1"/>
  <c r="TDG36" i="12" s="1"/>
  <c r="TDM36" i="12" s="1"/>
  <c r="TDS36" i="12" s="1"/>
  <c r="TDY36" i="12" s="1"/>
  <c r="TEE36" i="12" s="1"/>
  <c r="TEK36" i="12" s="1"/>
  <c r="TEQ36" i="12" s="1"/>
  <c r="TEW36" i="12" s="1"/>
  <c r="TFC36" i="12" s="1"/>
  <c r="TFI36" i="12" s="1"/>
  <c r="TFO36" i="12" s="1"/>
  <c r="TFU36" i="12" s="1"/>
  <c r="TGA36" i="12" s="1"/>
  <c r="TGG36" i="12" s="1"/>
  <c r="TGM36" i="12" s="1"/>
  <c r="TGS36" i="12" s="1"/>
  <c r="TGY36" i="12" s="1"/>
  <c r="THE36" i="12" s="1"/>
  <c r="THK36" i="12" s="1"/>
  <c r="THQ36" i="12" s="1"/>
  <c r="THW36" i="12" s="1"/>
  <c r="TIC36" i="12" s="1"/>
  <c r="TII36" i="12" s="1"/>
  <c r="TIO36" i="12" s="1"/>
  <c r="TIU36" i="12" s="1"/>
  <c r="TJA36" i="12" s="1"/>
  <c r="TJG36" i="12" s="1"/>
  <c r="TJM36" i="12" s="1"/>
  <c r="TJS36" i="12" s="1"/>
  <c r="TJY36" i="12" s="1"/>
  <c r="TKE36" i="12" s="1"/>
  <c r="TKK36" i="12" s="1"/>
  <c r="TKQ36" i="12" s="1"/>
  <c r="TKW36" i="12" s="1"/>
  <c r="TLC36" i="12" s="1"/>
  <c r="TLI36" i="12" s="1"/>
  <c r="TLO36" i="12" s="1"/>
  <c r="TLU36" i="12" s="1"/>
  <c r="TMA36" i="12" s="1"/>
  <c r="TMG36" i="12" s="1"/>
  <c r="TMM36" i="12" s="1"/>
  <c r="TMS36" i="12" s="1"/>
  <c r="TMY36" i="12" s="1"/>
  <c r="TNE36" i="12" s="1"/>
  <c r="TNK36" i="12" s="1"/>
  <c r="TNQ36" i="12" s="1"/>
  <c r="TNW36" i="12" s="1"/>
  <c r="TOC36" i="12" s="1"/>
  <c r="TOI36" i="12" s="1"/>
  <c r="TOO36" i="12" s="1"/>
  <c r="TOU36" i="12" s="1"/>
  <c r="TPA36" i="12" s="1"/>
  <c r="TPG36" i="12" s="1"/>
  <c r="TPM36" i="12" s="1"/>
  <c r="TPS36" i="12" s="1"/>
  <c r="TPY36" i="12" s="1"/>
  <c r="TQE36" i="12" s="1"/>
  <c r="TQK36" i="12" s="1"/>
  <c r="TQQ36" i="12" s="1"/>
  <c r="TQW36" i="12" s="1"/>
  <c r="TRC36" i="12" s="1"/>
  <c r="TRI36" i="12" s="1"/>
  <c r="TRO36" i="12" s="1"/>
  <c r="TRU36" i="12" s="1"/>
  <c r="TSA36" i="12" s="1"/>
  <c r="TSG36" i="12" s="1"/>
  <c r="TSM36" i="12" s="1"/>
  <c r="TSS36" i="12" s="1"/>
  <c r="TSY36" i="12" s="1"/>
  <c r="TTE36" i="12" s="1"/>
  <c r="TTK36" i="12" s="1"/>
  <c r="TTQ36" i="12" s="1"/>
  <c r="TTW36" i="12" s="1"/>
  <c r="TUC36" i="12" s="1"/>
  <c r="TUI36" i="12" s="1"/>
  <c r="TUO36" i="12" s="1"/>
  <c r="TUU36" i="12" s="1"/>
  <c r="TVA36" i="12" s="1"/>
  <c r="TVG36" i="12" s="1"/>
  <c r="TVM36" i="12" s="1"/>
  <c r="TVS36" i="12" s="1"/>
  <c r="TVY36" i="12" s="1"/>
  <c r="TWE36" i="12" s="1"/>
  <c r="TWK36" i="12" s="1"/>
  <c r="TWQ36" i="12" s="1"/>
  <c r="TWW36" i="12" s="1"/>
  <c r="TXC36" i="12" s="1"/>
  <c r="TXI36" i="12" s="1"/>
  <c r="TXO36" i="12" s="1"/>
  <c r="TXU36" i="12" s="1"/>
  <c r="TYA36" i="12" s="1"/>
  <c r="TYG36" i="12" s="1"/>
  <c r="TYM36" i="12" s="1"/>
  <c r="TYS36" i="12" s="1"/>
  <c r="TYY36" i="12" s="1"/>
  <c r="TZE36" i="12" s="1"/>
  <c r="TZK36" i="12" s="1"/>
  <c r="TZQ36" i="12" s="1"/>
  <c r="TZW36" i="12" s="1"/>
  <c r="UAC36" i="12" s="1"/>
  <c r="UAI36" i="12" s="1"/>
  <c r="UAO36" i="12" s="1"/>
  <c r="UAU36" i="12" s="1"/>
  <c r="UBA36" i="12" s="1"/>
  <c r="UBG36" i="12" s="1"/>
  <c r="UBM36" i="12" s="1"/>
  <c r="UBS36" i="12" s="1"/>
  <c r="UBY36" i="12" s="1"/>
  <c r="UCE36" i="12" s="1"/>
  <c r="UCK36" i="12" s="1"/>
  <c r="UCQ36" i="12" s="1"/>
  <c r="UCW36" i="12" s="1"/>
  <c r="UDC36" i="12" s="1"/>
  <c r="UDI36" i="12" s="1"/>
  <c r="UDO36" i="12" s="1"/>
  <c r="UDU36" i="12" s="1"/>
  <c r="UEA36" i="12" s="1"/>
  <c r="UEG36" i="12" s="1"/>
  <c r="UEM36" i="12" s="1"/>
  <c r="UES36" i="12" s="1"/>
  <c r="UEY36" i="12" s="1"/>
  <c r="UFE36" i="12" s="1"/>
  <c r="UFK36" i="12" s="1"/>
  <c r="UFQ36" i="12" s="1"/>
  <c r="UFW36" i="12" s="1"/>
  <c r="UGC36" i="12" s="1"/>
  <c r="UGI36" i="12" s="1"/>
  <c r="UGO36" i="12" s="1"/>
  <c r="UGU36" i="12" s="1"/>
  <c r="UHA36" i="12" s="1"/>
  <c r="UHG36" i="12" s="1"/>
  <c r="UHM36" i="12" s="1"/>
  <c r="UHS36" i="12" s="1"/>
  <c r="UHY36" i="12" s="1"/>
  <c r="UIE36" i="12" s="1"/>
  <c r="UIK36" i="12" s="1"/>
  <c r="UIQ36" i="12" s="1"/>
  <c r="UIW36" i="12" s="1"/>
  <c r="UJC36" i="12" s="1"/>
  <c r="UJI36" i="12" s="1"/>
  <c r="UJO36" i="12" s="1"/>
  <c r="UJU36" i="12" s="1"/>
  <c r="UKA36" i="12" s="1"/>
  <c r="UKG36" i="12" s="1"/>
  <c r="UKM36" i="12" s="1"/>
  <c r="UKS36" i="12" s="1"/>
  <c r="UKY36" i="12" s="1"/>
  <c r="ULE36" i="12" s="1"/>
  <c r="ULK36" i="12" s="1"/>
  <c r="ULQ36" i="12" s="1"/>
  <c r="ULW36" i="12" s="1"/>
  <c r="UMC36" i="12" s="1"/>
  <c r="UMI36" i="12" s="1"/>
  <c r="UMO36" i="12" s="1"/>
  <c r="UMU36" i="12" s="1"/>
  <c r="UNA36" i="12" s="1"/>
  <c r="UNG36" i="12" s="1"/>
  <c r="UNM36" i="12" s="1"/>
  <c r="UNS36" i="12" s="1"/>
  <c r="UNY36" i="12" s="1"/>
  <c r="UOE36" i="12" s="1"/>
  <c r="UOK36" i="12" s="1"/>
  <c r="UOQ36" i="12" s="1"/>
  <c r="UOW36" i="12" s="1"/>
  <c r="UPC36" i="12" s="1"/>
  <c r="UPI36" i="12" s="1"/>
  <c r="UPO36" i="12" s="1"/>
  <c r="UPU36" i="12" s="1"/>
  <c r="UQA36" i="12" s="1"/>
  <c r="UQG36" i="12" s="1"/>
  <c r="UQM36" i="12" s="1"/>
  <c r="UQS36" i="12" s="1"/>
  <c r="UQY36" i="12" s="1"/>
  <c r="URE36" i="12" s="1"/>
  <c r="URK36" i="12" s="1"/>
  <c r="URQ36" i="12" s="1"/>
  <c r="URW36" i="12" s="1"/>
  <c r="USC36" i="12" s="1"/>
  <c r="USI36" i="12" s="1"/>
  <c r="USO36" i="12" s="1"/>
  <c r="USU36" i="12" s="1"/>
  <c r="UTA36" i="12" s="1"/>
  <c r="UTG36" i="12" s="1"/>
  <c r="UTM36" i="12" s="1"/>
  <c r="UTS36" i="12" s="1"/>
  <c r="UTY36" i="12" s="1"/>
  <c r="UUE36" i="12" s="1"/>
  <c r="UUK36" i="12" s="1"/>
  <c r="UUQ36" i="12" s="1"/>
  <c r="UUW36" i="12" s="1"/>
  <c r="UVC36" i="12" s="1"/>
  <c r="UVI36" i="12" s="1"/>
  <c r="UVO36" i="12" s="1"/>
  <c r="UVU36" i="12" s="1"/>
  <c r="UWA36" i="12" s="1"/>
  <c r="UWG36" i="12" s="1"/>
  <c r="UWM36" i="12" s="1"/>
  <c r="UWS36" i="12" s="1"/>
  <c r="UWY36" i="12" s="1"/>
  <c r="UXE36" i="12" s="1"/>
  <c r="UXK36" i="12" s="1"/>
  <c r="UXQ36" i="12" s="1"/>
  <c r="UXW36" i="12" s="1"/>
  <c r="UYC36" i="12" s="1"/>
  <c r="UYI36" i="12" s="1"/>
  <c r="UYO36" i="12" s="1"/>
  <c r="UYU36" i="12" s="1"/>
  <c r="UZA36" i="12" s="1"/>
  <c r="UZG36" i="12" s="1"/>
  <c r="UZM36" i="12" s="1"/>
  <c r="UZS36" i="12" s="1"/>
  <c r="UZY36" i="12" s="1"/>
  <c r="VAE36" i="12" s="1"/>
  <c r="VAK36" i="12" s="1"/>
  <c r="VAQ36" i="12" s="1"/>
  <c r="VAW36" i="12" s="1"/>
  <c r="VBC36" i="12" s="1"/>
  <c r="VBI36" i="12" s="1"/>
  <c r="VBO36" i="12" s="1"/>
  <c r="VBU36" i="12" s="1"/>
  <c r="VCA36" i="12" s="1"/>
  <c r="VCG36" i="12" s="1"/>
  <c r="VCM36" i="12" s="1"/>
  <c r="VCS36" i="12" s="1"/>
  <c r="VCY36" i="12" s="1"/>
  <c r="VDE36" i="12" s="1"/>
  <c r="VDK36" i="12" s="1"/>
  <c r="VDQ36" i="12" s="1"/>
  <c r="VDW36" i="12" s="1"/>
  <c r="VEC36" i="12" s="1"/>
  <c r="VEI36" i="12" s="1"/>
  <c r="VEO36" i="12" s="1"/>
  <c r="VEU36" i="12" s="1"/>
  <c r="VFA36" i="12" s="1"/>
  <c r="VFG36" i="12" s="1"/>
  <c r="VFM36" i="12" s="1"/>
  <c r="VFS36" i="12" s="1"/>
  <c r="VFY36" i="12" s="1"/>
  <c r="VGE36" i="12" s="1"/>
  <c r="VGK36" i="12" s="1"/>
  <c r="VGQ36" i="12" s="1"/>
  <c r="VGW36" i="12" s="1"/>
  <c r="VHC36" i="12" s="1"/>
  <c r="VHI36" i="12" s="1"/>
  <c r="VHO36" i="12" s="1"/>
  <c r="VHU36" i="12" s="1"/>
  <c r="VIA36" i="12" s="1"/>
  <c r="VIG36" i="12" s="1"/>
  <c r="VIM36" i="12" s="1"/>
  <c r="VIS36" i="12" s="1"/>
  <c r="VIY36" i="12" s="1"/>
  <c r="VJE36" i="12" s="1"/>
  <c r="VJK36" i="12" s="1"/>
  <c r="VJQ36" i="12" s="1"/>
  <c r="VJW36" i="12" s="1"/>
  <c r="VKC36" i="12" s="1"/>
  <c r="VKI36" i="12" s="1"/>
  <c r="VKO36" i="12" s="1"/>
  <c r="VKU36" i="12" s="1"/>
  <c r="VLA36" i="12" s="1"/>
  <c r="VLG36" i="12" s="1"/>
  <c r="VLM36" i="12" s="1"/>
  <c r="VLS36" i="12" s="1"/>
  <c r="VLY36" i="12" s="1"/>
  <c r="VME36" i="12" s="1"/>
  <c r="VMK36" i="12" s="1"/>
  <c r="VMQ36" i="12" s="1"/>
  <c r="VMW36" i="12" s="1"/>
  <c r="VNC36" i="12" s="1"/>
  <c r="VNI36" i="12" s="1"/>
  <c r="VNO36" i="12" s="1"/>
  <c r="VNU36" i="12" s="1"/>
  <c r="VOA36" i="12" s="1"/>
  <c r="VOG36" i="12" s="1"/>
  <c r="VOM36" i="12" s="1"/>
  <c r="VOS36" i="12" s="1"/>
  <c r="VOY36" i="12" s="1"/>
  <c r="VPE36" i="12" s="1"/>
  <c r="VPK36" i="12" s="1"/>
  <c r="VPQ36" i="12" s="1"/>
  <c r="VPW36" i="12" s="1"/>
  <c r="VQC36" i="12" s="1"/>
  <c r="VQI36" i="12" s="1"/>
  <c r="VQO36" i="12" s="1"/>
  <c r="VQU36" i="12" s="1"/>
  <c r="VRA36" i="12" s="1"/>
  <c r="VRG36" i="12" s="1"/>
  <c r="VRM36" i="12" s="1"/>
  <c r="VRS36" i="12" s="1"/>
  <c r="VRY36" i="12" s="1"/>
  <c r="VSE36" i="12" s="1"/>
  <c r="VSK36" i="12" s="1"/>
  <c r="VSQ36" i="12" s="1"/>
  <c r="VSW36" i="12" s="1"/>
  <c r="VTC36" i="12" s="1"/>
  <c r="VTI36" i="12" s="1"/>
  <c r="VTO36" i="12" s="1"/>
  <c r="VTU36" i="12" s="1"/>
  <c r="VUA36" i="12" s="1"/>
  <c r="VUG36" i="12" s="1"/>
  <c r="VUM36" i="12" s="1"/>
  <c r="VUS36" i="12" s="1"/>
  <c r="VUY36" i="12" s="1"/>
  <c r="VVE36" i="12" s="1"/>
  <c r="VVK36" i="12" s="1"/>
  <c r="VVQ36" i="12" s="1"/>
  <c r="VVW36" i="12" s="1"/>
  <c r="VWC36" i="12" s="1"/>
  <c r="VWI36" i="12" s="1"/>
  <c r="VWO36" i="12" s="1"/>
  <c r="VWU36" i="12" s="1"/>
  <c r="VXA36" i="12" s="1"/>
  <c r="VXG36" i="12" s="1"/>
  <c r="VXM36" i="12" s="1"/>
  <c r="VXS36" i="12" s="1"/>
  <c r="VXY36" i="12" s="1"/>
  <c r="VYE36" i="12" s="1"/>
  <c r="VYK36" i="12" s="1"/>
  <c r="VYQ36" i="12" s="1"/>
  <c r="VYW36" i="12" s="1"/>
  <c r="VZC36" i="12" s="1"/>
  <c r="VZI36" i="12" s="1"/>
  <c r="VZO36" i="12" s="1"/>
  <c r="VZU36" i="12" s="1"/>
  <c r="WAA36" i="12" s="1"/>
  <c r="WAG36" i="12" s="1"/>
  <c r="WAM36" i="12" s="1"/>
  <c r="WAS36" i="12" s="1"/>
  <c r="WAY36" i="12" s="1"/>
  <c r="WBE36" i="12" s="1"/>
  <c r="WBK36" i="12" s="1"/>
  <c r="WBQ36" i="12" s="1"/>
  <c r="WBW36" i="12" s="1"/>
  <c r="WCC36" i="12" s="1"/>
  <c r="WCI36" i="12" s="1"/>
  <c r="WCO36" i="12" s="1"/>
  <c r="WCU36" i="12" s="1"/>
  <c r="WDA36" i="12" s="1"/>
  <c r="WDG36" i="12" s="1"/>
  <c r="WDM36" i="12" s="1"/>
  <c r="WDS36" i="12" s="1"/>
  <c r="WDY36" i="12" s="1"/>
  <c r="WEE36" i="12" s="1"/>
  <c r="WEK36" i="12" s="1"/>
  <c r="WEQ36" i="12" s="1"/>
  <c r="WEW36" i="12" s="1"/>
  <c r="WFC36" i="12" s="1"/>
  <c r="WFI36" i="12" s="1"/>
  <c r="WFO36" i="12" s="1"/>
  <c r="WFU36" i="12" s="1"/>
  <c r="WGA36" i="12" s="1"/>
  <c r="WGG36" i="12" s="1"/>
  <c r="WGM36" i="12" s="1"/>
  <c r="WGS36" i="12" s="1"/>
  <c r="WGY36" i="12" s="1"/>
  <c r="WHE36" i="12" s="1"/>
  <c r="WHK36" i="12" s="1"/>
  <c r="WHQ36" i="12" s="1"/>
  <c r="WHW36" i="12" s="1"/>
  <c r="WIC36" i="12" s="1"/>
  <c r="WII36" i="12" s="1"/>
  <c r="WIO36" i="12" s="1"/>
  <c r="WIU36" i="12" s="1"/>
  <c r="WJA36" i="12" s="1"/>
  <c r="WJG36" i="12" s="1"/>
  <c r="WJM36" i="12" s="1"/>
  <c r="WJS36" i="12" s="1"/>
  <c r="WJY36" i="12" s="1"/>
  <c r="WKE36" i="12" s="1"/>
  <c r="WKK36" i="12" s="1"/>
  <c r="WKQ36" i="12" s="1"/>
  <c r="WKW36" i="12" s="1"/>
  <c r="WLC36" i="12" s="1"/>
  <c r="WLI36" i="12" s="1"/>
  <c r="WLO36" i="12" s="1"/>
  <c r="WLU36" i="12" s="1"/>
  <c r="WMA36" i="12" s="1"/>
  <c r="WMG36" i="12" s="1"/>
  <c r="WMM36" i="12" s="1"/>
  <c r="WMS36" i="12" s="1"/>
  <c r="WMY36" i="12" s="1"/>
  <c r="WNE36" i="12" s="1"/>
  <c r="WNK36" i="12" s="1"/>
  <c r="WNQ36" i="12" s="1"/>
  <c r="WNW36" i="12" s="1"/>
  <c r="WOC36" i="12" s="1"/>
  <c r="WOI36" i="12" s="1"/>
  <c r="WOO36" i="12" s="1"/>
  <c r="WOU36" i="12" s="1"/>
  <c r="WPA36" i="12" s="1"/>
  <c r="WPG36" i="12" s="1"/>
  <c r="WPM36" i="12" s="1"/>
  <c r="WPS36" i="12" s="1"/>
  <c r="WPY36" i="12" s="1"/>
  <c r="WQE36" i="12" s="1"/>
  <c r="WQK36" i="12" s="1"/>
  <c r="WQQ36" i="12" s="1"/>
  <c r="WQW36" i="12" s="1"/>
  <c r="WRC36" i="12" s="1"/>
  <c r="WRI36" i="12" s="1"/>
  <c r="WRO36" i="12" s="1"/>
  <c r="WRU36" i="12" s="1"/>
  <c r="WSA36" i="12" s="1"/>
  <c r="WSG36" i="12" s="1"/>
  <c r="WSM36" i="12" s="1"/>
  <c r="WSS36" i="12" s="1"/>
  <c r="WSY36" i="12" s="1"/>
  <c r="WTE36" i="12" s="1"/>
  <c r="WTK36" i="12" s="1"/>
  <c r="WTQ36" i="12" s="1"/>
  <c r="WTW36" i="12" s="1"/>
  <c r="WUC36" i="12" s="1"/>
  <c r="WUI36" i="12" s="1"/>
  <c r="WUO36" i="12" s="1"/>
  <c r="WUU36" i="12" s="1"/>
  <c r="WVA36" i="12" s="1"/>
  <c r="WVG36" i="12" s="1"/>
  <c r="WVM36" i="12" s="1"/>
  <c r="WVS36" i="12" s="1"/>
  <c r="WVY36" i="12" s="1"/>
  <c r="WWE36" i="12" s="1"/>
  <c r="WWK36" i="12" s="1"/>
  <c r="WWQ36" i="12" s="1"/>
  <c r="WWW36" i="12" s="1"/>
  <c r="WXC36" i="12" s="1"/>
  <c r="WXI36" i="12" s="1"/>
  <c r="WXO36" i="12" s="1"/>
  <c r="WXU36" i="12" s="1"/>
  <c r="WYA36" i="12" s="1"/>
  <c r="WYG36" i="12" s="1"/>
  <c r="WYM36" i="12" s="1"/>
  <c r="WYS36" i="12" s="1"/>
  <c r="WYY36" i="12" s="1"/>
  <c r="WZE36" i="12" s="1"/>
  <c r="WZK36" i="12" s="1"/>
  <c r="WZQ36" i="12" s="1"/>
  <c r="WZW36" i="12" s="1"/>
  <c r="XAC36" i="12" s="1"/>
  <c r="XAI36" i="12" s="1"/>
  <c r="XAO36" i="12" s="1"/>
  <c r="XAU36" i="12" s="1"/>
  <c r="XBA36" i="12" s="1"/>
  <c r="XBG36" i="12" s="1"/>
  <c r="XBM36" i="12" s="1"/>
  <c r="XBS36" i="12" s="1"/>
  <c r="XBY36" i="12" s="1"/>
  <c r="XCE36" i="12" s="1"/>
  <c r="XCK36" i="12" s="1"/>
  <c r="XCQ36" i="12" s="1"/>
  <c r="XCW36" i="12" s="1"/>
  <c r="XDC36" i="12" s="1"/>
  <c r="XDI36" i="12" s="1"/>
  <c r="XDO36" i="12" s="1"/>
  <c r="XDU36" i="12" s="1"/>
  <c r="XEA36" i="12" s="1"/>
  <c r="XEG36" i="12" s="1"/>
  <c r="XEM36" i="12" s="1"/>
  <c r="XES36" i="12" s="1"/>
  <c r="XEY36" i="12" s="1"/>
  <c r="CA36" i="12"/>
  <c r="CC36" i="12"/>
  <c r="CI36" i="12" s="1"/>
  <c r="CO36" i="12" s="1"/>
  <c r="CU36" i="12" s="1"/>
  <c r="DA36" i="12" s="1"/>
  <c r="DG36" i="12" s="1"/>
  <c r="DM36" i="12" s="1"/>
  <c r="DS36" i="12" s="1"/>
  <c r="DY36" i="12" s="1"/>
  <c r="EE36" i="12" s="1"/>
  <c r="EK36" i="12" s="1"/>
  <c r="EQ36" i="12" s="1"/>
  <c r="EW36" i="12" s="1"/>
  <c r="FC36" i="12" s="1"/>
  <c r="FI36" i="12" s="1"/>
  <c r="FO36" i="12" s="1"/>
  <c r="FU36" i="12" s="1"/>
  <c r="GA36" i="12" s="1"/>
  <c r="GG36" i="12" s="1"/>
  <c r="GM36" i="12" s="1"/>
  <c r="GS36" i="12" s="1"/>
  <c r="GY36" i="12" s="1"/>
  <c r="HE36" i="12" s="1"/>
  <c r="HK36" i="12" s="1"/>
  <c r="HQ36" i="12" s="1"/>
  <c r="HW36" i="12" s="1"/>
  <c r="IC36" i="12" s="1"/>
  <c r="II36" i="12" s="1"/>
  <c r="IO36" i="12" s="1"/>
  <c r="IU36" i="12" s="1"/>
  <c r="JA36" i="12" s="1"/>
  <c r="JG36" i="12" s="1"/>
  <c r="JM36" i="12" s="1"/>
  <c r="JS36" i="12" s="1"/>
  <c r="JY36" i="12" s="1"/>
  <c r="KE36" i="12" s="1"/>
  <c r="KK36" i="12" s="1"/>
  <c r="KQ36" i="12" s="1"/>
  <c r="KW36" i="12" s="1"/>
  <c r="LC36" i="12" s="1"/>
  <c r="LI36" i="12" s="1"/>
  <c r="LO36" i="12" s="1"/>
  <c r="LU36" i="12" s="1"/>
  <c r="MA36" i="12" s="1"/>
  <c r="MG36" i="12" s="1"/>
  <c r="MM36" i="12" s="1"/>
  <c r="MS36" i="12" s="1"/>
  <c r="MY36" i="12" s="1"/>
  <c r="NE36" i="12" s="1"/>
  <c r="NK36" i="12" s="1"/>
  <c r="NQ36" i="12" s="1"/>
  <c r="NW36" i="12" s="1"/>
  <c r="OC36" i="12" s="1"/>
  <c r="OI36" i="12" s="1"/>
  <c r="OO36" i="12" s="1"/>
  <c r="OU36" i="12" s="1"/>
  <c r="PA36" i="12" s="1"/>
  <c r="PG36" i="12" s="1"/>
  <c r="PM36" i="12" s="1"/>
  <c r="PS36" i="12" s="1"/>
  <c r="PY36" i="12" s="1"/>
  <c r="QE36" i="12" s="1"/>
  <c r="QK36" i="12" s="1"/>
  <c r="QQ36" i="12" s="1"/>
  <c r="QW36" i="12" s="1"/>
  <c r="RC36" i="12" s="1"/>
  <c r="RI36" i="12" s="1"/>
  <c r="RO36" i="12" s="1"/>
  <c r="RU36" i="12" s="1"/>
  <c r="SA36" i="12" s="1"/>
  <c r="SG36" i="12" s="1"/>
  <c r="SM36" i="12" s="1"/>
  <c r="SS36" i="12" s="1"/>
  <c r="SY36" i="12" s="1"/>
  <c r="TE36" i="12" s="1"/>
  <c r="TK36" i="12" s="1"/>
  <c r="TQ36" i="12" s="1"/>
  <c r="TW36" i="12" s="1"/>
  <c r="UC36" i="12" s="1"/>
  <c r="UI36" i="12" s="1"/>
  <c r="UO36" i="12" s="1"/>
  <c r="UU36" i="12" s="1"/>
  <c r="VA36" i="12" s="1"/>
  <c r="VG36" i="12" s="1"/>
  <c r="VM36" i="12" s="1"/>
  <c r="VS36" i="12" s="1"/>
  <c r="VY36" i="12" s="1"/>
  <c r="WE36" i="12" s="1"/>
  <c r="WK36" i="12" s="1"/>
  <c r="WQ36" i="12" s="1"/>
  <c r="WW36" i="12" s="1"/>
  <c r="XC36" i="12" s="1"/>
  <c r="XI36" i="12" s="1"/>
  <c r="XO36" i="12" s="1"/>
  <c r="XU36" i="12" s="1"/>
  <c r="YA36" i="12" s="1"/>
  <c r="YG36" i="12" s="1"/>
  <c r="YM36" i="12" s="1"/>
  <c r="YS36" i="12" s="1"/>
  <c r="YY36" i="12" s="1"/>
  <c r="ZE36" i="12" s="1"/>
  <c r="ZK36" i="12" s="1"/>
  <c r="ZQ36" i="12" s="1"/>
  <c r="ZW36" i="12" s="1"/>
  <c r="AAC36" i="12" s="1"/>
  <c r="AAI36" i="12" s="1"/>
  <c r="AAO36" i="12" s="1"/>
  <c r="AAU36" i="12" s="1"/>
  <c r="ABA36" i="12" s="1"/>
  <c r="ABG36" i="12" s="1"/>
  <c r="ABM36" i="12" s="1"/>
  <c r="ABS36" i="12" s="1"/>
  <c r="ABY36" i="12" s="1"/>
  <c r="ACE36" i="12" s="1"/>
  <c r="ACK36" i="12" s="1"/>
  <c r="ACQ36" i="12" s="1"/>
  <c r="ACW36" i="12" s="1"/>
  <c r="ADC36" i="12" s="1"/>
  <c r="ADI36" i="12" s="1"/>
  <c r="ADO36" i="12" s="1"/>
  <c r="ADU36" i="12" s="1"/>
  <c r="AEA36" i="12" s="1"/>
  <c r="AEG36" i="12" s="1"/>
  <c r="AEM36" i="12" s="1"/>
  <c r="AES36" i="12" s="1"/>
  <c r="AEY36" i="12" s="1"/>
  <c r="AFE36" i="12" s="1"/>
  <c r="AFK36" i="12" s="1"/>
  <c r="AFQ36" i="12" s="1"/>
  <c r="AFW36" i="12" s="1"/>
  <c r="AGC36" i="12" s="1"/>
  <c r="AGI36" i="12" s="1"/>
  <c r="AGO36" i="12" s="1"/>
  <c r="AGU36" i="12" s="1"/>
  <c r="AHA36" i="12" s="1"/>
  <c r="AHG36" i="12" s="1"/>
  <c r="AHM36" i="12" s="1"/>
  <c r="AHS36" i="12" s="1"/>
  <c r="AHY36" i="12" s="1"/>
  <c r="AIE36" i="12" s="1"/>
  <c r="AIK36" i="12" s="1"/>
  <c r="AIQ36" i="12" s="1"/>
  <c r="AIW36" i="12" s="1"/>
  <c r="AJC36" i="12" s="1"/>
  <c r="AJI36" i="12" s="1"/>
  <c r="AJO36" i="12" s="1"/>
  <c r="AJU36" i="12" s="1"/>
  <c r="AKA36" i="12" s="1"/>
  <c r="AKG36" i="12" s="1"/>
  <c r="AKM36" i="12" s="1"/>
  <c r="AKS36" i="12" s="1"/>
  <c r="AKY36" i="12" s="1"/>
  <c r="ALE36" i="12" s="1"/>
  <c r="ALK36" i="12" s="1"/>
  <c r="ALQ36" i="12" s="1"/>
  <c r="ALW36" i="12" s="1"/>
  <c r="AMC36" i="12" s="1"/>
  <c r="AMI36" i="12" s="1"/>
  <c r="AMO36" i="12" s="1"/>
  <c r="AMU36" i="12" s="1"/>
  <c r="ANA36" i="12" s="1"/>
  <c r="ANG36" i="12" s="1"/>
  <c r="ANM36" i="12" s="1"/>
  <c r="ANS36" i="12" s="1"/>
  <c r="ANY36" i="12" s="1"/>
  <c r="AOE36" i="12" s="1"/>
  <c r="AOK36" i="12" s="1"/>
  <c r="AOQ36" i="12" s="1"/>
  <c r="AOW36" i="12" s="1"/>
  <c r="APC36" i="12" s="1"/>
  <c r="API36" i="12" s="1"/>
  <c r="APO36" i="12" s="1"/>
  <c r="APU36" i="12" s="1"/>
  <c r="AQA36" i="12" s="1"/>
  <c r="AQG36" i="12" s="1"/>
  <c r="AQM36" i="12" s="1"/>
  <c r="AQS36" i="12" s="1"/>
  <c r="AQY36" i="12" s="1"/>
  <c r="ARE36" i="12" s="1"/>
  <c r="ARK36" i="12" s="1"/>
  <c r="ARQ36" i="12" s="1"/>
  <c r="ARW36" i="12" s="1"/>
  <c r="ASC36" i="12" s="1"/>
  <c r="ASI36" i="12" s="1"/>
  <c r="ASO36" i="12" s="1"/>
  <c r="ASU36" i="12" s="1"/>
  <c r="ATA36" i="12" s="1"/>
  <c r="ATG36" i="12" s="1"/>
  <c r="ATM36" i="12" s="1"/>
  <c r="ATS36" i="12" s="1"/>
  <c r="ATY36" i="12" s="1"/>
  <c r="AUE36" i="12" s="1"/>
  <c r="AUK36" i="12" s="1"/>
  <c r="AUQ36" i="12" s="1"/>
  <c r="AUW36" i="12" s="1"/>
  <c r="AVC36" i="12" s="1"/>
  <c r="AVI36" i="12" s="1"/>
  <c r="AVO36" i="12" s="1"/>
  <c r="AVU36" i="12" s="1"/>
  <c r="AWA36" i="12" s="1"/>
  <c r="AWG36" i="12" s="1"/>
  <c r="AWM36" i="12" s="1"/>
  <c r="AWS36" i="12" s="1"/>
  <c r="AWY36" i="12" s="1"/>
  <c r="AXE36" i="12" s="1"/>
  <c r="AXK36" i="12" s="1"/>
  <c r="AXQ36" i="12" s="1"/>
  <c r="AXW36" i="12" s="1"/>
  <c r="AYC36" i="12" s="1"/>
  <c r="AYI36" i="12" s="1"/>
  <c r="AYO36" i="12" s="1"/>
  <c r="AYU36" i="12" s="1"/>
  <c r="AZA36" i="12" s="1"/>
  <c r="AZG36" i="12" s="1"/>
  <c r="AZM36" i="12" s="1"/>
  <c r="AZS36" i="12" s="1"/>
  <c r="AZY36" i="12" s="1"/>
  <c r="BAE36" i="12" s="1"/>
  <c r="BAK36" i="12" s="1"/>
  <c r="BAQ36" i="12" s="1"/>
  <c r="BAW36" i="12" s="1"/>
  <c r="BBC36" i="12" s="1"/>
  <c r="BBI36" i="12" s="1"/>
  <c r="BBO36" i="12" s="1"/>
  <c r="BBU36" i="12" s="1"/>
  <c r="BCA36" i="12" s="1"/>
  <c r="BCG36" i="12" s="1"/>
  <c r="BCM36" i="12" s="1"/>
  <c r="BCS36" i="12" s="1"/>
  <c r="BCY36" i="12" s="1"/>
  <c r="BDE36" i="12" s="1"/>
  <c r="BDK36" i="12" s="1"/>
  <c r="BDQ36" i="12" s="1"/>
  <c r="BDW36" i="12" s="1"/>
  <c r="BEC36" i="12" s="1"/>
  <c r="BEI36" i="12" s="1"/>
  <c r="BEO36" i="12" s="1"/>
  <c r="BEU36" i="12" s="1"/>
  <c r="BFA36" i="12" s="1"/>
  <c r="BFG36" i="12" s="1"/>
  <c r="BFM36" i="12" s="1"/>
  <c r="BFS36" i="12" s="1"/>
  <c r="BFY36" i="12" s="1"/>
  <c r="BGE36" i="12" s="1"/>
  <c r="BGK36" i="12" s="1"/>
  <c r="BGQ36" i="12" s="1"/>
  <c r="BGW36" i="12" s="1"/>
  <c r="BHC36" i="12" s="1"/>
  <c r="BHI36" i="12" s="1"/>
  <c r="BHO36" i="12" s="1"/>
  <c r="BHU36" i="12" s="1"/>
  <c r="BIA36" i="12" s="1"/>
  <c r="BIG36" i="12" s="1"/>
  <c r="BIM36" i="12" s="1"/>
  <c r="BIS36" i="12" s="1"/>
  <c r="BIY36" i="12" s="1"/>
  <c r="BJE36" i="12" s="1"/>
  <c r="BJK36" i="12" s="1"/>
  <c r="BJQ36" i="12" s="1"/>
  <c r="BJW36" i="12" s="1"/>
  <c r="BKC36" i="12" s="1"/>
  <c r="BKI36" i="12" s="1"/>
  <c r="BKO36" i="12" s="1"/>
  <c r="BKU36" i="12" s="1"/>
  <c r="BLA36" i="12" s="1"/>
  <c r="BLG36" i="12" s="1"/>
  <c r="BLM36" i="12" s="1"/>
  <c r="BLS36" i="12" s="1"/>
  <c r="BLY36" i="12" s="1"/>
  <c r="BME36" i="12" s="1"/>
  <c r="BMK36" i="12" s="1"/>
  <c r="BMQ36" i="12" s="1"/>
  <c r="BMW36" i="12" s="1"/>
  <c r="BNC36" i="12" s="1"/>
  <c r="BNI36" i="12" s="1"/>
  <c r="BNO36" i="12" s="1"/>
  <c r="BNU36" i="12" s="1"/>
  <c r="BOA36" i="12" s="1"/>
  <c r="BOG36" i="12" s="1"/>
  <c r="BOM36" i="12" s="1"/>
  <c r="BOS36" i="12" s="1"/>
  <c r="BOY36" i="12" s="1"/>
  <c r="BPE36" i="12" s="1"/>
  <c r="BPK36" i="12" s="1"/>
  <c r="BPQ36" i="12" s="1"/>
  <c r="BPW36" i="12" s="1"/>
  <c r="BQC36" i="12" s="1"/>
  <c r="BQI36" i="12" s="1"/>
  <c r="BQO36" i="12" s="1"/>
  <c r="BQU36" i="12" s="1"/>
  <c r="BRA36" i="12" s="1"/>
  <c r="BRG36" i="12" s="1"/>
  <c r="BRM36" i="12" s="1"/>
  <c r="BRS36" i="12" s="1"/>
  <c r="BRY36" i="12" s="1"/>
  <c r="BSE36" i="12" s="1"/>
  <c r="BSK36" i="12" s="1"/>
  <c r="BSQ36" i="12" s="1"/>
  <c r="BSW36" i="12" s="1"/>
  <c r="BTC36" i="12" s="1"/>
  <c r="BTI36" i="12" s="1"/>
  <c r="BTO36" i="12" s="1"/>
  <c r="BTU36" i="12" s="1"/>
  <c r="BUA36" i="12" s="1"/>
  <c r="BUG36" i="12" s="1"/>
  <c r="BUM36" i="12" s="1"/>
  <c r="BUS36" i="12" s="1"/>
  <c r="BUY36" i="12" s="1"/>
  <c r="BVE36" i="12" s="1"/>
  <c r="BVK36" i="12" s="1"/>
  <c r="BVQ36" i="12" s="1"/>
  <c r="BVW36" i="12" s="1"/>
  <c r="BWC36" i="12" s="1"/>
  <c r="BWI36" i="12" s="1"/>
  <c r="BWO36" i="12" s="1"/>
  <c r="BWU36" i="12" s="1"/>
  <c r="BXA36" i="12" s="1"/>
  <c r="BXG36" i="12" s="1"/>
  <c r="BXM36" i="12" s="1"/>
  <c r="BXS36" i="12" s="1"/>
  <c r="BXY36" i="12" s="1"/>
  <c r="BYE36" i="12" s="1"/>
  <c r="BYK36" i="12" s="1"/>
  <c r="BYQ36" i="12" s="1"/>
  <c r="BYW36" i="12" s="1"/>
  <c r="BZC36" i="12" s="1"/>
  <c r="BZI36" i="12" s="1"/>
  <c r="BZO36" i="12" s="1"/>
  <c r="BZU36" i="12" s="1"/>
  <c r="CAA36" i="12" s="1"/>
  <c r="CAG36" i="12" s="1"/>
  <c r="CAM36" i="12" s="1"/>
  <c r="CAS36" i="12" s="1"/>
  <c r="CAY36" i="12" s="1"/>
  <c r="CBE36" i="12" s="1"/>
  <c r="CBK36" i="12" s="1"/>
  <c r="CBQ36" i="12" s="1"/>
  <c r="CBW36" i="12" s="1"/>
  <c r="CCC36" i="12" s="1"/>
  <c r="CCI36" i="12" s="1"/>
  <c r="CCO36" i="12" s="1"/>
  <c r="CCU36" i="12" s="1"/>
  <c r="CDA36" i="12" s="1"/>
  <c r="CDG36" i="12" s="1"/>
  <c r="CDM36" i="12" s="1"/>
  <c r="CDS36" i="12" s="1"/>
  <c r="CDY36" i="12" s="1"/>
  <c r="CEE36" i="12" s="1"/>
  <c r="CEK36" i="12" s="1"/>
  <c r="CEQ36" i="12" s="1"/>
  <c r="CEW36" i="12" s="1"/>
  <c r="CFC36" i="12" s="1"/>
  <c r="CFI36" i="12" s="1"/>
  <c r="CFO36" i="12" s="1"/>
  <c r="CFU36" i="12" s="1"/>
  <c r="CGA36" i="12" s="1"/>
  <c r="CGG36" i="12" s="1"/>
  <c r="CGM36" i="12" s="1"/>
  <c r="CGS36" i="12" s="1"/>
  <c r="CGY36" i="12" s="1"/>
  <c r="CHE36" i="12" s="1"/>
  <c r="CHK36" i="12" s="1"/>
  <c r="CHQ36" i="12" s="1"/>
  <c r="CHW36" i="12" s="1"/>
  <c r="CIC36" i="12" s="1"/>
  <c r="CII36" i="12" s="1"/>
  <c r="CIO36" i="12" s="1"/>
  <c r="CIU36" i="12" s="1"/>
  <c r="CJA36" i="12" s="1"/>
  <c r="CJG36" i="12" s="1"/>
  <c r="CJM36" i="12" s="1"/>
  <c r="CJS36" i="12" s="1"/>
  <c r="CJY36" i="12" s="1"/>
  <c r="CKE36" i="12" s="1"/>
  <c r="CKK36" i="12" s="1"/>
  <c r="CKQ36" i="12" s="1"/>
  <c r="CKW36" i="12" s="1"/>
  <c r="CLC36" i="12" s="1"/>
  <c r="CLI36" i="12" s="1"/>
  <c r="CLO36" i="12" s="1"/>
  <c r="CLU36" i="12" s="1"/>
  <c r="CMA36" i="12" s="1"/>
  <c r="CMG36" i="12" s="1"/>
  <c r="CMM36" i="12" s="1"/>
  <c r="CMS36" i="12" s="1"/>
  <c r="CMY36" i="12" s="1"/>
  <c r="CNE36" i="12" s="1"/>
  <c r="CNK36" i="12" s="1"/>
  <c r="CNQ36" i="12" s="1"/>
  <c r="CNW36" i="12" s="1"/>
  <c r="COC36" i="12" s="1"/>
  <c r="COI36" i="12" s="1"/>
  <c r="COO36" i="12" s="1"/>
  <c r="COU36" i="12" s="1"/>
  <c r="CPA36" i="12" s="1"/>
  <c r="CPG36" i="12" s="1"/>
  <c r="CPM36" i="12" s="1"/>
  <c r="CPS36" i="12" s="1"/>
  <c r="CPY36" i="12" s="1"/>
  <c r="CQE36" i="12" s="1"/>
  <c r="CQK36" i="12" s="1"/>
  <c r="CQQ36" i="12" s="1"/>
  <c r="CQW36" i="12" s="1"/>
  <c r="CRC36" i="12" s="1"/>
  <c r="CRI36" i="12" s="1"/>
  <c r="CRO36" i="12" s="1"/>
  <c r="CRU36" i="12" s="1"/>
  <c r="CSA36" i="12" s="1"/>
  <c r="CSG36" i="12" s="1"/>
  <c r="CSM36" i="12" s="1"/>
  <c r="CSS36" i="12" s="1"/>
  <c r="CSY36" i="12" s="1"/>
  <c r="CTE36" i="12" s="1"/>
  <c r="CTK36" i="12" s="1"/>
  <c r="CTQ36" i="12" s="1"/>
  <c r="CTW36" i="12" s="1"/>
  <c r="CUC36" i="12" s="1"/>
  <c r="CUI36" i="12" s="1"/>
  <c r="CUO36" i="12" s="1"/>
  <c r="CUU36" i="12" s="1"/>
  <c r="CVA36" i="12" s="1"/>
  <c r="CVG36" i="12" s="1"/>
  <c r="CVM36" i="12" s="1"/>
  <c r="CVS36" i="12" s="1"/>
  <c r="CVY36" i="12" s="1"/>
  <c r="CWE36" i="12" s="1"/>
  <c r="CWK36" i="12" s="1"/>
  <c r="CWQ36" i="12" s="1"/>
  <c r="CWW36" i="12" s="1"/>
  <c r="CXC36" i="12" s="1"/>
  <c r="CXI36" i="12" s="1"/>
  <c r="CXO36" i="12" s="1"/>
  <c r="CXU36" i="12" s="1"/>
  <c r="CYA36" i="12" s="1"/>
  <c r="CYG36" i="12" s="1"/>
  <c r="CYM36" i="12" s="1"/>
  <c r="CYS36" i="12" s="1"/>
  <c r="CYY36" i="12" s="1"/>
  <c r="CZE36" i="12" s="1"/>
  <c r="CZK36" i="12" s="1"/>
  <c r="CZQ36" i="12" s="1"/>
  <c r="CZW36" i="12" s="1"/>
  <c r="DAC36" i="12" s="1"/>
  <c r="DAI36" i="12" s="1"/>
  <c r="DAO36" i="12" s="1"/>
  <c r="DAU36" i="12" s="1"/>
  <c r="DBA36" i="12" s="1"/>
  <c r="DBG36" i="12" s="1"/>
  <c r="DBM36" i="12" s="1"/>
  <c r="DBS36" i="12" s="1"/>
  <c r="DBY36" i="12" s="1"/>
  <c r="DCE36" i="12" s="1"/>
  <c r="DCK36" i="12" s="1"/>
  <c r="DCQ36" i="12" s="1"/>
  <c r="DCW36" i="12" s="1"/>
  <c r="DDC36" i="12" s="1"/>
  <c r="DDI36" i="12" s="1"/>
  <c r="DDO36" i="12" s="1"/>
  <c r="DDU36" i="12" s="1"/>
  <c r="DEA36" i="12" s="1"/>
  <c r="DEG36" i="12" s="1"/>
  <c r="DEM36" i="12" s="1"/>
  <c r="DES36" i="12" s="1"/>
  <c r="DEY36" i="12" s="1"/>
  <c r="DFE36" i="12" s="1"/>
  <c r="DFK36" i="12" s="1"/>
  <c r="DFQ36" i="12" s="1"/>
  <c r="DFW36" i="12" s="1"/>
  <c r="DGC36" i="12" s="1"/>
  <c r="DGI36" i="12" s="1"/>
  <c r="DGO36" i="12" s="1"/>
  <c r="DGU36" i="12" s="1"/>
  <c r="DHA36" i="12" s="1"/>
  <c r="DHG36" i="12" s="1"/>
  <c r="DHM36" i="12" s="1"/>
  <c r="DHS36" i="12" s="1"/>
  <c r="DHY36" i="12" s="1"/>
  <c r="DIE36" i="12" s="1"/>
  <c r="DIK36" i="12" s="1"/>
  <c r="DIQ36" i="12" s="1"/>
  <c r="DIW36" i="12" s="1"/>
  <c r="DJC36" i="12" s="1"/>
  <c r="DJI36" i="12" s="1"/>
  <c r="DJO36" i="12" s="1"/>
  <c r="DJU36" i="12" s="1"/>
  <c r="DKA36" i="12" s="1"/>
  <c r="DKG36" i="12" s="1"/>
  <c r="DKM36" i="12" s="1"/>
  <c r="DKS36" i="12" s="1"/>
  <c r="DKY36" i="12" s="1"/>
  <c r="DLE36" i="12" s="1"/>
  <c r="DLK36" i="12" s="1"/>
  <c r="DLQ36" i="12" s="1"/>
  <c r="DLW36" i="12" s="1"/>
  <c r="DMC36" i="12" s="1"/>
  <c r="DMI36" i="12" s="1"/>
  <c r="DMO36" i="12" s="1"/>
  <c r="DMU36" i="12" s="1"/>
  <c r="DNA36" i="12" s="1"/>
  <c r="DNG36" i="12" s="1"/>
  <c r="DNM36" i="12" s="1"/>
  <c r="DNS36" i="12" s="1"/>
  <c r="DNY36" i="12" s="1"/>
  <c r="DOE36" i="12" s="1"/>
  <c r="DOK36" i="12" s="1"/>
  <c r="DOQ36" i="12" s="1"/>
  <c r="DOW36" i="12" s="1"/>
  <c r="DPC36" i="12" s="1"/>
  <c r="DPI36" i="12" s="1"/>
  <c r="DPO36" i="12" s="1"/>
  <c r="DPU36" i="12" s="1"/>
  <c r="DQA36" i="12" s="1"/>
  <c r="DQG36" i="12" s="1"/>
  <c r="DQM36" i="12" s="1"/>
  <c r="DQS36" i="12" s="1"/>
  <c r="DQY36" i="12" s="1"/>
  <c r="DRE36" i="12" s="1"/>
  <c r="DRK36" i="12" s="1"/>
  <c r="DRQ36" i="12" s="1"/>
  <c r="DRW36" i="12" s="1"/>
  <c r="DSC36" i="12" s="1"/>
  <c r="DSI36" i="12" s="1"/>
  <c r="DSO36" i="12" s="1"/>
  <c r="DSU36" i="12" s="1"/>
  <c r="DTA36" i="12" s="1"/>
  <c r="DTG36" i="12" s="1"/>
  <c r="DTM36" i="12" s="1"/>
  <c r="DTS36" i="12" s="1"/>
  <c r="DTY36" i="12" s="1"/>
  <c r="DUE36" i="12" s="1"/>
  <c r="DUK36" i="12" s="1"/>
  <c r="DUQ36" i="12" s="1"/>
  <c r="DUW36" i="12" s="1"/>
  <c r="DVC36" i="12" s="1"/>
  <c r="DVI36" i="12" s="1"/>
  <c r="DVO36" i="12" s="1"/>
  <c r="DVU36" i="12" s="1"/>
  <c r="DWA36" i="12" s="1"/>
  <c r="DWG36" i="12" s="1"/>
  <c r="DWM36" i="12" s="1"/>
  <c r="DWS36" i="12" s="1"/>
  <c r="DWY36" i="12" s="1"/>
  <c r="DXE36" i="12" s="1"/>
  <c r="DXK36" i="12" s="1"/>
  <c r="DXQ36" i="12" s="1"/>
  <c r="DXW36" i="12" s="1"/>
  <c r="DYC36" i="12" s="1"/>
  <c r="DYI36" i="12" s="1"/>
  <c r="DYO36" i="12" s="1"/>
  <c r="DYU36" i="12" s="1"/>
  <c r="DZA36" i="12" s="1"/>
  <c r="DZG36" i="12" s="1"/>
  <c r="DZM36" i="12" s="1"/>
  <c r="DZS36" i="12" s="1"/>
  <c r="DZY36" i="12" s="1"/>
  <c r="EAE36" i="12" s="1"/>
  <c r="EAK36" i="12" s="1"/>
  <c r="EAQ36" i="12" s="1"/>
  <c r="EAW36" i="12" s="1"/>
  <c r="EBC36" i="12" s="1"/>
  <c r="EBI36" i="12" s="1"/>
  <c r="EBO36" i="12" s="1"/>
  <c r="EBU36" i="12" s="1"/>
  <c r="ECA36" i="12" s="1"/>
  <c r="ECG36" i="12" s="1"/>
  <c r="ECM36" i="12" s="1"/>
  <c r="ECS36" i="12" s="1"/>
  <c r="ECY36" i="12" s="1"/>
  <c r="EDE36" i="12" s="1"/>
  <c r="EDK36" i="12" s="1"/>
  <c r="EDQ36" i="12" s="1"/>
  <c r="EDW36" i="12" s="1"/>
  <c r="EEC36" i="12" s="1"/>
  <c r="EEI36" i="12" s="1"/>
  <c r="EEO36" i="12" s="1"/>
  <c r="EEU36" i="12" s="1"/>
  <c r="EFA36" i="12" s="1"/>
  <c r="EFG36" i="12" s="1"/>
  <c r="EFM36" i="12" s="1"/>
  <c r="EFS36" i="12" s="1"/>
  <c r="EFY36" i="12" s="1"/>
  <c r="EGE36" i="12" s="1"/>
  <c r="EGK36" i="12" s="1"/>
  <c r="EGQ36" i="12" s="1"/>
  <c r="EGW36" i="12" s="1"/>
  <c r="EHC36" i="12" s="1"/>
  <c r="EHI36" i="12" s="1"/>
  <c r="EHO36" i="12" s="1"/>
  <c r="EHU36" i="12" s="1"/>
  <c r="EIA36" i="12" s="1"/>
  <c r="EIG36" i="12" s="1"/>
  <c r="EIM36" i="12" s="1"/>
  <c r="EIS36" i="12" s="1"/>
  <c r="EIY36" i="12" s="1"/>
  <c r="EJE36" i="12" s="1"/>
  <c r="EJK36" i="12" s="1"/>
  <c r="EJQ36" i="12" s="1"/>
  <c r="EJW36" i="12" s="1"/>
  <c r="EKC36" i="12" s="1"/>
  <c r="EKI36" i="12" s="1"/>
  <c r="EKO36" i="12" s="1"/>
  <c r="EKU36" i="12" s="1"/>
  <c r="ELA36" i="12" s="1"/>
  <c r="ELG36" i="12" s="1"/>
  <c r="ELM36" i="12" s="1"/>
  <c r="ELS36" i="12" s="1"/>
  <c r="ELY36" i="12" s="1"/>
  <c r="EME36" i="12" s="1"/>
  <c r="EMK36" i="12" s="1"/>
  <c r="EMQ36" i="12" s="1"/>
  <c r="EMW36" i="12" s="1"/>
  <c r="ENC36" i="12" s="1"/>
  <c r="ENI36" i="12" s="1"/>
  <c r="ENO36" i="12" s="1"/>
  <c r="ENU36" i="12" s="1"/>
  <c r="EOA36" i="12" s="1"/>
  <c r="EOG36" i="12" s="1"/>
  <c r="EOM36" i="12" s="1"/>
  <c r="EOS36" i="12" s="1"/>
  <c r="EOY36" i="12" s="1"/>
  <c r="EPE36" i="12" s="1"/>
  <c r="EPK36" i="12" s="1"/>
  <c r="EPQ36" i="12" s="1"/>
  <c r="EPW36" i="12" s="1"/>
  <c r="EQC36" i="12" s="1"/>
  <c r="EQI36" i="12" s="1"/>
  <c r="EQO36" i="12" s="1"/>
  <c r="EQU36" i="12" s="1"/>
  <c r="ERA36" i="12" s="1"/>
  <c r="ERG36" i="12" s="1"/>
  <c r="ERM36" i="12" s="1"/>
  <c r="ERS36" i="12" s="1"/>
  <c r="ERY36" i="12" s="1"/>
  <c r="ESE36" i="12" s="1"/>
  <c r="ESK36" i="12" s="1"/>
  <c r="ESQ36" i="12" s="1"/>
  <c r="ESW36" i="12" s="1"/>
  <c r="ETC36" i="12" s="1"/>
  <c r="ETI36" i="12" s="1"/>
  <c r="ETO36" i="12" s="1"/>
  <c r="ETU36" i="12" s="1"/>
  <c r="EUA36" i="12" s="1"/>
  <c r="EUG36" i="12" s="1"/>
  <c r="EUM36" i="12" s="1"/>
  <c r="EUS36" i="12" s="1"/>
  <c r="EUY36" i="12" s="1"/>
  <c r="EVE36" i="12" s="1"/>
  <c r="EVK36" i="12" s="1"/>
  <c r="EVQ36" i="12" s="1"/>
  <c r="EVW36" i="12" s="1"/>
  <c r="EWC36" i="12" s="1"/>
  <c r="EWI36" i="12" s="1"/>
  <c r="EWO36" i="12" s="1"/>
  <c r="EWU36" i="12" s="1"/>
  <c r="EXA36" i="12" s="1"/>
  <c r="EXG36" i="12" s="1"/>
  <c r="EXM36" i="12" s="1"/>
  <c r="EXS36" i="12" s="1"/>
  <c r="EXY36" i="12" s="1"/>
  <c r="EYE36" i="12" s="1"/>
  <c r="EYK36" i="12" s="1"/>
  <c r="EYQ36" i="12" s="1"/>
  <c r="EYW36" i="12" s="1"/>
  <c r="EZC36" i="12" s="1"/>
  <c r="EZI36" i="12" s="1"/>
  <c r="EZO36" i="12" s="1"/>
  <c r="EZU36" i="12" s="1"/>
  <c r="FAA36" i="12" s="1"/>
  <c r="FAG36" i="12" s="1"/>
  <c r="FAM36" i="12" s="1"/>
  <c r="FAS36" i="12" s="1"/>
  <c r="FAY36" i="12" s="1"/>
  <c r="FBE36" i="12" s="1"/>
  <c r="FBK36" i="12" s="1"/>
  <c r="FBQ36" i="12" s="1"/>
  <c r="FBW36" i="12" s="1"/>
  <c r="FCC36" i="12" s="1"/>
  <c r="FCI36" i="12" s="1"/>
  <c r="FCO36" i="12" s="1"/>
  <c r="FCU36" i="12" s="1"/>
  <c r="FDA36" i="12" s="1"/>
  <c r="FDG36" i="12" s="1"/>
  <c r="FDM36" i="12" s="1"/>
  <c r="FDS36" i="12" s="1"/>
  <c r="FDY36" i="12" s="1"/>
  <c r="FEE36" i="12" s="1"/>
  <c r="FEK36" i="12" s="1"/>
  <c r="FEQ36" i="12" s="1"/>
  <c r="FEW36" i="12" s="1"/>
  <c r="FFC36" i="12" s="1"/>
  <c r="FFI36" i="12" s="1"/>
  <c r="FFO36" i="12" s="1"/>
  <c r="FFU36" i="12" s="1"/>
  <c r="FGA36" i="12" s="1"/>
  <c r="FGG36" i="12" s="1"/>
  <c r="FGM36" i="12" s="1"/>
  <c r="FGS36" i="12" s="1"/>
  <c r="FGY36" i="12" s="1"/>
  <c r="FHE36" i="12" s="1"/>
  <c r="FHK36" i="12" s="1"/>
  <c r="FHQ36" i="12" s="1"/>
  <c r="FHW36" i="12" s="1"/>
  <c r="FIC36" i="12" s="1"/>
  <c r="FII36" i="12" s="1"/>
  <c r="FIO36" i="12" s="1"/>
  <c r="FIU36" i="12" s="1"/>
  <c r="FJA36" i="12" s="1"/>
  <c r="FJG36" i="12" s="1"/>
  <c r="FJM36" i="12" s="1"/>
  <c r="FJS36" i="12" s="1"/>
  <c r="FJY36" i="12" s="1"/>
  <c r="FKE36" i="12" s="1"/>
  <c r="FKK36" i="12" s="1"/>
  <c r="FKQ36" i="12" s="1"/>
  <c r="FKW36" i="12" s="1"/>
  <c r="FLC36" i="12" s="1"/>
  <c r="FLI36" i="12" s="1"/>
  <c r="FLO36" i="12" s="1"/>
  <c r="FLU36" i="12" s="1"/>
  <c r="FMA36" i="12" s="1"/>
  <c r="FMG36" i="12" s="1"/>
  <c r="FMM36" i="12" s="1"/>
  <c r="FMS36" i="12" s="1"/>
  <c r="FMY36" i="12" s="1"/>
  <c r="FNE36" i="12" s="1"/>
  <c r="FNK36" i="12" s="1"/>
  <c r="FNQ36" i="12" s="1"/>
  <c r="FNW36" i="12" s="1"/>
  <c r="FOC36" i="12" s="1"/>
  <c r="FOI36" i="12" s="1"/>
  <c r="FOO36" i="12" s="1"/>
  <c r="FOU36" i="12" s="1"/>
  <c r="FPA36" i="12" s="1"/>
  <c r="FPG36" i="12" s="1"/>
  <c r="FPM36" i="12" s="1"/>
  <c r="FPS36" i="12" s="1"/>
  <c r="FPY36" i="12" s="1"/>
  <c r="FQE36" i="12" s="1"/>
  <c r="FQK36" i="12" s="1"/>
  <c r="FQQ36" i="12" s="1"/>
  <c r="FQW36" i="12" s="1"/>
  <c r="FRC36" i="12" s="1"/>
  <c r="FRI36" i="12" s="1"/>
  <c r="FRO36" i="12" s="1"/>
  <c r="FRU36" i="12" s="1"/>
  <c r="FSA36" i="12" s="1"/>
  <c r="FSG36" i="12" s="1"/>
  <c r="FSM36" i="12" s="1"/>
  <c r="FSS36" i="12" s="1"/>
  <c r="FSY36" i="12" s="1"/>
  <c r="FTE36" i="12" s="1"/>
  <c r="FTK36" i="12" s="1"/>
  <c r="FTQ36" i="12" s="1"/>
  <c r="FTW36" i="12" s="1"/>
  <c r="FUC36" i="12" s="1"/>
  <c r="FUI36" i="12" s="1"/>
  <c r="FUO36" i="12" s="1"/>
  <c r="FUU36" i="12" s="1"/>
  <c r="FVA36" i="12" s="1"/>
  <c r="FVG36" i="12" s="1"/>
  <c r="FVM36" i="12" s="1"/>
  <c r="FVS36" i="12" s="1"/>
  <c r="FVY36" i="12" s="1"/>
  <c r="FWE36" i="12" s="1"/>
  <c r="FWK36" i="12" s="1"/>
  <c r="FWQ36" i="12" s="1"/>
  <c r="FWW36" i="12" s="1"/>
  <c r="FXC36" i="12" s="1"/>
  <c r="FXI36" i="12" s="1"/>
  <c r="FXO36" i="12" s="1"/>
  <c r="FXU36" i="12" s="1"/>
  <c r="FYA36" i="12" s="1"/>
  <c r="FYG36" i="12" s="1"/>
  <c r="FYM36" i="12" s="1"/>
  <c r="FYS36" i="12" s="1"/>
  <c r="FYY36" i="12" s="1"/>
  <c r="FZE36" i="12" s="1"/>
  <c r="FZK36" i="12" s="1"/>
  <c r="FZQ36" i="12" s="1"/>
  <c r="FZW36" i="12" s="1"/>
  <c r="GAC36" i="12" s="1"/>
  <c r="GAI36" i="12" s="1"/>
  <c r="GAO36" i="12" s="1"/>
  <c r="GAU36" i="12" s="1"/>
  <c r="GBA36" i="12" s="1"/>
  <c r="GBG36" i="12" s="1"/>
  <c r="GBM36" i="12" s="1"/>
  <c r="GBS36" i="12" s="1"/>
  <c r="GBY36" i="12" s="1"/>
  <c r="GCE36" i="12" s="1"/>
  <c r="GCK36" i="12" s="1"/>
  <c r="GCQ36" i="12" s="1"/>
  <c r="GCW36" i="12" s="1"/>
  <c r="GDC36" i="12" s="1"/>
  <c r="GDI36" i="12" s="1"/>
  <c r="GDO36" i="12" s="1"/>
  <c r="GDU36" i="12" s="1"/>
  <c r="GEA36" i="12" s="1"/>
  <c r="GEG36" i="12" s="1"/>
  <c r="GEM36" i="12" s="1"/>
  <c r="GES36" i="12" s="1"/>
  <c r="GEY36" i="12" s="1"/>
  <c r="GFE36" i="12" s="1"/>
  <c r="GFK36" i="12" s="1"/>
  <c r="GFQ36" i="12" s="1"/>
  <c r="GFW36" i="12" s="1"/>
  <c r="GGC36" i="12" s="1"/>
  <c r="GGI36" i="12" s="1"/>
  <c r="GGO36" i="12" s="1"/>
  <c r="GGU36" i="12" s="1"/>
  <c r="GHA36" i="12" s="1"/>
  <c r="GHG36" i="12" s="1"/>
  <c r="GHM36" i="12" s="1"/>
  <c r="GHS36" i="12" s="1"/>
  <c r="GHY36" i="12" s="1"/>
  <c r="GIE36" i="12" s="1"/>
  <c r="GIK36" i="12" s="1"/>
  <c r="GIQ36" i="12" s="1"/>
  <c r="GIW36" i="12" s="1"/>
  <c r="GJC36" i="12" s="1"/>
  <c r="GJI36" i="12" s="1"/>
  <c r="GJO36" i="12" s="1"/>
  <c r="GJU36" i="12" s="1"/>
  <c r="GKA36" i="12" s="1"/>
  <c r="GKG36" i="12" s="1"/>
  <c r="GKM36" i="12" s="1"/>
  <c r="GKS36" i="12" s="1"/>
  <c r="GKY36" i="12" s="1"/>
  <c r="GLE36" i="12" s="1"/>
  <c r="GLK36" i="12" s="1"/>
  <c r="GLQ36" i="12" s="1"/>
  <c r="GLW36" i="12" s="1"/>
  <c r="GMC36" i="12" s="1"/>
  <c r="GMI36" i="12" s="1"/>
  <c r="GMO36" i="12" s="1"/>
  <c r="GMU36" i="12" s="1"/>
  <c r="GNA36" i="12" s="1"/>
  <c r="GNG36" i="12" s="1"/>
  <c r="GNM36" i="12" s="1"/>
  <c r="GNS36" i="12" s="1"/>
  <c r="GNY36" i="12" s="1"/>
  <c r="GOE36" i="12" s="1"/>
  <c r="GOK36" i="12" s="1"/>
  <c r="GOQ36" i="12" s="1"/>
  <c r="GOW36" i="12" s="1"/>
  <c r="GPC36" i="12" s="1"/>
  <c r="GPI36" i="12" s="1"/>
  <c r="GPO36" i="12" s="1"/>
  <c r="GPU36" i="12" s="1"/>
  <c r="GQA36" i="12" s="1"/>
  <c r="GQG36" i="12" s="1"/>
  <c r="GQM36" i="12" s="1"/>
  <c r="GQS36" i="12" s="1"/>
  <c r="GQY36" i="12" s="1"/>
  <c r="GRE36" i="12" s="1"/>
  <c r="GRK36" i="12" s="1"/>
  <c r="GRQ36" i="12" s="1"/>
  <c r="GRW36" i="12" s="1"/>
  <c r="GSC36" i="12" s="1"/>
  <c r="GSI36" i="12" s="1"/>
  <c r="GSO36" i="12" s="1"/>
  <c r="GSU36" i="12" s="1"/>
  <c r="GTA36" i="12" s="1"/>
  <c r="GTG36" i="12" s="1"/>
  <c r="GTM36" i="12" s="1"/>
  <c r="GTS36" i="12" s="1"/>
  <c r="GTY36" i="12" s="1"/>
  <c r="GUE36" i="12" s="1"/>
  <c r="GUK36" i="12" s="1"/>
  <c r="GUQ36" i="12" s="1"/>
  <c r="GUW36" i="12" s="1"/>
  <c r="GVC36" i="12" s="1"/>
  <c r="GVI36" i="12" s="1"/>
  <c r="GVO36" i="12" s="1"/>
  <c r="GVU36" i="12" s="1"/>
  <c r="GWA36" i="12" s="1"/>
  <c r="GWG36" i="12" s="1"/>
  <c r="GWM36" i="12" s="1"/>
  <c r="GWS36" i="12" s="1"/>
  <c r="GWY36" i="12" s="1"/>
  <c r="GXE36" i="12" s="1"/>
  <c r="GXK36" i="12" s="1"/>
  <c r="GXQ36" i="12" s="1"/>
  <c r="GXW36" i="12" s="1"/>
  <c r="GYC36" i="12" s="1"/>
  <c r="GYI36" i="12" s="1"/>
  <c r="GYO36" i="12" s="1"/>
  <c r="GYU36" i="12" s="1"/>
  <c r="GZA36" i="12" s="1"/>
  <c r="GZG36" i="12" s="1"/>
  <c r="GZM36" i="12" s="1"/>
  <c r="GZS36" i="12" s="1"/>
  <c r="GZY36" i="12" s="1"/>
  <c r="HAE36" i="12" s="1"/>
  <c r="HAK36" i="12" s="1"/>
  <c r="HAQ36" i="12" s="1"/>
  <c r="HAW36" i="12" s="1"/>
  <c r="HBC36" i="12" s="1"/>
  <c r="HBI36" i="12" s="1"/>
  <c r="HBO36" i="12" s="1"/>
  <c r="HBU36" i="12" s="1"/>
  <c r="HCA36" i="12" s="1"/>
  <c r="HCG36" i="12" s="1"/>
  <c r="HCM36" i="12" s="1"/>
  <c r="HCS36" i="12" s="1"/>
  <c r="HCY36" i="12" s="1"/>
  <c r="HDE36" i="12" s="1"/>
  <c r="HDK36" i="12" s="1"/>
  <c r="HDQ36" i="12" s="1"/>
  <c r="HDW36" i="12" s="1"/>
  <c r="HEC36" i="12" s="1"/>
  <c r="HEI36" i="12" s="1"/>
  <c r="HEO36" i="12" s="1"/>
  <c r="HEU36" i="12" s="1"/>
  <c r="HFA36" i="12" s="1"/>
  <c r="HFG36" i="12" s="1"/>
  <c r="HFM36" i="12" s="1"/>
  <c r="HFS36" i="12" s="1"/>
  <c r="HFY36" i="12" s="1"/>
  <c r="HGE36" i="12" s="1"/>
  <c r="HGK36" i="12" s="1"/>
  <c r="HGQ36" i="12" s="1"/>
  <c r="HGW36" i="12" s="1"/>
  <c r="HHC36" i="12" s="1"/>
  <c r="HHI36" i="12" s="1"/>
  <c r="HHO36" i="12" s="1"/>
  <c r="HHU36" i="12" s="1"/>
  <c r="HIA36" i="12" s="1"/>
  <c r="HIG36" i="12" s="1"/>
  <c r="HIM36" i="12" s="1"/>
  <c r="HIS36" i="12" s="1"/>
  <c r="HIY36" i="12" s="1"/>
  <c r="HJE36" i="12" s="1"/>
  <c r="HJK36" i="12" s="1"/>
  <c r="HJQ36" i="12" s="1"/>
  <c r="HJW36" i="12" s="1"/>
  <c r="HKC36" i="12" s="1"/>
  <c r="HKI36" i="12" s="1"/>
  <c r="HKO36" i="12" s="1"/>
  <c r="HKU36" i="12" s="1"/>
  <c r="HLA36" i="12" s="1"/>
  <c r="HLG36" i="12" s="1"/>
  <c r="HLM36" i="12" s="1"/>
  <c r="HLS36" i="12" s="1"/>
  <c r="HLY36" i="12" s="1"/>
  <c r="HME36" i="12" s="1"/>
  <c r="HMK36" i="12" s="1"/>
  <c r="HMQ36" i="12" s="1"/>
  <c r="HMW36" i="12" s="1"/>
  <c r="HNC36" i="12" s="1"/>
  <c r="HNI36" i="12" s="1"/>
  <c r="HNO36" i="12" s="1"/>
  <c r="HNU36" i="12" s="1"/>
  <c r="HOA36" i="12" s="1"/>
  <c r="HOG36" i="12" s="1"/>
  <c r="HOM36" i="12" s="1"/>
  <c r="HOS36" i="12" s="1"/>
  <c r="HOY36" i="12" s="1"/>
  <c r="HPE36" i="12" s="1"/>
  <c r="HPK36" i="12" s="1"/>
  <c r="HPQ36" i="12" s="1"/>
  <c r="HPW36" i="12" s="1"/>
  <c r="HQC36" i="12" s="1"/>
  <c r="HQI36" i="12" s="1"/>
  <c r="HQO36" i="12" s="1"/>
  <c r="HQU36" i="12" s="1"/>
  <c r="HRA36" i="12" s="1"/>
  <c r="HRG36" i="12" s="1"/>
  <c r="HRM36" i="12" s="1"/>
  <c r="HRS36" i="12" s="1"/>
  <c r="HRY36" i="12" s="1"/>
  <c r="HSE36" i="12" s="1"/>
  <c r="HSK36" i="12" s="1"/>
  <c r="HSQ36" i="12" s="1"/>
  <c r="HSW36" i="12" s="1"/>
  <c r="HTC36" i="12" s="1"/>
  <c r="HTI36" i="12" s="1"/>
  <c r="HTO36" i="12" s="1"/>
  <c r="HTU36" i="12" s="1"/>
  <c r="HUA36" i="12" s="1"/>
  <c r="HUG36" i="12" s="1"/>
  <c r="HUM36" i="12" s="1"/>
  <c r="HUS36" i="12" s="1"/>
  <c r="HUY36" i="12" s="1"/>
  <c r="HVE36" i="12" s="1"/>
  <c r="HVK36" i="12" s="1"/>
  <c r="HVQ36" i="12" s="1"/>
  <c r="HVW36" i="12" s="1"/>
  <c r="HWC36" i="12" s="1"/>
  <c r="HWI36" i="12" s="1"/>
  <c r="HWO36" i="12" s="1"/>
  <c r="HWU36" i="12" s="1"/>
  <c r="HXA36" i="12" s="1"/>
  <c r="HXG36" i="12" s="1"/>
  <c r="HXM36" i="12" s="1"/>
  <c r="HXS36" i="12" s="1"/>
  <c r="HXY36" i="12" s="1"/>
  <c r="HYE36" i="12" s="1"/>
  <c r="HYK36" i="12" s="1"/>
  <c r="HYQ36" i="12" s="1"/>
  <c r="HYW36" i="12" s="1"/>
  <c r="HZC36" i="12" s="1"/>
  <c r="HZI36" i="12" s="1"/>
  <c r="HZO36" i="12" s="1"/>
  <c r="HZU36" i="12" s="1"/>
  <c r="IAA36" i="12" s="1"/>
  <c r="IAG36" i="12" s="1"/>
  <c r="IAM36" i="12" s="1"/>
  <c r="IAS36" i="12" s="1"/>
  <c r="IAY36" i="12" s="1"/>
  <c r="IBE36" i="12" s="1"/>
  <c r="IBK36" i="12" s="1"/>
  <c r="IBQ36" i="12" s="1"/>
  <c r="IBW36" i="12" s="1"/>
  <c r="ICC36" i="12" s="1"/>
  <c r="ICI36" i="12" s="1"/>
  <c r="ICO36" i="12" s="1"/>
  <c r="ICU36" i="12" s="1"/>
  <c r="IDA36" i="12" s="1"/>
  <c r="IDG36" i="12" s="1"/>
  <c r="IDM36" i="12" s="1"/>
  <c r="IDS36" i="12" s="1"/>
  <c r="IDY36" i="12" s="1"/>
  <c r="IEE36" i="12" s="1"/>
  <c r="IEK36" i="12" s="1"/>
  <c r="IEQ36" i="12" s="1"/>
  <c r="IEW36" i="12" s="1"/>
  <c r="IFC36" i="12" s="1"/>
  <c r="IFI36" i="12" s="1"/>
  <c r="IFO36" i="12" s="1"/>
  <c r="IFU36" i="12" s="1"/>
  <c r="IGA36" i="12" s="1"/>
  <c r="IGG36" i="12" s="1"/>
  <c r="IGM36" i="12" s="1"/>
  <c r="IGS36" i="12" s="1"/>
  <c r="IGY36" i="12" s="1"/>
  <c r="IHE36" i="12" s="1"/>
  <c r="IHK36" i="12" s="1"/>
  <c r="IHQ36" i="12" s="1"/>
  <c r="IHW36" i="12" s="1"/>
  <c r="IIC36" i="12" s="1"/>
  <c r="III36" i="12" s="1"/>
  <c r="IIO36" i="12" s="1"/>
  <c r="IIU36" i="12" s="1"/>
  <c r="IJA36" i="12" s="1"/>
  <c r="IJG36" i="12" s="1"/>
  <c r="IJM36" i="12" s="1"/>
  <c r="IJS36" i="12" s="1"/>
  <c r="IJY36" i="12" s="1"/>
  <c r="IKE36" i="12" s="1"/>
  <c r="IKK36" i="12" s="1"/>
  <c r="IKQ36" i="12" s="1"/>
  <c r="IKW36" i="12" s="1"/>
  <c r="ILC36" i="12" s="1"/>
  <c r="ILI36" i="12" s="1"/>
  <c r="ILO36" i="12" s="1"/>
  <c r="ILU36" i="12" s="1"/>
  <c r="IMA36" i="12" s="1"/>
  <c r="IMG36" i="12" s="1"/>
  <c r="IMM36" i="12" s="1"/>
  <c r="IMS36" i="12" s="1"/>
  <c r="IMY36" i="12" s="1"/>
  <c r="INE36" i="12" s="1"/>
  <c r="INK36" i="12" s="1"/>
  <c r="INQ36" i="12" s="1"/>
  <c r="INW36" i="12" s="1"/>
  <c r="IOC36" i="12" s="1"/>
  <c r="IOI36" i="12" s="1"/>
  <c r="IOO36" i="12" s="1"/>
  <c r="IOU36" i="12" s="1"/>
  <c r="IPA36" i="12" s="1"/>
  <c r="IPG36" i="12" s="1"/>
  <c r="IPM36" i="12" s="1"/>
  <c r="IPS36" i="12" s="1"/>
  <c r="IPY36" i="12" s="1"/>
  <c r="IQE36" i="12" s="1"/>
  <c r="IQK36" i="12" s="1"/>
  <c r="IQQ36" i="12" s="1"/>
  <c r="IQW36" i="12" s="1"/>
  <c r="IRC36" i="12" s="1"/>
  <c r="IRI36" i="12" s="1"/>
  <c r="IRO36" i="12" s="1"/>
  <c r="IRU36" i="12" s="1"/>
  <c r="ISA36" i="12" s="1"/>
  <c r="ISG36" i="12" s="1"/>
  <c r="ISM36" i="12" s="1"/>
  <c r="ISS36" i="12" s="1"/>
  <c r="ISY36" i="12" s="1"/>
  <c r="ITE36" i="12" s="1"/>
  <c r="ITK36" i="12" s="1"/>
  <c r="ITQ36" i="12" s="1"/>
  <c r="ITW36" i="12" s="1"/>
  <c r="IUC36" i="12" s="1"/>
  <c r="IUI36" i="12" s="1"/>
  <c r="IUO36" i="12" s="1"/>
  <c r="IUU36" i="12" s="1"/>
  <c r="IVA36" i="12" s="1"/>
  <c r="IVG36" i="12" s="1"/>
  <c r="IVM36" i="12" s="1"/>
  <c r="IVS36" i="12" s="1"/>
  <c r="IVY36" i="12" s="1"/>
  <c r="IWE36" i="12" s="1"/>
  <c r="IWK36" i="12" s="1"/>
  <c r="IWQ36" i="12" s="1"/>
  <c r="IWW36" i="12" s="1"/>
  <c r="IXC36" i="12" s="1"/>
  <c r="IXI36" i="12" s="1"/>
  <c r="IXO36" i="12" s="1"/>
  <c r="IXU36" i="12" s="1"/>
  <c r="IYA36" i="12" s="1"/>
  <c r="IYG36" i="12" s="1"/>
  <c r="IYM36" i="12" s="1"/>
  <c r="IYS36" i="12" s="1"/>
  <c r="IYY36" i="12" s="1"/>
  <c r="IZE36" i="12" s="1"/>
  <c r="IZK36" i="12" s="1"/>
  <c r="IZQ36" i="12" s="1"/>
  <c r="IZW36" i="12" s="1"/>
  <c r="JAC36" i="12" s="1"/>
  <c r="JAI36" i="12" s="1"/>
  <c r="JAO36" i="12" s="1"/>
  <c r="JAU36" i="12" s="1"/>
  <c r="JBA36" i="12" s="1"/>
  <c r="JBG36" i="12" s="1"/>
  <c r="JBM36" i="12" s="1"/>
  <c r="JBS36" i="12" s="1"/>
  <c r="JBY36" i="12" s="1"/>
  <c r="JCE36" i="12" s="1"/>
  <c r="JCK36" i="12" s="1"/>
  <c r="JCQ36" i="12" s="1"/>
  <c r="JCW36" i="12" s="1"/>
  <c r="JDC36" i="12" s="1"/>
  <c r="JDI36" i="12" s="1"/>
  <c r="JDO36" i="12" s="1"/>
  <c r="JDU36" i="12" s="1"/>
  <c r="JEA36" i="12" s="1"/>
  <c r="JEG36" i="12" s="1"/>
  <c r="JEM36" i="12" s="1"/>
  <c r="JES36" i="12" s="1"/>
  <c r="JEY36" i="12" s="1"/>
  <c r="JFE36" i="12" s="1"/>
  <c r="JFK36" i="12" s="1"/>
  <c r="JFQ36" i="12" s="1"/>
  <c r="JFW36" i="12" s="1"/>
  <c r="JGC36" i="12" s="1"/>
  <c r="JGI36" i="12" s="1"/>
  <c r="JGO36" i="12" s="1"/>
  <c r="JGU36" i="12" s="1"/>
  <c r="JHA36" i="12" s="1"/>
  <c r="JHG36" i="12" s="1"/>
  <c r="JHM36" i="12" s="1"/>
  <c r="JHS36" i="12" s="1"/>
  <c r="JHY36" i="12" s="1"/>
  <c r="JIE36" i="12" s="1"/>
  <c r="JIK36" i="12" s="1"/>
  <c r="JIQ36" i="12" s="1"/>
  <c r="JIW36" i="12" s="1"/>
  <c r="JJC36" i="12" s="1"/>
  <c r="JJI36" i="12" s="1"/>
  <c r="JJO36" i="12" s="1"/>
  <c r="JJU36" i="12" s="1"/>
  <c r="JKA36" i="12" s="1"/>
  <c r="JKG36" i="12" s="1"/>
  <c r="JKM36" i="12" s="1"/>
  <c r="JKS36" i="12" s="1"/>
  <c r="JKY36" i="12" s="1"/>
  <c r="JLE36" i="12" s="1"/>
  <c r="JLK36" i="12" s="1"/>
  <c r="JLQ36" i="12" s="1"/>
  <c r="JLW36" i="12" s="1"/>
  <c r="JMC36" i="12" s="1"/>
  <c r="JMI36" i="12" s="1"/>
  <c r="JMO36" i="12" s="1"/>
  <c r="JMU36" i="12" s="1"/>
  <c r="JNA36" i="12" s="1"/>
  <c r="JNG36" i="12" s="1"/>
  <c r="JNM36" i="12" s="1"/>
  <c r="JNS36" i="12" s="1"/>
  <c r="JNY36" i="12" s="1"/>
  <c r="JOE36" i="12" s="1"/>
  <c r="JOK36" i="12" s="1"/>
  <c r="JOQ36" i="12" s="1"/>
  <c r="JOW36" i="12" s="1"/>
  <c r="JPC36" i="12" s="1"/>
  <c r="JPI36" i="12" s="1"/>
  <c r="JPO36" i="12" s="1"/>
  <c r="JPU36" i="12" s="1"/>
  <c r="JQA36" i="12" s="1"/>
  <c r="JQG36" i="12" s="1"/>
  <c r="JQM36" i="12" s="1"/>
  <c r="JQS36" i="12" s="1"/>
  <c r="JQY36" i="12" s="1"/>
  <c r="JRE36" i="12" s="1"/>
  <c r="JRK36" i="12" s="1"/>
  <c r="JRQ36" i="12" s="1"/>
  <c r="JRW36" i="12" s="1"/>
  <c r="JSC36" i="12" s="1"/>
  <c r="JSI36" i="12" s="1"/>
  <c r="JSO36" i="12" s="1"/>
  <c r="JSU36" i="12" s="1"/>
  <c r="JTA36" i="12" s="1"/>
  <c r="JTG36" i="12" s="1"/>
  <c r="JTM36" i="12" s="1"/>
  <c r="JTS36" i="12" s="1"/>
  <c r="JTY36" i="12" s="1"/>
  <c r="JUE36" i="12" s="1"/>
  <c r="JUK36" i="12" s="1"/>
  <c r="JUQ36" i="12" s="1"/>
  <c r="JUW36" i="12" s="1"/>
  <c r="JVC36" i="12" s="1"/>
  <c r="JVI36" i="12" s="1"/>
  <c r="JVO36" i="12" s="1"/>
  <c r="JVU36" i="12" s="1"/>
  <c r="JWA36" i="12" s="1"/>
  <c r="JWG36" i="12" s="1"/>
  <c r="JWM36" i="12" s="1"/>
  <c r="JWS36" i="12" s="1"/>
  <c r="JWY36" i="12" s="1"/>
  <c r="JXE36" i="12" s="1"/>
  <c r="JXK36" i="12" s="1"/>
  <c r="JXQ36" i="12" s="1"/>
  <c r="JXW36" i="12" s="1"/>
  <c r="JYC36" i="12" s="1"/>
  <c r="JYI36" i="12" s="1"/>
  <c r="JYO36" i="12" s="1"/>
  <c r="JYU36" i="12" s="1"/>
  <c r="JZA36" i="12" s="1"/>
  <c r="JZG36" i="12" s="1"/>
  <c r="JZM36" i="12" s="1"/>
  <c r="JZS36" i="12" s="1"/>
  <c r="JZY36" i="12" s="1"/>
  <c r="KAE36" i="12" s="1"/>
  <c r="KAK36" i="12" s="1"/>
  <c r="KAQ36" i="12" s="1"/>
  <c r="KAW36" i="12" s="1"/>
  <c r="KBC36" i="12" s="1"/>
  <c r="KBI36" i="12" s="1"/>
  <c r="KBO36" i="12" s="1"/>
  <c r="KBU36" i="12" s="1"/>
  <c r="KCA36" i="12" s="1"/>
  <c r="KCG36" i="12" s="1"/>
  <c r="KCM36" i="12" s="1"/>
  <c r="KCS36" i="12" s="1"/>
  <c r="KCY36" i="12" s="1"/>
  <c r="KDE36" i="12" s="1"/>
  <c r="KDK36" i="12" s="1"/>
  <c r="KDQ36" i="12" s="1"/>
  <c r="KDW36" i="12" s="1"/>
  <c r="KEC36" i="12" s="1"/>
  <c r="KEI36" i="12" s="1"/>
  <c r="KEO36" i="12" s="1"/>
  <c r="KEU36" i="12" s="1"/>
  <c r="KFA36" i="12" s="1"/>
  <c r="KFG36" i="12" s="1"/>
  <c r="KFM36" i="12" s="1"/>
  <c r="KFS36" i="12" s="1"/>
  <c r="KFY36" i="12" s="1"/>
  <c r="KGE36" i="12" s="1"/>
  <c r="KGK36" i="12" s="1"/>
  <c r="KGQ36" i="12" s="1"/>
  <c r="KGW36" i="12" s="1"/>
  <c r="KHC36" i="12" s="1"/>
  <c r="KHI36" i="12" s="1"/>
  <c r="KHO36" i="12" s="1"/>
  <c r="KHU36" i="12" s="1"/>
  <c r="KIA36" i="12" s="1"/>
  <c r="KIG36" i="12" s="1"/>
  <c r="KIM36" i="12" s="1"/>
  <c r="KIS36" i="12" s="1"/>
  <c r="KIY36" i="12" s="1"/>
  <c r="KJE36" i="12" s="1"/>
  <c r="KJK36" i="12" s="1"/>
  <c r="KJQ36" i="12" s="1"/>
  <c r="KJW36" i="12" s="1"/>
  <c r="KKC36" i="12" s="1"/>
  <c r="KKI36" i="12" s="1"/>
  <c r="KKO36" i="12" s="1"/>
  <c r="KKU36" i="12" s="1"/>
  <c r="KLA36" i="12" s="1"/>
  <c r="KLG36" i="12" s="1"/>
  <c r="KLM36" i="12" s="1"/>
  <c r="KLS36" i="12" s="1"/>
  <c r="KLY36" i="12" s="1"/>
  <c r="KME36" i="12" s="1"/>
  <c r="KMK36" i="12" s="1"/>
  <c r="KMQ36" i="12" s="1"/>
  <c r="KMW36" i="12" s="1"/>
  <c r="KNC36" i="12" s="1"/>
  <c r="KNI36" i="12" s="1"/>
  <c r="KNO36" i="12" s="1"/>
  <c r="KNU36" i="12" s="1"/>
  <c r="KOA36" i="12" s="1"/>
  <c r="KOG36" i="12" s="1"/>
  <c r="KOM36" i="12" s="1"/>
  <c r="KOS36" i="12" s="1"/>
  <c r="KOY36" i="12" s="1"/>
  <c r="KPE36" i="12" s="1"/>
  <c r="KPK36" i="12" s="1"/>
  <c r="KPQ36" i="12" s="1"/>
  <c r="KPW36" i="12" s="1"/>
  <c r="KQC36" i="12" s="1"/>
  <c r="KQI36" i="12" s="1"/>
  <c r="KQO36" i="12" s="1"/>
  <c r="KQU36" i="12" s="1"/>
  <c r="KRA36" i="12" s="1"/>
  <c r="KRG36" i="12" s="1"/>
  <c r="KRM36" i="12" s="1"/>
  <c r="KRS36" i="12" s="1"/>
  <c r="KRY36" i="12" s="1"/>
  <c r="KSE36" i="12" s="1"/>
  <c r="KSK36" i="12" s="1"/>
  <c r="KSQ36" i="12" s="1"/>
  <c r="KSW36" i="12" s="1"/>
  <c r="KTC36" i="12" s="1"/>
  <c r="KTI36" i="12" s="1"/>
  <c r="KTO36" i="12" s="1"/>
  <c r="KTU36" i="12" s="1"/>
  <c r="KUA36" i="12" s="1"/>
  <c r="KUG36" i="12" s="1"/>
  <c r="KUM36" i="12" s="1"/>
  <c r="KUS36" i="12" s="1"/>
  <c r="KUY36" i="12" s="1"/>
  <c r="KVE36" i="12" s="1"/>
  <c r="KVK36" i="12" s="1"/>
  <c r="KVQ36" i="12" s="1"/>
  <c r="KVW36" i="12" s="1"/>
  <c r="KWC36" i="12" s="1"/>
  <c r="KWI36" i="12" s="1"/>
  <c r="KWO36" i="12" s="1"/>
  <c r="KWU36" i="12" s="1"/>
  <c r="KXA36" i="12" s="1"/>
  <c r="KXG36" i="12" s="1"/>
  <c r="KXM36" i="12" s="1"/>
  <c r="KXS36" i="12" s="1"/>
  <c r="KXY36" i="12" s="1"/>
  <c r="KYE36" i="12" s="1"/>
  <c r="KYK36" i="12" s="1"/>
  <c r="KYQ36" i="12" s="1"/>
  <c r="KYW36" i="12" s="1"/>
  <c r="KZC36" i="12" s="1"/>
  <c r="KZI36" i="12" s="1"/>
  <c r="KZO36" i="12" s="1"/>
  <c r="KZU36" i="12" s="1"/>
  <c r="LAA36" i="12" s="1"/>
  <c r="LAG36" i="12" s="1"/>
  <c r="LAM36" i="12" s="1"/>
  <c r="LAS36" i="12" s="1"/>
  <c r="LAY36" i="12" s="1"/>
  <c r="LBE36" i="12" s="1"/>
  <c r="LBK36" i="12" s="1"/>
  <c r="LBQ36" i="12" s="1"/>
  <c r="LBW36" i="12" s="1"/>
  <c r="LCC36" i="12" s="1"/>
  <c r="LCI36" i="12" s="1"/>
  <c r="LCO36" i="12" s="1"/>
  <c r="LCU36" i="12" s="1"/>
  <c r="LDA36" i="12" s="1"/>
  <c r="LDG36" i="12" s="1"/>
  <c r="LDM36" i="12" s="1"/>
  <c r="LDS36" i="12" s="1"/>
  <c r="LDY36" i="12" s="1"/>
  <c r="LEE36" i="12" s="1"/>
  <c r="LEK36" i="12" s="1"/>
  <c r="LEQ36" i="12" s="1"/>
  <c r="LEW36" i="12" s="1"/>
  <c r="LFC36" i="12" s="1"/>
  <c r="LFI36" i="12" s="1"/>
  <c r="LFO36" i="12" s="1"/>
  <c r="LFU36" i="12" s="1"/>
  <c r="LGA36" i="12" s="1"/>
  <c r="LGG36" i="12" s="1"/>
  <c r="LGM36" i="12" s="1"/>
  <c r="LGS36" i="12" s="1"/>
  <c r="LGY36" i="12" s="1"/>
  <c r="LHE36" i="12" s="1"/>
  <c r="LHK36" i="12" s="1"/>
  <c r="LHQ36" i="12" s="1"/>
  <c r="LHW36" i="12" s="1"/>
  <c r="LIC36" i="12" s="1"/>
  <c r="LII36" i="12" s="1"/>
  <c r="LIO36" i="12" s="1"/>
  <c r="LIU36" i="12" s="1"/>
  <c r="LJA36" i="12" s="1"/>
  <c r="LJG36" i="12" s="1"/>
  <c r="LJM36" i="12" s="1"/>
  <c r="LJS36" i="12" s="1"/>
  <c r="LJY36" i="12" s="1"/>
  <c r="LKE36" i="12" s="1"/>
  <c r="LKK36" i="12" s="1"/>
  <c r="LKQ36" i="12" s="1"/>
  <c r="LKW36" i="12" s="1"/>
  <c r="LLC36" i="12" s="1"/>
  <c r="LLI36" i="12" s="1"/>
  <c r="LLO36" i="12" s="1"/>
  <c r="LLU36" i="12" s="1"/>
  <c r="LMA36" i="12" s="1"/>
  <c r="LMG36" i="12" s="1"/>
  <c r="LMM36" i="12" s="1"/>
  <c r="LMS36" i="12" s="1"/>
  <c r="LMY36" i="12" s="1"/>
  <c r="LNE36" i="12" s="1"/>
  <c r="LNK36" i="12" s="1"/>
  <c r="LNQ36" i="12" s="1"/>
  <c r="LNW36" i="12" s="1"/>
  <c r="LOC36" i="12" s="1"/>
  <c r="LOI36" i="12" s="1"/>
  <c r="LOO36" i="12" s="1"/>
  <c r="LOU36" i="12" s="1"/>
  <c r="LPA36" i="12" s="1"/>
  <c r="LPG36" i="12" s="1"/>
  <c r="LPM36" i="12" s="1"/>
  <c r="LPS36" i="12" s="1"/>
  <c r="LPY36" i="12" s="1"/>
  <c r="LQE36" i="12" s="1"/>
  <c r="LQK36" i="12" s="1"/>
  <c r="LQQ36" i="12" s="1"/>
  <c r="LQW36" i="12" s="1"/>
  <c r="LRC36" i="12" s="1"/>
  <c r="LRI36" i="12" s="1"/>
  <c r="LRO36" i="12" s="1"/>
  <c r="LRU36" i="12" s="1"/>
  <c r="LSA36" i="12" s="1"/>
  <c r="LSG36" i="12" s="1"/>
  <c r="LSM36" i="12" s="1"/>
  <c r="LSS36" i="12" s="1"/>
  <c r="LSY36" i="12" s="1"/>
  <c r="LTE36" i="12" s="1"/>
  <c r="LTK36" i="12" s="1"/>
  <c r="LTQ36" i="12" s="1"/>
  <c r="LTW36" i="12" s="1"/>
  <c r="LUC36" i="12" s="1"/>
  <c r="LUI36" i="12" s="1"/>
  <c r="LUO36" i="12" s="1"/>
  <c r="LUU36" i="12" s="1"/>
  <c r="LVA36" i="12" s="1"/>
  <c r="LVG36" i="12" s="1"/>
  <c r="LVM36" i="12" s="1"/>
  <c r="LVS36" i="12" s="1"/>
  <c r="LVY36" i="12" s="1"/>
  <c r="LWE36" i="12" s="1"/>
  <c r="LWK36" i="12" s="1"/>
  <c r="LWQ36" i="12" s="1"/>
  <c r="LWW36" i="12" s="1"/>
  <c r="LXC36" i="12" s="1"/>
  <c r="LXI36" i="12" s="1"/>
  <c r="LXO36" i="12" s="1"/>
  <c r="LXU36" i="12" s="1"/>
  <c r="LYA36" i="12" s="1"/>
  <c r="LYG36" i="12" s="1"/>
  <c r="LYM36" i="12" s="1"/>
  <c r="LYS36" i="12" s="1"/>
  <c r="LYY36" i="12" s="1"/>
  <c r="LZE36" i="12" s="1"/>
  <c r="LZK36" i="12" s="1"/>
  <c r="LZQ36" i="12" s="1"/>
  <c r="LZW36" i="12" s="1"/>
  <c r="MAC36" i="12" s="1"/>
  <c r="MAI36" i="12" s="1"/>
  <c r="MAO36" i="12" s="1"/>
  <c r="MAU36" i="12" s="1"/>
  <c r="MBA36" i="12" s="1"/>
  <c r="MBG36" i="12" s="1"/>
  <c r="MBM36" i="12" s="1"/>
  <c r="MBS36" i="12" s="1"/>
  <c r="MBY36" i="12" s="1"/>
  <c r="MCE36" i="12" s="1"/>
  <c r="MCK36" i="12" s="1"/>
  <c r="MCQ36" i="12" s="1"/>
  <c r="MCW36" i="12" s="1"/>
  <c r="MDC36" i="12" s="1"/>
  <c r="MDI36" i="12" s="1"/>
  <c r="MDO36" i="12" s="1"/>
  <c r="MDU36" i="12" s="1"/>
  <c r="MEA36" i="12" s="1"/>
  <c r="MEG36" i="12" s="1"/>
  <c r="MEM36" i="12" s="1"/>
  <c r="MES36" i="12" s="1"/>
  <c r="MEY36" i="12" s="1"/>
  <c r="MFE36" i="12" s="1"/>
  <c r="MFK36" i="12" s="1"/>
  <c r="MFQ36" i="12" s="1"/>
  <c r="MFW36" i="12" s="1"/>
  <c r="MGC36" i="12" s="1"/>
  <c r="MGI36" i="12" s="1"/>
  <c r="MGO36" i="12" s="1"/>
  <c r="MGU36" i="12" s="1"/>
  <c r="MHA36" i="12" s="1"/>
  <c r="MHG36" i="12" s="1"/>
  <c r="MHM36" i="12" s="1"/>
  <c r="MHS36" i="12" s="1"/>
  <c r="MHY36" i="12" s="1"/>
  <c r="MIE36" i="12" s="1"/>
  <c r="MIK36" i="12" s="1"/>
  <c r="MIQ36" i="12" s="1"/>
  <c r="MIW36" i="12" s="1"/>
  <c r="MJC36" i="12" s="1"/>
  <c r="MJI36" i="12" s="1"/>
  <c r="MJO36" i="12" s="1"/>
  <c r="MJU36" i="12" s="1"/>
  <c r="MKA36" i="12" s="1"/>
  <c r="MKG36" i="12" s="1"/>
  <c r="MKM36" i="12" s="1"/>
  <c r="MKS36" i="12" s="1"/>
  <c r="MKY36" i="12" s="1"/>
  <c r="MLE36" i="12" s="1"/>
  <c r="MLK36" i="12" s="1"/>
  <c r="MLQ36" i="12" s="1"/>
  <c r="MLW36" i="12" s="1"/>
  <c r="MMC36" i="12" s="1"/>
  <c r="MMI36" i="12" s="1"/>
  <c r="MMO36" i="12" s="1"/>
  <c r="MMU36" i="12" s="1"/>
  <c r="MNA36" i="12" s="1"/>
  <c r="MNG36" i="12" s="1"/>
  <c r="MNM36" i="12" s="1"/>
  <c r="MNS36" i="12" s="1"/>
  <c r="MNY36" i="12" s="1"/>
  <c r="MOE36" i="12" s="1"/>
  <c r="MOK36" i="12" s="1"/>
  <c r="MOQ36" i="12" s="1"/>
  <c r="MOW36" i="12" s="1"/>
  <c r="MPC36" i="12" s="1"/>
  <c r="MPI36" i="12" s="1"/>
  <c r="MPO36" i="12" s="1"/>
  <c r="MPU36" i="12" s="1"/>
  <c r="MQA36" i="12" s="1"/>
  <c r="MQG36" i="12" s="1"/>
  <c r="MQM36" i="12" s="1"/>
  <c r="MQS36" i="12" s="1"/>
  <c r="MQY36" i="12" s="1"/>
  <c r="MRE36" i="12" s="1"/>
  <c r="MRK36" i="12" s="1"/>
  <c r="MRQ36" i="12" s="1"/>
  <c r="MRW36" i="12" s="1"/>
  <c r="MSC36" i="12" s="1"/>
  <c r="MSI36" i="12" s="1"/>
  <c r="MSO36" i="12" s="1"/>
  <c r="MSU36" i="12" s="1"/>
  <c r="MTA36" i="12" s="1"/>
  <c r="MTG36" i="12" s="1"/>
  <c r="MTM36" i="12" s="1"/>
  <c r="MTS36" i="12" s="1"/>
  <c r="MTY36" i="12" s="1"/>
  <c r="MUE36" i="12" s="1"/>
  <c r="MUK36" i="12" s="1"/>
  <c r="MUQ36" i="12" s="1"/>
  <c r="MUW36" i="12" s="1"/>
  <c r="MVC36" i="12" s="1"/>
  <c r="MVI36" i="12" s="1"/>
  <c r="MVO36" i="12" s="1"/>
  <c r="MVU36" i="12" s="1"/>
  <c r="MWA36" i="12" s="1"/>
  <c r="MWG36" i="12" s="1"/>
  <c r="MWM36" i="12" s="1"/>
  <c r="MWS36" i="12" s="1"/>
  <c r="MWY36" i="12" s="1"/>
  <c r="MXE36" i="12" s="1"/>
  <c r="MXK36" i="12" s="1"/>
  <c r="MXQ36" i="12" s="1"/>
  <c r="MXW36" i="12" s="1"/>
  <c r="MYC36" i="12" s="1"/>
  <c r="MYI36" i="12" s="1"/>
  <c r="MYO36" i="12" s="1"/>
  <c r="MYU36" i="12" s="1"/>
  <c r="MZA36" i="12" s="1"/>
  <c r="MZG36" i="12" s="1"/>
  <c r="MZM36" i="12" s="1"/>
  <c r="MZS36" i="12" s="1"/>
  <c r="MZY36" i="12" s="1"/>
  <c r="NAE36" i="12" s="1"/>
  <c r="NAK36" i="12" s="1"/>
  <c r="NAQ36" i="12" s="1"/>
  <c r="NAW36" i="12" s="1"/>
  <c r="NBC36" i="12" s="1"/>
  <c r="NBI36" i="12" s="1"/>
  <c r="NBO36" i="12" s="1"/>
  <c r="NBU36" i="12" s="1"/>
  <c r="NCA36" i="12" s="1"/>
  <c r="NCG36" i="12" s="1"/>
  <c r="NCM36" i="12" s="1"/>
  <c r="NCS36" i="12" s="1"/>
  <c r="NCY36" i="12" s="1"/>
  <c r="NDE36" i="12" s="1"/>
  <c r="NDK36" i="12" s="1"/>
  <c r="NDQ36" i="12" s="1"/>
  <c r="NDW36" i="12" s="1"/>
  <c r="NEC36" i="12" s="1"/>
  <c r="NEI36" i="12" s="1"/>
  <c r="NEO36" i="12" s="1"/>
  <c r="NEU36" i="12" s="1"/>
  <c r="NFA36" i="12" s="1"/>
  <c r="NFG36" i="12" s="1"/>
  <c r="NFM36" i="12" s="1"/>
  <c r="NFS36" i="12" s="1"/>
  <c r="NFY36" i="12" s="1"/>
  <c r="NGE36" i="12" s="1"/>
  <c r="NGK36" i="12" s="1"/>
  <c r="NGQ36" i="12" s="1"/>
  <c r="NGW36" i="12" s="1"/>
  <c r="NHC36" i="12" s="1"/>
  <c r="NHI36" i="12" s="1"/>
  <c r="NHO36" i="12" s="1"/>
  <c r="NHU36" i="12" s="1"/>
  <c r="NIA36" i="12" s="1"/>
  <c r="NIG36" i="12" s="1"/>
  <c r="NIM36" i="12" s="1"/>
  <c r="NIS36" i="12" s="1"/>
  <c r="NIY36" i="12" s="1"/>
  <c r="NJE36" i="12" s="1"/>
  <c r="NJK36" i="12" s="1"/>
  <c r="NJQ36" i="12" s="1"/>
  <c r="NJW36" i="12" s="1"/>
  <c r="NKC36" i="12" s="1"/>
  <c r="NKI36" i="12" s="1"/>
  <c r="NKO36" i="12" s="1"/>
  <c r="NKU36" i="12" s="1"/>
  <c r="NLA36" i="12" s="1"/>
  <c r="NLG36" i="12" s="1"/>
  <c r="NLM36" i="12" s="1"/>
  <c r="NLS36" i="12" s="1"/>
  <c r="NLY36" i="12" s="1"/>
  <c r="NME36" i="12" s="1"/>
  <c r="NMK36" i="12" s="1"/>
  <c r="NMQ36" i="12" s="1"/>
  <c r="NMW36" i="12" s="1"/>
  <c r="NNC36" i="12" s="1"/>
  <c r="NNI36" i="12" s="1"/>
  <c r="NNO36" i="12" s="1"/>
  <c r="NNU36" i="12" s="1"/>
  <c r="NOA36" i="12" s="1"/>
  <c r="NOG36" i="12" s="1"/>
  <c r="NOM36" i="12" s="1"/>
  <c r="NOS36" i="12" s="1"/>
  <c r="NOY36" i="12" s="1"/>
  <c r="NPE36" i="12" s="1"/>
  <c r="NPK36" i="12" s="1"/>
  <c r="NPQ36" i="12" s="1"/>
  <c r="NPW36" i="12" s="1"/>
  <c r="NQC36" i="12" s="1"/>
  <c r="NQI36" i="12" s="1"/>
  <c r="NQO36" i="12" s="1"/>
  <c r="NQU36" i="12" s="1"/>
  <c r="NRA36" i="12" s="1"/>
  <c r="NRG36" i="12" s="1"/>
  <c r="NRM36" i="12" s="1"/>
  <c r="NRS36" i="12" s="1"/>
  <c r="NRY36" i="12" s="1"/>
  <c r="NSE36" i="12" s="1"/>
  <c r="NSK36" i="12" s="1"/>
  <c r="NSQ36" i="12" s="1"/>
  <c r="NSW36" i="12" s="1"/>
  <c r="NTC36" i="12" s="1"/>
  <c r="NTI36" i="12" s="1"/>
  <c r="NTO36" i="12" s="1"/>
  <c r="NTU36" i="12" s="1"/>
  <c r="NUA36" i="12" s="1"/>
  <c r="NUG36" i="12" s="1"/>
  <c r="NUM36" i="12" s="1"/>
  <c r="NUS36" i="12" s="1"/>
  <c r="NUY36" i="12" s="1"/>
  <c r="NVE36" i="12" s="1"/>
  <c r="NVK36" i="12" s="1"/>
  <c r="NVQ36" i="12" s="1"/>
  <c r="NVW36" i="12" s="1"/>
  <c r="NWC36" i="12" s="1"/>
  <c r="NWI36" i="12" s="1"/>
  <c r="NWO36" i="12" s="1"/>
  <c r="NWU36" i="12" s="1"/>
  <c r="NXA36" i="12" s="1"/>
  <c r="NXG36" i="12" s="1"/>
  <c r="NXM36" i="12" s="1"/>
  <c r="NXS36" i="12" s="1"/>
  <c r="NXY36" i="12" s="1"/>
  <c r="NYE36" i="12" s="1"/>
  <c r="NYK36" i="12" s="1"/>
  <c r="NYQ36" i="12" s="1"/>
  <c r="NYW36" i="12" s="1"/>
  <c r="NZC36" i="12" s="1"/>
  <c r="NZI36" i="12" s="1"/>
  <c r="NZO36" i="12" s="1"/>
  <c r="NZU36" i="12" s="1"/>
  <c r="OAA36" i="12" s="1"/>
  <c r="OAG36" i="12" s="1"/>
  <c r="OAM36" i="12" s="1"/>
  <c r="OAS36" i="12" s="1"/>
  <c r="OAY36" i="12" s="1"/>
  <c r="OBE36" i="12" s="1"/>
  <c r="OBK36" i="12" s="1"/>
  <c r="OBQ36" i="12" s="1"/>
  <c r="OBW36" i="12" s="1"/>
  <c r="OCC36" i="12" s="1"/>
  <c r="OCI36" i="12" s="1"/>
  <c r="OCO36" i="12" s="1"/>
  <c r="OCU36" i="12" s="1"/>
  <c r="ODA36" i="12" s="1"/>
  <c r="ODG36" i="12" s="1"/>
  <c r="ODM36" i="12" s="1"/>
  <c r="ODS36" i="12" s="1"/>
  <c r="ODY36" i="12" s="1"/>
  <c r="OEE36" i="12" s="1"/>
  <c r="OEK36" i="12" s="1"/>
  <c r="OEQ36" i="12" s="1"/>
  <c r="OEW36" i="12" s="1"/>
  <c r="OFC36" i="12" s="1"/>
  <c r="OFI36" i="12" s="1"/>
  <c r="OFO36" i="12" s="1"/>
  <c r="OFU36" i="12" s="1"/>
  <c r="OGA36" i="12" s="1"/>
  <c r="OGG36" i="12" s="1"/>
  <c r="OGM36" i="12" s="1"/>
  <c r="OGS36" i="12" s="1"/>
  <c r="OGY36" i="12" s="1"/>
  <c r="OHE36" i="12" s="1"/>
  <c r="OHK36" i="12" s="1"/>
  <c r="OHQ36" i="12" s="1"/>
  <c r="OHW36" i="12" s="1"/>
  <c r="OIC36" i="12" s="1"/>
  <c r="OII36" i="12" s="1"/>
  <c r="OIO36" i="12" s="1"/>
  <c r="OIU36" i="12" s="1"/>
  <c r="OJA36" i="12" s="1"/>
  <c r="OJG36" i="12" s="1"/>
  <c r="OJM36" i="12" s="1"/>
  <c r="OJS36" i="12" s="1"/>
  <c r="OJY36" i="12" s="1"/>
  <c r="OKE36" i="12" s="1"/>
  <c r="OKK36" i="12" s="1"/>
  <c r="OKQ36" i="12" s="1"/>
  <c r="OKW36" i="12" s="1"/>
  <c r="OLC36" i="12" s="1"/>
  <c r="OLI36" i="12" s="1"/>
  <c r="OLO36" i="12" s="1"/>
  <c r="OLU36" i="12" s="1"/>
  <c r="OMA36" i="12" s="1"/>
  <c r="OMG36" i="12" s="1"/>
  <c r="OMM36" i="12" s="1"/>
  <c r="OMS36" i="12" s="1"/>
  <c r="OMY36" i="12" s="1"/>
  <c r="ONE36" i="12" s="1"/>
  <c r="ONK36" i="12" s="1"/>
  <c r="ONQ36" i="12" s="1"/>
  <c r="ONW36" i="12" s="1"/>
  <c r="OOC36" i="12" s="1"/>
  <c r="OOI36" i="12" s="1"/>
  <c r="OOO36" i="12" s="1"/>
  <c r="OOU36" i="12" s="1"/>
  <c r="OPA36" i="12" s="1"/>
  <c r="OPG36" i="12" s="1"/>
  <c r="OPM36" i="12" s="1"/>
  <c r="OPS36" i="12" s="1"/>
  <c r="OPY36" i="12" s="1"/>
  <c r="OQE36" i="12" s="1"/>
  <c r="OQK36" i="12" s="1"/>
  <c r="OQQ36" i="12" s="1"/>
  <c r="OQW36" i="12" s="1"/>
  <c r="ORC36" i="12" s="1"/>
  <c r="ORI36" i="12" s="1"/>
  <c r="ORO36" i="12" s="1"/>
  <c r="ORU36" i="12" s="1"/>
  <c r="OSA36" i="12" s="1"/>
  <c r="OSG36" i="12" s="1"/>
  <c r="OSM36" i="12" s="1"/>
  <c r="OSS36" i="12" s="1"/>
  <c r="OSY36" i="12" s="1"/>
  <c r="OTE36" i="12" s="1"/>
  <c r="OTK36" i="12" s="1"/>
  <c r="OTQ36" i="12" s="1"/>
  <c r="OTW36" i="12" s="1"/>
  <c r="OUC36" i="12" s="1"/>
  <c r="OUI36" i="12" s="1"/>
  <c r="OUO36" i="12" s="1"/>
  <c r="OUU36" i="12" s="1"/>
  <c r="OVA36" i="12" s="1"/>
  <c r="OVG36" i="12" s="1"/>
  <c r="OVM36" i="12" s="1"/>
  <c r="OVS36" i="12" s="1"/>
  <c r="OVY36" i="12" s="1"/>
  <c r="OWE36" i="12" s="1"/>
  <c r="OWK36" i="12" s="1"/>
  <c r="OWQ36" i="12" s="1"/>
  <c r="OWW36" i="12" s="1"/>
  <c r="OXC36" i="12" s="1"/>
  <c r="OXI36" i="12" s="1"/>
  <c r="OXO36" i="12" s="1"/>
  <c r="OXU36" i="12" s="1"/>
  <c r="OYA36" i="12" s="1"/>
  <c r="OYG36" i="12" s="1"/>
  <c r="OYM36" i="12" s="1"/>
  <c r="OYS36" i="12" s="1"/>
  <c r="OYY36" i="12" s="1"/>
  <c r="OZE36" i="12" s="1"/>
  <c r="OZK36" i="12" s="1"/>
  <c r="OZQ36" i="12" s="1"/>
  <c r="OZW36" i="12" s="1"/>
  <c r="PAC36" i="12" s="1"/>
  <c r="PAI36" i="12" s="1"/>
  <c r="PAO36" i="12" s="1"/>
  <c r="PAU36" i="12" s="1"/>
  <c r="PBA36" i="12" s="1"/>
  <c r="PBG36" i="12" s="1"/>
  <c r="PBM36" i="12" s="1"/>
  <c r="PBS36" i="12" s="1"/>
  <c r="PBY36" i="12" s="1"/>
  <c r="PCE36" i="12" s="1"/>
  <c r="PCK36" i="12" s="1"/>
  <c r="PCQ36" i="12" s="1"/>
  <c r="PCW36" i="12" s="1"/>
  <c r="PDC36" i="12" s="1"/>
  <c r="PDI36" i="12" s="1"/>
  <c r="PDO36" i="12" s="1"/>
  <c r="PDU36" i="12" s="1"/>
  <c r="PEA36" i="12" s="1"/>
  <c r="PEG36" i="12" s="1"/>
  <c r="PEM36" i="12" s="1"/>
  <c r="PES36" i="12" s="1"/>
  <c r="PEY36" i="12" s="1"/>
  <c r="PFE36" i="12" s="1"/>
  <c r="PFK36" i="12" s="1"/>
  <c r="PFQ36" i="12" s="1"/>
  <c r="PFW36" i="12" s="1"/>
  <c r="PGC36" i="12" s="1"/>
  <c r="PGI36" i="12" s="1"/>
  <c r="PGO36" i="12" s="1"/>
  <c r="PGU36" i="12" s="1"/>
  <c r="PHA36" i="12" s="1"/>
  <c r="PHG36" i="12" s="1"/>
  <c r="PHM36" i="12" s="1"/>
  <c r="PHS36" i="12" s="1"/>
  <c r="PHY36" i="12" s="1"/>
  <c r="PIE36" i="12" s="1"/>
  <c r="PIK36" i="12" s="1"/>
  <c r="PIQ36" i="12" s="1"/>
  <c r="PIW36" i="12" s="1"/>
  <c r="PJC36" i="12" s="1"/>
  <c r="PJI36" i="12" s="1"/>
  <c r="PJO36" i="12" s="1"/>
  <c r="PJU36" i="12" s="1"/>
  <c r="PKA36" i="12" s="1"/>
  <c r="PKG36" i="12" s="1"/>
  <c r="PKM36" i="12" s="1"/>
  <c r="PKS36" i="12" s="1"/>
  <c r="PKY36" i="12" s="1"/>
  <c r="PLE36" i="12" s="1"/>
  <c r="PLK36" i="12" s="1"/>
  <c r="PLQ36" i="12" s="1"/>
  <c r="PLW36" i="12" s="1"/>
  <c r="PMC36" i="12" s="1"/>
  <c r="PMI36" i="12" s="1"/>
  <c r="PMO36" i="12" s="1"/>
  <c r="PMU36" i="12" s="1"/>
  <c r="PNA36" i="12" s="1"/>
  <c r="PNG36" i="12" s="1"/>
  <c r="PNM36" i="12" s="1"/>
  <c r="PNS36" i="12" s="1"/>
  <c r="PNY36" i="12" s="1"/>
  <c r="POE36" i="12" s="1"/>
  <c r="POK36" i="12" s="1"/>
  <c r="POQ36" i="12" s="1"/>
  <c r="POW36" i="12" s="1"/>
  <c r="PPC36" i="12" s="1"/>
  <c r="PPI36" i="12" s="1"/>
  <c r="PPO36" i="12" s="1"/>
  <c r="PPU36" i="12" s="1"/>
  <c r="PQA36" i="12" s="1"/>
  <c r="PQG36" i="12" s="1"/>
  <c r="PQM36" i="12" s="1"/>
  <c r="PQS36" i="12" s="1"/>
  <c r="PQY36" i="12" s="1"/>
  <c r="PRE36" i="12" s="1"/>
  <c r="PRK36" i="12" s="1"/>
  <c r="PRQ36" i="12" s="1"/>
  <c r="PRW36" i="12" s="1"/>
  <c r="PSC36" i="12" s="1"/>
  <c r="PSI36" i="12" s="1"/>
  <c r="PSO36" i="12" s="1"/>
  <c r="PSU36" i="12" s="1"/>
  <c r="PTA36" i="12" s="1"/>
  <c r="PTG36" i="12" s="1"/>
  <c r="PTM36" i="12" s="1"/>
  <c r="PTS36" i="12" s="1"/>
  <c r="PTY36" i="12" s="1"/>
  <c r="PUE36" i="12" s="1"/>
  <c r="PUK36" i="12" s="1"/>
  <c r="PUQ36" i="12" s="1"/>
  <c r="PUW36" i="12" s="1"/>
  <c r="PVC36" i="12" s="1"/>
  <c r="PVI36" i="12" s="1"/>
  <c r="PVO36" i="12" s="1"/>
  <c r="PVU36" i="12" s="1"/>
  <c r="PWA36" i="12" s="1"/>
  <c r="PWG36" i="12" s="1"/>
  <c r="PWM36" i="12" s="1"/>
  <c r="PWS36" i="12" s="1"/>
  <c r="PWY36" i="12" s="1"/>
  <c r="PXE36" i="12" s="1"/>
  <c r="PXK36" i="12" s="1"/>
  <c r="PXQ36" i="12" s="1"/>
  <c r="PXW36" i="12" s="1"/>
  <c r="PYC36" i="12" s="1"/>
  <c r="PYI36" i="12" s="1"/>
  <c r="PYO36" i="12" s="1"/>
  <c r="PYU36" i="12" s="1"/>
  <c r="PZA36" i="12" s="1"/>
  <c r="PZG36" i="12" s="1"/>
  <c r="PZM36" i="12" s="1"/>
  <c r="PZS36" i="12" s="1"/>
  <c r="PZY36" i="12" s="1"/>
  <c r="QAE36" i="12" s="1"/>
  <c r="QAK36" i="12" s="1"/>
  <c r="QAQ36" i="12" s="1"/>
  <c r="QAW36" i="12" s="1"/>
  <c r="QBC36" i="12" s="1"/>
  <c r="QBI36" i="12" s="1"/>
  <c r="QBO36" i="12" s="1"/>
  <c r="QBU36" i="12" s="1"/>
  <c r="QCA36" i="12" s="1"/>
  <c r="QCG36" i="12" s="1"/>
  <c r="QCM36" i="12" s="1"/>
  <c r="QCS36" i="12" s="1"/>
  <c r="QCY36" i="12" s="1"/>
  <c r="QDE36" i="12" s="1"/>
  <c r="QDK36" i="12" s="1"/>
  <c r="QDQ36" i="12" s="1"/>
  <c r="QDW36" i="12" s="1"/>
  <c r="QEC36" i="12" s="1"/>
  <c r="QEI36" i="12" s="1"/>
  <c r="QEO36" i="12" s="1"/>
  <c r="QEU36" i="12" s="1"/>
  <c r="QFA36" i="12" s="1"/>
  <c r="QFG36" i="12" s="1"/>
  <c r="QFM36" i="12" s="1"/>
  <c r="QFS36" i="12" s="1"/>
  <c r="QFY36" i="12" s="1"/>
  <c r="QGE36" i="12" s="1"/>
  <c r="QGK36" i="12" s="1"/>
  <c r="QGQ36" i="12" s="1"/>
  <c r="QGW36" i="12" s="1"/>
  <c r="QHC36" i="12" s="1"/>
  <c r="QHI36" i="12" s="1"/>
  <c r="QHO36" i="12" s="1"/>
  <c r="QHU36" i="12" s="1"/>
  <c r="QIA36" i="12" s="1"/>
  <c r="QIG36" i="12" s="1"/>
  <c r="QIM36" i="12" s="1"/>
  <c r="QIS36" i="12" s="1"/>
  <c r="QIY36" i="12" s="1"/>
  <c r="QJE36" i="12" s="1"/>
  <c r="QJK36" i="12" s="1"/>
  <c r="QJQ36" i="12" s="1"/>
  <c r="QJW36" i="12" s="1"/>
  <c r="QKC36" i="12" s="1"/>
  <c r="QKI36" i="12" s="1"/>
  <c r="QKO36" i="12" s="1"/>
  <c r="QKU36" i="12" s="1"/>
  <c r="QLA36" i="12" s="1"/>
  <c r="QLG36" i="12" s="1"/>
  <c r="QLM36" i="12" s="1"/>
  <c r="QLS36" i="12" s="1"/>
  <c r="QLY36" i="12" s="1"/>
  <c r="QME36" i="12" s="1"/>
  <c r="QMK36" i="12" s="1"/>
  <c r="QMQ36" i="12" s="1"/>
  <c r="QMW36" i="12" s="1"/>
  <c r="QNC36" i="12" s="1"/>
  <c r="QNI36" i="12" s="1"/>
  <c r="QNO36" i="12" s="1"/>
  <c r="QNU36" i="12" s="1"/>
  <c r="QOA36" i="12" s="1"/>
  <c r="QOG36" i="12" s="1"/>
  <c r="QOM36" i="12" s="1"/>
  <c r="QOS36" i="12" s="1"/>
  <c r="QOY36" i="12" s="1"/>
  <c r="QPE36" i="12" s="1"/>
  <c r="QPK36" i="12" s="1"/>
  <c r="QPQ36" i="12" s="1"/>
  <c r="QPW36" i="12" s="1"/>
  <c r="QQC36" i="12" s="1"/>
  <c r="QQI36" i="12" s="1"/>
  <c r="QQO36" i="12" s="1"/>
  <c r="QQU36" i="12" s="1"/>
  <c r="QRA36" i="12" s="1"/>
  <c r="QRG36" i="12" s="1"/>
  <c r="QRM36" i="12" s="1"/>
  <c r="QRS36" i="12" s="1"/>
  <c r="QRY36" i="12" s="1"/>
  <c r="QSE36" i="12" s="1"/>
  <c r="QSK36" i="12" s="1"/>
  <c r="QSQ36" i="12" s="1"/>
  <c r="QSW36" i="12" s="1"/>
  <c r="QTC36" i="12" s="1"/>
  <c r="QTI36" i="12" s="1"/>
  <c r="QTO36" i="12" s="1"/>
  <c r="QTU36" i="12" s="1"/>
  <c r="QUA36" i="12" s="1"/>
  <c r="QUG36" i="12" s="1"/>
  <c r="QUM36" i="12" s="1"/>
  <c r="QUS36" i="12" s="1"/>
  <c r="QUY36" i="12" s="1"/>
  <c r="QVE36" i="12" s="1"/>
  <c r="QVK36" i="12" s="1"/>
  <c r="QVQ36" i="12" s="1"/>
  <c r="QVW36" i="12" s="1"/>
  <c r="QWC36" i="12" s="1"/>
  <c r="QWI36" i="12" s="1"/>
  <c r="QWO36" i="12" s="1"/>
  <c r="QWU36" i="12" s="1"/>
  <c r="QXA36" i="12" s="1"/>
  <c r="QXG36" i="12" s="1"/>
  <c r="QXM36" i="12" s="1"/>
  <c r="QXS36" i="12" s="1"/>
  <c r="QXY36" i="12" s="1"/>
  <c r="QYE36" i="12" s="1"/>
  <c r="QYK36" i="12" s="1"/>
  <c r="QYQ36" i="12" s="1"/>
  <c r="QYW36" i="12" s="1"/>
  <c r="QZC36" i="12" s="1"/>
  <c r="QZI36" i="12" s="1"/>
  <c r="QZO36" i="12" s="1"/>
  <c r="QZU36" i="12" s="1"/>
  <c r="RAA36" i="12" s="1"/>
  <c r="RAG36" i="12" s="1"/>
  <c r="RAM36" i="12" s="1"/>
  <c r="RAS36" i="12" s="1"/>
  <c r="RAY36" i="12" s="1"/>
  <c r="RBE36" i="12" s="1"/>
  <c r="RBK36" i="12" s="1"/>
  <c r="RBQ36" i="12" s="1"/>
  <c r="RBW36" i="12" s="1"/>
  <c r="RCC36" i="12" s="1"/>
  <c r="RCI36" i="12" s="1"/>
  <c r="RCO36" i="12" s="1"/>
  <c r="RCU36" i="12" s="1"/>
  <c r="RDA36" i="12" s="1"/>
  <c r="RDG36" i="12" s="1"/>
  <c r="RDM36" i="12" s="1"/>
  <c r="RDS36" i="12" s="1"/>
  <c r="RDY36" i="12" s="1"/>
  <c r="REE36" i="12" s="1"/>
  <c r="REK36" i="12" s="1"/>
  <c r="REQ36" i="12" s="1"/>
  <c r="REW36" i="12" s="1"/>
  <c r="RFC36" i="12" s="1"/>
  <c r="RFI36" i="12" s="1"/>
  <c r="RFO36" i="12" s="1"/>
  <c r="RFU36" i="12" s="1"/>
  <c r="RGA36" i="12" s="1"/>
  <c r="RGG36" i="12" s="1"/>
  <c r="RGM36" i="12" s="1"/>
  <c r="RGS36" i="12" s="1"/>
  <c r="RGY36" i="12" s="1"/>
  <c r="RHE36" i="12" s="1"/>
  <c r="RHK36" i="12" s="1"/>
  <c r="RHQ36" i="12" s="1"/>
  <c r="RHW36" i="12" s="1"/>
  <c r="RIC36" i="12" s="1"/>
  <c r="RII36" i="12" s="1"/>
  <c r="RIO36" i="12" s="1"/>
  <c r="RIU36" i="12" s="1"/>
  <c r="RJA36" i="12" s="1"/>
  <c r="RJG36" i="12" s="1"/>
  <c r="RJM36" i="12" s="1"/>
  <c r="RJS36" i="12" s="1"/>
  <c r="RJY36" i="12" s="1"/>
  <c r="RKE36" i="12" s="1"/>
  <c r="RKK36" i="12" s="1"/>
  <c r="RKQ36" i="12" s="1"/>
  <c r="RKW36" i="12" s="1"/>
  <c r="RLC36" i="12" s="1"/>
  <c r="RLI36" i="12" s="1"/>
  <c r="RLO36" i="12" s="1"/>
  <c r="RLU36" i="12" s="1"/>
  <c r="RMA36" i="12" s="1"/>
  <c r="RMG36" i="12" s="1"/>
  <c r="RMM36" i="12" s="1"/>
  <c r="RMS36" i="12" s="1"/>
  <c r="RMY36" i="12" s="1"/>
  <c r="RNE36" i="12" s="1"/>
  <c r="RNK36" i="12" s="1"/>
  <c r="RNQ36" i="12" s="1"/>
  <c r="RNW36" i="12" s="1"/>
  <c r="ROC36" i="12" s="1"/>
  <c r="ROI36" i="12" s="1"/>
  <c r="ROO36" i="12" s="1"/>
  <c r="ROU36" i="12" s="1"/>
  <c r="RPA36" i="12" s="1"/>
  <c r="RPG36" i="12" s="1"/>
  <c r="RPM36" i="12" s="1"/>
  <c r="RPS36" i="12" s="1"/>
  <c r="RPY36" i="12" s="1"/>
  <c r="RQE36" i="12" s="1"/>
  <c r="RQK36" i="12" s="1"/>
  <c r="RQQ36" i="12" s="1"/>
  <c r="RQW36" i="12" s="1"/>
  <c r="RRC36" i="12" s="1"/>
  <c r="RRI36" i="12" s="1"/>
  <c r="RRO36" i="12" s="1"/>
  <c r="RRU36" i="12" s="1"/>
  <c r="RSA36" i="12" s="1"/>
  <c r="RSG36" i="12" s="1"/>
  <c r="RSM36" i="12" s="1"/>
  <c r="RSS36" i="12" s="1"/>
  <c r="RSY36" i="12" s="1"/>
  <c r="RTE36" i="12" s="1"/>
  <c r="RTK36" i="12" s="1"/>
  <c r="RTQ36" i="12" s="1"/>
  <c r="RTW36" i="12" s="1"/>
  <c r="RUC36" i="12" s="1"/>
  <c r="RUI36" i="12" s="1"/>
  <c r="RUO36" i="12" s="1"/>
  <c r="RUU36" i="12" s="1"/>
  <c r="RVA36" i="12" s="1"/>
  <c r="RVG36" i="12" s="1"/>
  <c r="RVM36" i="12" s="1"/>
  <c r="RVS36" i="12" s="1"/>
  <c r="RVY36" i="12" s="1"/>
  <c r="RWE36" i="12" s="1"/>
  <c r="RWK36" i="12" s="1"/>
  <c r="RWQ36" i="12" s="1"/>
  <c r="RWW36" i="12" s="1"/>
  <c r="RXC36" i="12" s="1"/>
  <c r="RXI36" i="12" s="1"/>
  <c r="RXO36" i="12" s="1"/>
  <c r="RXU36" i="12" s="1"/>
  <c r="RYA36" i="12" s="1"/>
  <c r="RYG36" i="12" s="1"/>
  <c r="RYM36" i="12" s="1"/>
  <c r="RYS36" i="12" s="1"/>
  <c r="RYY36" i="12" s="1"/>
  <c r="RZE36" i="12" s="1"/>
  <c r="RZK36" i="12" s="1"/>
  <c r="RZQ36" i="12" s="1"/>
  <c r="RZW36" i="12" s="1"/>
  <c r="SAC36" i="12" s="1"/>
  <c r="SAI36" i="12" s="1"/>
  <c r="SAO36" i="12" s="1"/>
  <c r="SAU36" i="12" s="1"/>
  <c r="SBA36" i="12" s="1"/>
  <c r="SBG36" i="12" s="1"/>
  <c r="SBM36" i="12" s="1"/>
  <c r="SBS36" i="12" s="1"/>
  <c r="SBY36" i="12" s="1"/>
  <c r="SCE36" i="12" s="1"/>
  <c r="SCK36" i="12" s="1"/>
  <c r="SCQ36" i="12" s="1"/>
  <c r="SCW36" i="12" s="1"/>
  <c r="SDC36" i="12" s="1"/>
  <c r="SDI36" i="12" s="1"/>
  <c r="SDO36" i="12" s="1"/>
  <c r="SDU36" i="12" s="1"/>
  <c r="SEA36" i="12" s="1"/>
  <c r="SEG36" i="12" s="1"/>
  <c r="SEM36" i="12" s="1"/>
  <c r="SES36" i="12" s="1"/>
  <c r="SEY36" i="12" s="1"/>
  <c r="SFE36" i="12" s="1"/>
  <c r="SFK36" i="12" s="1"/>
  <c r="SFQ36" i="12" s="1"/>
  <c r="SFW36" i="12" s="1"/>
  <c r="SGC36" i="12" s="1"/>
  <c r="SGI36" i="12" s="1"/>
  <c r="SGO36" i="12" s="1"/>
  <c r="SGU36" i="12" s="1"/>
  <c r="SHA36" i="12" s="1"/>
  <c r="SHG36" i="12" s="1"/>
  <c r="SHM36" i="12" s="1"/>
  <c r="SHS36" i="12" s="1"/>
  <c r="SHY36" i="12" s="1"/>
  <c r="SIE36" i="12" s="1"/>
  <c r="SIK36" i="12" s="1"/>
  <c r="SIQ36" i="12" s="1"/>
  <c r="SIW36" i="12" s="1"/>
  <c r="SJC36" i="12" s="1"/>
  <c r="SJI36" i="12" s="1"/>
  <c r="SJO36" i="12" s="1"/>
  <c r="SJU36" i="12" s="1"/>
  <c r="SKA36" i="12" s="1"/>
  <c r="SKG36" i="12" s="1"/>
  <c r="SKM36" i="12" s="1"/>
  <c r="SKS36" i="12" s="1"/>
  <c r="SKY36" i="12" s="1"/>
  <c r="SLE36" i="12" s="1"/>
  <c r="SLK36" i="12" s="1"/>
  <c r="SLQ36" i="12" s="1"/>
  <c r="SLW36" i="12" s="1"/>
  <c r="SMC36" i="12" s="1"/>
  <c r="SMI36" i="12" s="1"/>
  <c r="SMO36" i="12" s="1"/>
  <c r="SMU36" i="12" s="1"/>
  <c r="SNA36" i="12" s="1"/>
  <c r="SNG36" i="12" s="1"/>
  <c r="SNM36" i="12" s="1"/>
  <c r="SNS36" i="12" s="1"/>
  <c r="SNY36" i="12" s="1"/>
  <c r="SOE36" i="12" s="1"/>
  <c r="SOK36" i="12" s="1"/>
  <c r="SOQ36" i="12" s="1"/>
  <c r="SOW36" i="12" s="1"/>
  <c r="SPC36" i="12" s="1"/>
  <c r="SPI36" i="12" s="1"/>
  <c r="SPO36" i="12" s="1"/>
  <c r="SPU36" i="12" s="1"/>
  <c r="SQA36" i="12" s="1"/>
  <c r="SQG36" i="12" s="1"/>
  <c r="SQM36" i="12" s="1"/>
  <c r="SQS36" i="12" s="1"/>
  <c r="SQY36" i="12" s="1"/>
  <c r="SRE36" i="12" s="1"/>
  <c r="SRK36" i="12" s="1"/>
  <c r="SRQ36" i="12" s="1"/>
  <c r="SRW36" i="12" s="1"/>
  <c r="SSC36" i="12" s="1"/>
  <c r="SSI36" i="12" s="1"/>
  <c r="SSO36" i="12" s="1"/>
  <c r="SSU36" i="12" s="1"/>
  <c r="STA36" i="12" s="1"/>
  <c r="STG36" i="12" s="1"/>
  <c r="STM36" i="12" s="1"/>
  <c r="STS36" i="12" s="1"/>
  <c r="STY36" i="12" s="1"/>
  <c r="SUE36" i="12" s="1"/>
  <c r="SUK36" i="12" s="1"/>
  <c r="SUQ36" i="12" s="1"/>
  <c r="SUW36" i="12" s="1"/>
  <c r="SVC36" i="12" s="1"/>
  <c r="SVI36" i="12" s="1"/>
  <c r="SVO36" i="12" s="1"/>
  <c r="SVU36" i="12" s="1"/>
  <c r="SWA36" i="12" s="1"/>
  <c r="SWG36" i="12" s="1"/>
  <c r="SWM36" i="12" s="1"/>
  <c r="SWS36" i="12" s="1"/>
  <c r="SWY36" i="12" s="1"/>
  <c r="SXE36" i="12" s="1"/>
  <c r="SXK36" i="12" s="1"/>
  <c r="SXQ36" i="12" s="1"/>
  <c r="SXW36" i="12" s="1"/>
  <c r="SYC36" i="12" s="1"/>
  <c r="SYI36" i="12" s="1"/>
  <c r="SYO36" i="12" s="1"/>
  <c r="SYU36" i="12" s="1"/>
  <c r="SZA36" i="12" s="1"/>
  <c r="SZG36" i="12" s="1"/>
  <c r="SZM36" i="12" s="1"/>
  <c r="SZS36" i="12" s="1"/>
  <c r="SZY36" i="12" s="1"/>
  <c r="TAE36" i="12" s="1"/>
  <c r="TAK36" i="12" s="1"/>
  <c r="TAQ36" i="12" s="1"/>
  <c r="TAW36" i="12" s="1"/>
  <c r="TBC36" i="12" s="1"/>
  <c r="TBI36" i="12" s="1"/>
  <c r="TBO36" i="12" s="1"/>
  <c r="TBU36" i="12" s="1"/>
  <c r="TCA36" i="12" s="1"/>
  <c r="TCG36" i="12" s="1"/>
  <c r="TCM36" i="12" s="1"/>
  <c r="TCS36" i="12" s="1"/>
  <c r="TCY36" i="12" s="1"/>
  <c r="TDE36" i="12" s="1"/>
  <c r="TDK36" i="12" s="1"/>
  <c r="TDQ36" i="12" s="1"/>
  <c r="TDW36" i="12" s="1"/>
  <c r="TEC36" i="12" s="1"/>
  <c r="TEI36" i="12" s="1"/>
  <c r="TEO36" i="12" s="1"/>
  <c r="TEU36" i="12" s="1"/>
  <c r="TFA36" i="12" s="1"/>
  <c r="TFG36" i="12" s="1"/>
  <c r="TFM36" i="12" s="1"/>
  <c r="TFS36" i="12" s="1"/>
  <c r="TFY36" i="12" s="1"/>
  <c r="TGE36" i="12" s="1"/>
  <c r="TGK36" i="12" s="1"/>
  <c r="TGQ36" i="12" s="1"/>
  <c r="TGW36" i="12" s="1"/>
  <c r="THC36" i="12" s="1"/>
  <c r="THI36" i="12" s="1"/>
  <c r="THO36" i="12" s="1"/>
  <c r="THU36" i="12" s="1"/>
  <c r="TIA36" i="12" s="1"/>
  <c r="TIG36" i="12" s="1"/>
  <c r="TIM36" i="12" s="1"/>
  <c r="TIS36" i="12" s="1"/>
  <c r="TIY36" i="12" s="1"/>
  <c r="TJE36" i="12" s="1"/>
  <c r="TJK36" i="12" s="1"/>
  <c r="TJQ36" i="12" s="1"/>
  <c r="TJW36" i="12" s="1"/>
  <c r="TKC36" i="12" s="1"/>
  <c r="TKI36" i="12" s="1"/>
  <c r="TKO36" i="12" s="1"/>
  <c r="TKU36" i="12" s="1"/>
  <c r="TLA36" i="12" s="1"/>
  <c r="TLG36" i="12" s="1"/>
  <c r="TLM36" i="12" s="1"/>
  <c r="TLS36" i="12" s="1"/>
  <c r="TLY36" i="12" s="1"/>
  <c r="TME36" i="12" s="1"/>
  <c r="TMK36" i="12" s="1"/>
  <c r="TMQ36" i="12" s="1"/>
  <c r="TMW36" i="12" s="1"/>
  <c r="TNC36" i="12" s="1"/>
  <c r="TNI36" i="12" s="1"/>
  <c r="TNO36" i="12" s="1"/>
  <c r="TNU36" i="12" s="1"/>
  <c r="TOA36" i="12" s="1"/>
  <c r="TOG36" i="12" s="1"/>
  <c r="TOM36" i="12" s="1"/>
  <c r="TOS36" i="12" s="1"/>
  <c r="TOY36" i="12" s="1"/>
  <c r="TPE36" i="12" s="1"/>
  <c r="TPK36" i="12" s="1"/>
  <c r="TPQ36" i="12" s="1"/>
  <c r="TPW36" i="12" s="1"/>
  <c r="TQC36" i="12" s="1"/>
  <c r="TQI36" i="12" s="1"/>
  <c r="TQO36" i="12" s="1"/>
  <c r="TQU36" i="12" s="1"/>
  <c r="TRA36" i="12" s="1"/>
  <c r="TRG36" i="12" s="1"/>
  <c r="TRM36" i="12" s="1"/>
  <c r="TRS36" i="12" s="1"/>
  <c r="TRY36" i="12" s="1"/>
  <c r="TSE36" i="12" s="1"/>
  <c r="TSK36" i="12" s="1"/>
  <c r="TSQ36" i="12" s="1"/>
  <c r="TSW36" i="12" s="1"/>
  <c r="TTC36" i="12" s="1"/>
  <c r="TTI36" i="12" s="1"/>
  <c r="TTO36" i="12" s="1"/>
  <c r="TTU36" i="12" s="1"/>
  <c r="TUA36" i="12" s="1"/>
  <c r="TUG36" i="12" s="1"/>
  <c r="TUM36" i="12" s="1"/>
  <c r="TUS36" i="12" s="1"/>
  <c r="TUY36" i="12" s="1"/>
  <c r="TVE36" i="12" s="1"/>
  <c r="TVK36" i="12" s="1"/>
  <c r="TVQ36" i="12" s="1"/>
  <c r="TVW36" i="12" s="1"/>
  <c r="TWC36" i="12" s="1"/>
  <c r="TWI36" i="12" s="1"/>
  <c r="TWO36" i="12" s="1"/>
  <c r="TWU36" i="12" s="1"/>
  <c r="TXA36" i="12" s="1"/>
  <c r="TXG36" i="12" s="1"/>
  <c r="TXM36" i="12" s="1"/>
  <c r="TXS36" i="12" s="1"/>
  <c r="TXY36" i="12" s="1"/>
  <c r="TYE36" i="12" s="1"/>
  <c r="TYK36" i="12" s="1"/>
  <c r="TYQ36" i="12" s="1"/>
  <c r="TYW36" i="12" s="1"/>
  <c r="TZC36" i="12" s="1"/>
  <c r="TZI36" i="12" s="1"/>
  <c r="TZO36" i="12" s="1"/>
  <c r="TZU36" i="12" s="1"/>
  <c r="UAA36" i="12" s="1"/>
  <c r="UAG36" i="12" s="1"/>
  <c r="UAM36" i="12" s="1"/>
  <c r="UAS36" i="12" s="1"/>
  <c r="UAY36" i="12" s="1"/>
  <c r="UBE36" i="12" s="1"/>
  <c r="UBK36" i="12" s="1"/>
  <c r="UBQ36" i="12" s="1"/>
  <c r="UBW36" i="12" s="1"/>
  <c r="UCC36" i="12" s="1"/>
  <c r="UCI36" i="12" s="1"/>
  <c r="UCO36" i="12" s="1"/>
  <c r="UCU36" i="12" s="1"/>
  <c r="UDA36" i="12" s="1"/>
  <c r="UDG36" i="12" s="1"/>
  <c r="UDM36" i="12" s="1"/>
  <c r="UDS36" i="12" s="1"/>
  <c r="UDY36" i="12" s="1"/>
  <c r="UEE36" i="12" s="1"/>
  <c r="UEK36" i="12" s="1"/>
  <c r="UEQ36" i="12" s="1"/>
  <c r="UEW36" i="12" s="1"/>
  <c r="UFC36" i="12" s="1"/>
  <c r="UFI36" i="12" s="1"/>
  <c r="UFO36" i="12" s="1"/>
  <c r="UFU36" i="12" s="1"/>
  <c r="UGA36" i="12" s="1"/>
  <c r="UGG36" i="12" s="1"/>
  <c r="UGM36" i="12" s="1"/>
  <c r="UGS36" i="12" s="1"/>
  <c r="UGY36" i="12" s="1"/>
  <c r="UHE36" i="12" s="1"/>
  <c r="UHK36" i="12" s="1"/>
  <c r="UHQ36" i="12" s="1"/>
  <c r="UHW36" i="12" s="1"/>
  <c r="UIC36" i="12" s="1"/>
  <c r="UII36" i="12" s="1"/>
  <c r="UIO36" i="12" s="1"/>
  <c r="UIU36" i="12" s="1"/>
  <c r="UJA36" i="12" s="1"/>
  <c r="UJG36" i="12" s="1"/>
  <c r="UJM36" i="12" s="1"/>
  <c r="UJS36" i="12" s="1"/>
  <c r="UJY36" i="12" s="1"/>
  <c r="UKE36" i="12" s="1"/>
  <c r="UKK36" i="12" s="1"/>
  <c r="UKQ36" i="12" s="1"/>
  <c r="UKW36" i="12" s="1"/>
  <c r="ULC36" i="12" s="1"/>
  <c r="ULI36" i="12" s="1"/>
  <c r="ULO36" i="12" s="1"/>
  <c r="ULU36" i="12" s="1"/>
  <c r="UMA36" i="12" s="1"/>
  <c r="UMG36" i="12" s="1"/>
  <c r="UMM36" i="12" s="1"/>
  <c r="UMS36" i="12" s="1"/>
  <c r="UMY36" i="12" s="1"/>
  <c r="UNE36" i="12" s="1"/>
  <c r="UNK36" i="12" s="1"/>
  <c r="UNQ36" i="12" s="1"/>
  <c r="UNW36" i="12" s="1"/>
  <c r="UOC36" i="12" s="1"/>
  <c r="UOI36" i="12" s="1"/>
  <c r="UOO36" i="12" s="1"/>
  <c r="UOU36" i="12" s="1"/>
  <c r="UPA36" i="12" s="1"/>
  <c r="UPG36" i="12" s="1"/>
  <c r="UPM36" i="12" s="1"/>
  <c r="UPS36" i="12" s="1"/>
  <c r="UPY36" i="12" s="1"/>
  <c r="UQE36" i="12" s="1"/>
  <c r="UQK36" i="12" s="1"/>
  <c r="UQQ36" i="12" s="1"/>
  <c r="UQW36" i="12" s="1"/>
  <c r="URC36" i="12" s="1"/>
  <c r="URI36" i="12" s="1"/>
  <c r="URO36" i="12" s="1"/>
  <c r="URU36" i="12" s="1"/>
  <c r="USA36" i="12" s="1"/>
  <c r="USG36" i="12" s="1"/>
  <c r="USM36" i="12" s="1"/>
  <c r="USS36" i="12" s="1"/>
  <c r="USY36" i="12" s="1"/>
  <c r="UTE36" i="12" s="1"/>
  <c r="UTK36" i="12" s="1"/>
  <c r="UTQ36" i="12" s="1"/>
  <c r="UTW36" i="12" s="1"/>
  <c r="UUC36" i="12" s="1"/>
  <c r="UUI36" i="12" s="1"/>
  <c r="UUO36" i="12" s="1"/>
  <c r="UUU36" i="12" s="1"/>
  <c r="UVA36" i="12" s="1"/>
  <c r="UVG36" i="12" s="1"/>
  <c r="UVM36" i="12" s="1"/>
  <c r="UVS36" i="12" s="1"/>
  <c r="UVY36" i="12" s="1"/>
  <c r="UWE36" i="12" s="1"/>
  <c r="UWK36" i="12" s="1"/>
  <c r="UWQ36" i="12" s="1"/>
  <c r="UWW36" i="12" s="1"/>
  <c r="UXC36" i="12" s="1"/>
  <c r="UXI36" i="12" s="1"/>
  <c r="UXO36" i="12" s="1"/>
  <c r="UXU36" i="12" s="1"/>
  <c r="UYA36" i="12" s="1"/>
  <c r="UYG36" i="12" s="1"/>
  <c r="UYM36" i="12" s="1"/>
  <c r="UYS36" i="12" s="1"/>
  <c r="UYY36" i="12" s="1"/>
  <c r="UZE36" i="12" s="1"/>
  <c r="UZK36" i="12" s="1"/>
  <c r="UZQ36" i="12" s="1"/>
  <c r="UZW36" i="12" s="1"/>
  <c r="VAC36" i="12" s="1"/>
  <c r="VAI36" i="12" s="1"/>
  <c r="VAO36" i="12" s="1"/>
  <c r="VAU36" i="12" s="1"/>
  <c r="VBA36" i="12" s="1"/>
  <c r="VBG36" i="12" s="1"/>
  <c r="VBM36" i="12" s="1"/>
  <c r="VBS36" i="12" s="1"/>
  <c r="VBY36" i="12" s="1"/>
  <c r="VCE36" i="12" s="1"/>
  <c r="VCK36" i="12" s="1"/>
  <c r="VCQ36" i="12" s="1"/>
  <c r="VCW36" i="12" s="1"/>
  <c r="VDC36" i="12" s="1"/>
  <c r="VDI36" i="12" s="1"/>
  <c r="VDO36" i="12" s="1"/>
  <c r="VDU36" i="12" s="1"/>
  <c r="VEA36" i="12" s="1"/>
  <c r="VEG36" i="12" s="1"/>
  <c r="VEM36" i="12" s="1"/>
  <c r="VES36" i="12" s="1"/>
  <c r="VEY36" i="12" s="1"/>
  <c r="VFE36" i="12" s="1"/>
  <c r="VFK36" i="12" s="1"/>
  <c r="VFQ36" i="12" s="1"/>
  <c r="VFW36" i="12" s="1"/>
  <c r="VGC36" i="12" s="1"/>
  <c r="VGI36" i="12" s="1"/>
  <c r="VGO36" i="12" s="1"/>
  <c r="VGU36" i="12" s="1"/>
  <c r="VHA36" i="12" s="1"/>
  <c r="VHG36" i="12" s="1"/>
  <c r="VHM36" i="12" s="1"/>
  <c r="VHS36" i="12" s="1"/>
  <c r="VHY36" i="12" s="1"/>
  <c r="VIE36" i="12" s="1"/>
  <c r="VIK36" i="12" s="1"/>
  <c r="VIQ36" i="12" s="1"/>
  <c r="VIW36" i="12" s="1"/>
  <c r="VJC36" i="12" s="1"/>
  <c r="VJI36" i="12" s="1"/>
  <c r="VJO36" i="12" s="1"/>
  <c r="VJU36" i="12" s="1"/>
  <c r="VKA36" i="12" s="1"/>
  <c r="VKG36" i="12" s="1"/>
  <c r="VKM36" i="12" s="1"/>
  <c r="VKS36" i="12" s="1"/>
  <c r="VKY36" i="12" s="1"/>
  <c r="VLE36" i="12" s="1"/>
  <c r="VLK36" i="12" s="1"/>
  <c r="VLQ36" i="12" s="1"/>
  <c r="VLW36" i="12" s="1"/>
  <c r="VMC36" i="12" s="1"/>
  <c r="VMI36" i="12" s="1"/>
  <c r="VMO36" i="12" s="1"/>
  <c r="VMU36" i="12" s="1"/>
  <c r="VNA36" i="12" s="1"/>
  <c r="VNG36" i="12" s="1"/>
  <c r="VNM36" i="12" s="1"/>
  <c r="VNS36" i="12" s="1"/>
  <c r="VNY36" i="12" s="1"/>
  <c r="VOE36" i="12" s="1"/>
  <c r="VOK36" i="12" s="1"/>
  <c r="VOQ36" i="12" s="1"/>
  <c r="VOW36" i="12" s="1"/>
  <c r="VPC36" i="12" s="1"/>
  <c r="VPI36" i="12" s="1"/>
  <c r="VPO36" i="12" s="1"/>
  <c r="VPU36" i="12" s="1"/>
  <c r="VQA36" i="12" s="1"/>
  <c r="VQG36" i="12" s="1"/>
  <c r="VQM36" i="12" s="1"/>
  <c r="VQS36" i="12" s="1"/>
  <c r="VQY36" i="12" s="1"/>
  <c r="VRE36" i="12" s="1"/>
  <c r="VRK36" i="12" s="1"/>
  <c r="VRQ36" i="12" s="1"/>
  <c r="VRW36" i="12" s="1"/>
  <c r="VSC36" i="12" s="1"/>
  <c r="VSI36" i="12" s="1"/>
  <c r="VSO36" i="12" s="1"/>
  <c r="VSU36" i="12" s="1"/>
  <c r="VTA36" i="12" s="1"/>
  <c r="VTG36" i="12" s="1"/>
  <c r="VTM36" i="12" s="1"/>
  <c r="VTS36" i="12" s="1"/>
  <c r="VTY36" i="12" s="1"/>
  <c r="VUE36" i="12" s="1"/>
  <c r="VUK36" i="12" s="1"/>
  <c r="VUQ36" i="12" s="1"/>
  <c r="VUW36" i="12" s="1"/>
  <c r="VVC36" i="12" s="1"/>
  <c r="VVI36" i="12" s="1"/>
  <c r="VVO36" i="12" s="1"/>
  <c r="VVU36" i="12" s="1"/>
  <c r="VWA36" i="12" s="1"/>
  <c r="VWG36" i="12" s="1"/>
  <c r="VWM36" i="12" s="1"/>
  <c r="VWS36" i="12" s="1"/>
  <c r="VWY36" i="12" s="1"/>
  <c r="VXE36" i="12" s="1"/>
  <c r="VXK36" i="12" s="1"/>
  <c r="VXQ36" i="12" s="1"/>
  <c r="VXW36" i="12" s="1"/>
  <c r="VYC36" i="12" s="1"/>
  <c r="VYI36" i="12" s="1"/>
  <c r="VYO36" i="12" s="1"/>
  <c r="VYU36" i="12" s="1"/>
  <c r="VZA36" i="12" s="1"/>
  <c r="VZG36" i="12" s="1"/>
  <c r="VZM36" i="12" s="1"/>
  <c r="VZS36" i="12" s="1"/>
  <c r="VZY36" i="12" s="1"/>
  <c r="WAE36" i="12" s="1"/>
  <c r="WAK36" i="12" s="1"/>
  <c r="WAQ36" i="12" s="1"/>
  <c r="WAW36" i="12" s="1"/>
  <c r="WBC36" i="12" s="1"/>
  <c r="WBI36" i="12" s="1"/>
  <c r="WBO36" i="12" s="1"/>
  <c r="WBU36" i="12" s="1"/>
  <c r="WCA36" i="12" s="1"/>
  <c r="WCG36" i="12" s="1"/>
  <c r="WCM36" i="12" s="1"/>
  <c r="WCS36" i="12" s="1"/>
  <c r="WCY36" i="12" s="1"/>
  <c r="WDE36" i="12" s="1"/>
  <c r="WDK36" i="12" s="1"/>
  <c r="WDQ36" i="12" s="1"/>
  <c r="WDW36" i="12" s="1"/>
  <c r="WEC36" i="12" s="1"/>
  <c r="WEI36" i="12" s="1"/>
  <c r="WEO36" i="12" s="1"/>
  <c r="WEU36" i="12" s="1"/>
  <c r="WFA36" i="12" s="1"/>
  <c r="WFG36" i="12" s="1"/>
  <c r="WFM36" i="12" s="1"/>
  <c r="WFS36" i="12" s="1"/>
  <c r="WFY36" i="12" s="1"/>
  <c r="WGE36" i="12" s="1"/>
  <c r="WGK36" i="12" s="1"/>
  <c r="WGQ36" i="12" s="1"/>
  <c r="WGW36" i="12" s="1"/>
  <c r="WHC36" i="12" s="1"/>
  <c r="WHI36" i="12" s="1"/>
  <c r="WHO36" i="12" s="1"/>
  <c r="WHU36" i="12" s="1"/>
  <c r="WIA36" i="12" s="1"/>
  <c r="WIG36" i="12" s="1"/>
  <c r="WIM36" i="12" s="1"/>
  <c r="WIS36" i="12" s="1"/>
  <c r="WIY36" i="12" s="1"/>
  <c r="WJE36" i="12" s="1"/>
  <c r="WJK36" i="12" s="1"/>
  <c r="WJQ36" i="12" s="1"/>
  <c r="WJW36" i="12" s="1"/>
  <c r="WKC36" i="12" s="1"/>
  <c r="WKI36" i="12" s="1"/>
  <c r="WKO36" i="12" s="1"/>
  <c r="WKU36" i="12" s="1"/>
  <c r="WLA36" i="12" s="1"/>
  <c r="WLG36" i="12" s="1"/>
  <c r="WLM36" i="12" s="1"/>
  <c r="WLS36" i="12" s="1"/>
  <c r="WLY36" i="12" s="1"/>
  <c r="WME36" i="12" s="1"/>
  <c r="WMK36" i="12" s="1"/>
  <c r="WMQ36" i="12" s="1"/>
  <c r="WMW36" i="12" s="1"/>
  <c r="WNC36" i="12" s="1"/>
  <c r="WNI36" i="12" s="1"/>
  <c r="WNO36" i="12" s="1"/>
  <c r="WNU36" i="12" s="1"/>
  <c r="WOA36" i="12" s="1"/>
  <c r="WOG36" i="12" s="1"/>
  <c r="WOM36" i="12" s="1"/>
  <c r="WOS36" i="12" s="1"/>
  <c r="WOY36" i="12" s="1"/>
  <c r="WPE36" i="12" s="1"/>
  <c r="WPK36" i="12" s="1"/>
  <c r="WPQ36" i="12" s="1"/>
  <c r="WPW36" i="12" s="1"/>
  <c r="WQC36" i="12" s="1"/>
  <c r="WQI36" i="12" s="1"/>
  <c r="WQO36" i="12" s="1"/>
  <c r="WQU36" i="12" s="1"/>
  <c r="WRA36" i="12" s="1"/>
  <c r="WRG36" i="12" s="1"/>
  <c r="WRM36" i="12" s="1"/>
  <c r="WRS36" i="12" s="1"/>
  <c r="WRY36" i="12" s="1"/>
  <c r="WSE36" i="12" s="1"/>
  <c r="WSK36" i="12" s="1"/>
  <c r="WSQ36" i="12" s="1"/>
  <c r="WSW36" i="12" s="1"/>
  <c r="WTC36" i="12" s="1"/>
  <c r="WTI36" i="12" s="1"/>
  <c r="WTO36" i="12" s="1"/>
  <c r="WTU36" i="12" s="1"/>
  <c r="WUA36" i="12" s="1"/>
  <c r="WUG36" i="12" s="1"/>
  <c r="WUM36" i="12" s="1"/>
  <c r="WUS36" i="12" s="1"/>
  <c r="WUY36" i="12" s="1"/>
  <c r="WVE36" i="12" s="1"/>
  <c r="WVK36" i="12" s="1"/>
  <c r="WVQ36" i="12" s="1"/>
  <c r="WVW36" i="12" s="1"/>
  <c r="WWC36" i="12" s="1"/>
  <c r="WWI36" i="12" s="1"/>
  <c r="WWO36" i="12" s="1"/>
  <c r="WWU36" i="12" s="1"/>
  <c r="WXA36" i="12" s="1"/>
  <c r="WXG36" i="12" s="1"/>
  <c r="WXM36" i="12" s="1"/>
  <c r="WXS36" i="12" s="1"/>
  <c r="WXY36" i="12" s="1"/>
  <c r="WYE36" i="12" s="1"/>
  <c r="WYK36" i="12" s="1"/>
  <c r="WYQ36" i="12" s="1"/>
  <c r="WYW36" i="12" s="1"/>
  <c r="WZC36" i="12" s="1"/>
  <c r="WZI36" i="12" s="1"/>
  <c r="WZO36" i="12" s="1"/>
  <c r="WZU36" i="12" s="1"/>
  <c r="XAA36" i="12" s="1"/>
  <c r="XAG36" i="12" s="1"/>
  <c r="XAM36" i="12" s="1"/>
  <c r="XAS36" i="12" s="1"/>
  <c r="XAY36" i="12" s="1"/>
  <c r="XBE36" i="12" s="1"/>
  <c r="XBK36" i="12" s="1"/>
  <c r="XBQ36" i="12" s="1"/>
  <c r="XBW36" i="12" s="1"/>
  <c r="XCC36" i="12" s="1"/>
  <c r="XCI36" i="12" s="1"/>
  <c r="XCO36" i="12" s="1"/>
  <c r="XCU36" i="12" s="1"/>
  <c r="XDA36" i="12" s="1"/>
  <c r="XDG36" i="12" s="1"/>
  <c r="XDM36" i="12" s="1"/>
  <c r="XDS36" i="12" s="1"/>
  <c r="XDY36" i="12" s="1"/>
  <c r="XEE36" i="12" s="1"/>
  <c r="XEK36" i="12" s="1"/>
  <c r="XEQ36" i="12" s="1"/>
  <c r="XEW36" i="12" s="1"/>
  <c r="XFC36" i="12" s="1"/>
  <c r="CG36" i="12"/>
  <c r="CM36" i="12" s="1"/>
  <c r="CS36" i="12" s="1"/>
  <c r="CY36" i="12" s="1"/>
  <c r="DE36" i="12" s="1"/>
  <c r="DK36" i="12" s="1"/>
  <c r="DQ36" i="12" s="1"/>
  <c r="DW36" i="12" s="1"/>
  <c r="EC36" i="12" s="1"/>
  <c r="EI36" i="12" s="1"/>
  <c r="EO36" i="12" s="1"/>
  <c r="EU36" i="12" s="1"/>
  <c r="FA36" i="12" s="1"/>
  <c r="FG36" i="12" s="1"/>
  <c r="FM36" i="12" s="1"/>
  <c r="FS36" i="12" s="1"/>
  <c r="FY36" i="12" s="1"/>
  <c r="GE36" i="12" s="1"/>
  <c r="GK36" i="12" s="1"/>
  <c r="GQ36" i="12" s="1"/>
  <c r="GW36" i="12" s="1"/>
  <c r="HC36" i="12" s="1"/>
  <c r="HI36" i="12" s="1"/>
  <c r="HO36" i="12" s="1"/>
  <c r="HU36" i="12" s="1"/>
  <c r="IA36" i="12" s="1"/>
  <c r="IG36" i="12" s="1"/>
  <c r="IM36" i="12" s="1"/>
  <c r="IS36" i="12" s="1"/>
  <c r="IY36" i="12" s="1"/>
  <c r="JE36" i="12" s="1"/>
  <c r="JK36" i="12" s="1"/>
  <c r="JQ36" i="12" s="1"/>
  <c r="JW36" i="12" s="1"/>
  <c r="KC36" i="12" s="1"/>
  <c r="KI36" i="12" s="1"/>
  <c r="KO36" i="12" s="1"/>
  <c r="KU36" i="12" s="1"/>
  <c r="LA36" i="12" s="1"/>
  <c r="LG36" i="12" s="1"/>
  <c r="LM36" i="12" s="1"/>
  <c r="LS36" i="12" s="1"/>
  <c r="LY36" i="12" s="1"/>
  <c r="ME36" i="12" s="1"/>
  <c r="MK36" i="12" s="1"/>
  <c r="MQ36" i="12" s="1"/>
  <c r="MW36" i="12" s="1"/>
  <c r="NC36" i="12" s="1"/>
  <c r="NI36" i="12" s="1"/>
  <c r="NO36" i="12" s="1"/>
  <c r="NU36" i="12" s="1"/>
  <c r="OA36" i="12" s="1"/>
  <c r="OG36" i="12" s="1"/>
  <c r="OM36" i="12" s="1"/>
  <c r="OS36" i="12" s="1"/>
  <c r="OY36" i="12" s="1"/>
  <c r="PE36" i="12" s="1"/>
  <c r="PK36" i="12" s="1"/>
  <c r="PQ36" i="12" s="1"/>
  <c r="PW36" i="12" s="1"/>
  <c r="QC36" i="12" s="1"/>
  <c r="QI36" i="12" s="1"/>
  <c r="QO36" i="12" s="1"/>
  <c r="QU36" i="12" s="1"/>
  <c r="RA36" i="12" s="1"/>
  <c r="RG36" i="12" s="1"/>
  <c r="RM36" i="12" s="1"/>
  <c r="RS36" i="12" s="1"/>
  <c r="RY36" i="12" s="1"/>
  <c r="SE36" i="12" s="1"/>
  <c r="SK36" i="12" s="1"/>
  <c r="SQ36" i="12" s="1"/>
  <c r="SW36" i="12" s="1"/>
  <c r="TC36" i="12" s="1"/>
  <c r="TI36" i="12" s="1"/>
  <c r="TO36" i="12" s="1"/>
  <c r="TU36" i="12" s="1"/>
  <c r="UA36" i="12" s="1"/>
  <c r="UG36" i="12" s="1"/>
  <c r="UM36" i="12" s="1"/>
  <c r="US36" i="12" s="1"/>
  <c r="UY36" i="12" s="1"/>
  <c r="VE36" i="12" s="1"/>
  <c r="VK36" i="12" s="1"/>
  <c r="VQ36" i="12" s="1"/>
  <c r="VW36" i="12" s="1"/>
  <c r="WC36" i="12" s="1"/>
  <c r="WI36" i="12" s="1"/>
  <c r="WO36" i="12" s="1"/>
  <c r="WU36" i="12" s="1"/>
  <c r="XA36" i="12" s="1"/>
  <c r="XG36" i="12" s="1"/>
  <c r="XM36" i="12" s="1"/>
  <c r="XS36" i="12" s="1"/>
  <c r="XY36" i="12" s="1"/>
  <c r="YE36" i="12" s="1"/>
  <c r="YK36" i="12" s="1"/>
  <c r="YQ36" i="12" s="1"/>
  <c r="YW36" i="12" s="1"/>
  <c r="ZC36" i="12" s="1"/>
  <c r="ZI36" i="12" s="1"/>
  <c r="ZO36" i="12" s="1"/>
  <c r="ZU36" i="12" s="1"/>
  <c r="AAA36" i="12" s="1"/>
  <c r="AAG36" i="12" s="1"/>
  <c r="AAM36" i="12" s="1"/>
  <c r="AAS36" i="12" s="1"/>
  <c r="AAY36" i="12" s="1"/>
  <c r="ABE36" i="12" s="1"/>
  <c r="ABK36" i="12" s="1"/>
  <c r="ABQ36" i="12" s="1"/>
  <c r="ABW36" i="12" s="1"/>
  <c r="ACC36" i="12" s="1"/>
  <c r="ACI36" i="12" s="1"/>
  <c r="ACO36" i="12" s="1"/>
  <c r="ACU36" i="12" s="1"/>
  <c r="ADA36" i="12" s="1"/>
  <c r="ADG36" i="12" s="1"/>
  <c r="ADM36" i="12" s="1"/>
  <c r="ADS36" i="12" s="1"/>
  <c r="ADY36" i="12" s="1"/>
  <c r="AEE36" i="12" s="1"/>
  <c r="AEK36" i="12" s="1"/>
  <c r="AEQ36" i="12" s="1"/>
  <c r="AEW36" i="12" s="1"/>
  <c r="AFC36" i="12" s="1"/>
  <c r="AFI36" i="12" s="1"/>
  <c r="AFO36" i="12" s="1"/>
  <c r="AFU36" i="12" s="1"/>
  <c r="AGA36" i="12" s="1"/>
  <c r="AGG36" i="12" s="1"/>
  <c r="AGM36" i="12" s="1"/>
  <c r="AGS36" i="12" s="1"/>
  <c r="AGY36" i="12" s="1"/>
  <c r="AHE36" i="12" s="1"/>
  <c r="AHK36" i="12" s="1"/>
  <c r="AHQ36" i="12" s="1"/>
  <c r="AHW36" i="12" s="1"/>
  <c r="AIC36" i="12" s="1"/>
  <c r="AII36" i="12" s="1"/>
  <c r="AIO36" i="12" s="1"/>
  <c r="AIU36" i="12" s="1"/>
  <c r="AJA36" i="12" s="1"/>
  <c r="AJG36" i="12" s="1"/>
  <c r="AJM36" i="12" s="1"/>
  <c r="AJS36" i="12" s="1"/>
  <c r="AJY36" i="12" s="1"/>
  <c r="AKE36" i="12" s="1"/>
  <c r="AKK36" i="12" s="1"/>
  <c r="AKQ36" i="12" s="1"/>
  <c r="AKW36" i="12" s="1"/>
  <c r="ALC36" i="12" s="1"/>
  <c r="ALI36" i="12" s="1"/>
  <c r="ALO36" i="12" s="1"/>
  <c r="ALU36" i="12" s="1"/>
  <c r="AMA36" i="12" s="1"/>
  <c r="AMG36" i="12" s="1"/>
  <c r="AMM36" i="12" s="1"/>
  <c r="AMS36" i="12" s="1"/>
  <c r="AMY36" i="12" s="1"/>
  <c r="ANE36" i="12" s="1"/>
  <c r="ANK36" i="12" s="1"/>
  <c r="ANQ36" i="12" s="1"/>
  <c r="ANW36" i="12" s="1"/>
  <c r="AOC36" i="12" s="1"/>
  <c r="AOI36" i="12" s="1"/>
  <c r="AOO36" i="12" s="1"/>
  <c r="AOU36" i="12" s="1"/>
  <c r="APA36" i="12" s="1"/>
  <c r="APG36" i="12" s="1"/>
  <c r="APM36" i="12" s="1"/>
  <c r="APS36" i="12" s="1"/>
  <c r="APY36" i="12" s="1"/>
  <c r="AQE36" i="12" s="1"/>
  <c r="AQK36" i="12" s="1"/>
  <c r="AQQ36" i="12" s="1"/>
  <c r="AQW36" i="12" s="1"/>
  <c r="ARC36" i="12" s="1"/>
  <c r="ARI36" i="12" s="1"/>
  <c r="ARO36" i="12" s="1"/>
  <c r="ARU36" i="12" s="1"/>
  <c r="ASA36" i="12" s="1"/>
  <c r="ASG36" i="12" s="1"/>
  <c r="ASM36" i="12" s="1"/>
  <c r="ASS36" i="12" s="1"/>
  <c r="ASY36" i="12" s="1"/>
  <c r="ATE36" i="12" s="1"/>
  <c r="ATK36" i="12" s="1"/>
  <c r="ATQ36" i="12" s="1"/>
  <c r="ATW36" i="12" s="1"/>
  <c r="AUC36" i="12" s="1"/>
  <c r="AUI36" i="12" s="1"/>
  <c r="AUO36" i="12" s="1"/>
  <c r="AUU36" i="12" s="1"/>
  <c r="AVA36" i="12" s="1"/>
  <c r="AVG36" i="12" s="1"/>
  <c r="AVM36" i="12" s="1"/>
  <c r="AVS36" i="12" s="1"/>
  <c r="AVY36" i="12" s="1"/>
  <c r="AWE36" i="12" s="1"/>
  <c r="AWK36" i="12" s="1"/>
  <c r="AWQ36" i="12" s="1"/>
  <c r="AWW36" i="12" s="1"/>
  <c r="AXC36" i="12" s="1"/>
  <c r="AXI36" i="12" s="1"/>
  <c r="AXO36" i="12" s="1"/>
  <c r="AXU36" i="12" s="1"/>
  <c r="AYA36" i="12" s="1"/>
  <c r="AYG36" i="12" s="1"/>
  <c r="AYM36" i="12" s="1"/>
  <c r="AYS36" i="12" s="1"/>
  <c r="AYY36" i="12" s="1"/>
  <c r="AZE36" i="12" s="1"/>
  <c r="AZK36" i="12" s="1"/>
  <c r="AZQ36" i="12" s="1"/>
  <c r="AZW36" i="12" s="1"/>
  <c r="BAC36" i="12" s="1"/>
  <c r="BAI36" i="12" s="1"/>
  <c r="BAO36" i="12" s="1"/>
  <c r="BAU36" i="12" s="1"/>
  <c r="BBA36" i="12" s="1"/>
  <c r="BBG36" i="12" s="1"/>
  <c r="BBM36" i="12" s="1"/>
  <c r="BBS36" i="12" s="1"/>
  <c r="BBY36" i="12" s="1"/>
  <c r="BCE36" i="12" s="1"/>
  <c r="BCK36" i="12" s="1"/>
  <c r="BCQ36" i="12" s="1"/>
  <c r="BCW36" i="12" s="1"/>
  <c r="BDC36" i="12" s="1"/>
  <c r="BDI36" i="12" s="1"/>
  <c r="BDO36" i="12" s="1"/>
  <c r="BDU36" i="12" s="1"/>
  <c r="BEA36" i="12" s="1"/>
  <c r="BEG36" i="12" s="1"/>
  <c r="BEM36" i="12" s="1"/>
  <c r="BES36" i="12" s="1"/>
  <c r="BEY36" i="12" s="1"/>
  <c r="BFE36" i="12" s="1"/>
  <c r="BFK36" i="12" s="1"/>
  <c r="BFQ36" i="12" s="1"/>
  <c r="BFW36" i="12" s="1"/>
  <c r="BGC36" i="12" s="1"/>
  <c r="BGI36" i="12" s="1"/>
  <c r="BGO36" i="12" s="1"/>
  <c r="BGU36" i="12" s="1"/>
  <c r="BHA36" i="12" s="1"/>
  <c r="BHG36" i="12" s="1"/>
  <c r="BHM36" i="12" s="1"/>
  <c r="BHS36" i="12" s="1"/>
  <c r="BHY36" i="12" s="1"/>
  <c r="BIE36" i="12" s="1"/>
  <c r="BIK36" i="12" s="1"/>
  <c r="BIQ36" i="12" s="1"/>
  <c r="BIW36" i="12" s="1"/>
  <c r="BJC36" i="12" s="1"/>
  <c r="BJI36" i="12" s="1"/>
  <c r="BJO36" i="12" s="1"/>
  <c r="BJU36" i="12" s="1"/>
  <c r="BKA36" i="12" s="1"/>
  <c r="BKG36" i="12" s="1"/>
  <c r="BKM36" i="12" s="1"/>
  <c r="BKS36" i="12" s="1"/>
  <c r="BKY36" i="12" s="1"/>
  <c r="BLE36" i="12" s="1"/>
  <c r="BLK36" i="12" s="1"/>
  <c r="BLQ36" i="12" s="1"/>
  <c r="BLW36" i="12" s="1"/>
  <c r="BMC36" i="12" s="1"/>
  <c r="BMI36" i="12" s="1"/>
  <c r="BMO36" i="12" s="1"/>
  <c r="BMU36" i="12" s="1"/>
  <c r="BNA36" i="12" s="1"/>
  <c r="BNG36" i="12" s="1"/>
  <c r="BNM36" i="12" s="1"/>
  <c r="BNS36" i="12" s="1"/>
  <c r="BNY36" i="12" s="1"/>
  <c r="BOE36" i="12" s="1"/>
  <c r="BOK36" i="12" s="1"/>
  <c r="BOQ36" i="12" s="1"/>
  <c r="BOW36" i="12" s="1"/>
  <c r="BPC36" i="12" s="1"/>
  <c r="BPI36" i="12" s="1"/>
  <c r="BPO36" i="12" s="1"/>
  <c r="BPU36" i="12" s="1"/>
  <c r="BQA36" i="12" s="1"/>
  <c r="BQG36" i="12" s="1"/>
  <c r="BQM36" i="12" s="1"/>
  <c r="BQS36" i="12" s="1"/>
  <c r="BQY36" i="12" s="1"/>
  <c r="BRE36" i="12" s="1"/>
  <c r="BRK36" i="12" s="1"/>
  <c r="BRQ36" i="12" s="1"/>
  <c r="BRW36" i="12" s="1"/>
  <c r="BSC36" i="12" s="1"/>
  <c r="BSI36" i="12" s="1"/>
  <c r="BSO36" i="12" s="1"/>
  <c r="BSU36" i="12" s="1"/>
  <c r="BTA36" i="12" s="1"/>
  <c r="BTG36" i="12" s="1"/>
  <c r="BTM36" i="12" s="1"/>
  <c r="BTS36" i="12" s="1"/>
  <c r="BTY36" i="12" s="1"/>
  <c r="BUE36" i="12" s="1"/>
  <c r="BUK36" i="12" s="1"/>
  <c r="BUQ36" i="12" s="1"/>
  <c r="BUW36" i="12" s="1"/>
  <c r="BVC36" i="12" s="1"/>
  <c r="BVI36" i="12" s="1"/>
  <c r="BVO36" i="12" s="1"/>
  <c r="BVU36" i="12" s="1"/>
  <c r="BWA36" i="12" s="1"/>
  <c r="BWG36" i="12" s="1"/>
  <c r="BWM36" i="12" s="1"/>
  <c r="BWS36" i="12" s="1"/>
  <c r="BWY36" i="12" s="1"/>
  <c r="BXE36" i="12" s="1"/>
  <c r="BXK36" i="12" s="1"/>
  <c r="BXQ36" i="12" s="1"/>
  <c r="BXW36" i="12" s="1"/>
  <c r="BYC36" i="12" s="1"/>
  <c r="BYI36" i="12" s="1"/>
  <c r="BYO36" i="12" s="1"/>
  <c r="BYU36" i="12" s="1"/>
  <c r="BZA36" i="12" s="1"/>
  <c r="BZG36" i="12" s="1"/>
  <c r="BZM36" i="12" s="1"/>
  <c r="BZS36" i="12" s="1"/>
  <c r="BZY36" i="12" s="1"/>
  <c r="CAE36" i="12" s="1"/>
  <c r="CAK36" i="12" s="1"/>
  <c r="CAQ36" i="12" s="1"/>
  <c r="CAW36" i="12" s="1"/>
  <c r="CBC36" i="12" s="1"/>
  <c r="CBI36" i="12" s="1"/>
  <c r="CBO36" i="12" s="1"/>
  <c r="CBU36" i="12" s="1"/>
  <c r="CCA36" i="12" s="1"/>
  <c r="CCG36" i="12" s="1"/>
  <c r="CCM36" i="12" s="1"/>
  <c r="CCS36" i="12" s="1"/>
  <c r="CCY36" i="12" s="1"/>
  <c r="CDE36" i="12" s="1"/>
  <c r="CDK36" i="12" s="1"/>
  <c r="CDQ36" i="12" s="1"/>
  <c r="CDW36" i="12" s="1"/>
  <c r="CEC36" i="12" s="1"/>
  <c r="CEI36" i="12" s="1"/>
  <c r="CEO36" i="12" s="1"/>
  <c r="CEU36" i="12" s="1"/>
  <c r="CFA36" i="12" s="1"/>
  <c r="CFG36" i="12" s="1"/>
  <c r="CFM36" i="12" s="1"/>
  <c r="CFS36" i="12" s="1"/>
  <c r="CFY36" i="12" s="1"/>
  <c r="CGE36" i="12" s="1"/>
  <c r="CGK36" i="12" s="1"/>
  <c r="CGQ36" i="12" s="1"/>
  <c r="CGW36" i="12" s="1"/>
  <c r="CHC36" i="12" s="1"/>
  <c r="CHI36" i="12" s="1"/>
  <c r="CHO36" i="12" s="1"/>
  <c r="CHU36" i="12" s="1"/>
  <c r="CIA36" i="12" s="1"/>
  <c r="CIG36" i="12" s="1"/>
  <c r="CIM36" i="12" s="1"/>
  <c r="CIS36" i="12" s="1"/>
  <c r="CIY36" i="12" s="1"/>
  <c r="CJE36" i="12" s="1"/>
  <c r="CJK36" i="12" s="1"/>
  <c r="CJQ36" i="12" s="1"/>
  <c r="CJW36" i="12" s="1"/>
  <c r="CKC36" i="12" s="1"/>
  <c r="CKI36" i="12" s="1"/>
  <c r="CKO36" i="12" s="1"/>
  <c r="CKU36" i="12" s="1"/>
  <c r="CLA36" i="12" s="1"/>
  <c r="CLG36" i="12" s="1"/>
  <c r="CLM36" i="12" s="1"/>
  <c r="CLS36" i="12" s="1"/>
  <c r="CLY36" i="12" s="1"/>
  <c r="CME36" i="12" s="1"/>
  <c r="CMK36" i="12" s="1"/>
  <c r="CMQ36" i="12" s="1"/>
  <c r="CMW36" i="12" s="1"/>
  <c r="CNC36" i="12" s="1"/>
  <c r="CNI36" i="12" s="1"/>
  <c r="CNO36" i="12" s="1"/>
  <c r="CNU36" i="12" s="1"/>
  <c r="COA36" i="12" s="1"/>
  <c r="COG36" i="12" s="1"/>
  <c r="COM36" i="12" s="1"/>
  <c r="COS36" i="12" s="1"/>
  <c r="COY36" i="12" s="1"/>
  <c r="CPE36" i="12" s="1"/>
  <c r="CPK36" i="12" s="1"/>
  <c r="CPQ36" i="12" s="1"/>
  <c r="CPW36" i="12" s="1"/>
  <c r="CQC36" i="12" s="1"/>
  <c r="CQI36" i="12" s="1"/>
  <c r="CQO36" i="12" s="1"/>
  <c r="CQU36" i="12" s="1"/>
  <c r="CRA36" i="12" s="1"/>
  <c r="CRG36" i="12" s="1"/>
  <c r="CRM36" i="12" s="1"/>
  <c r="CRS36" i="12" s="1"/>
  <c r="CRY36" i="12" s="1"/>
  <c r="CSE36" i="12" s="1"/>
  <c r="CSK36" i="12" s="1"/>
  <c r="CSQ36" i="12" s="1"/>
  <c r="CSW36" i="12" s="1"/>
  <c r="CTC36" i="12" s="1"/>
  <c r="CTI36" i="12" s="1"/>
  <c r="CTO36" i="12" s="1"/>
  <c r="CTU36" i="12" s="1"/>
  <c r="CUA36" i="12" s="1"/>
  <c r="CUG36" i="12" s="1"/>
  <c r="CUM36" i="12" s="1"/>
  <c r="CUS36" i="12" s="1"/>
  <c r="CUY36" i="12" s="1"/>
  <c r="CVE36" i="12" s="1"/>
  <c r="CVK36" i="12" s="1"/>
  <c r="CVQ36" i="12" s="1"/>
  <c r="CVW36" i="12" s="1"/>
  <c r="CWC36" i="12" s="1"/>
  <c r="CWI36" i="12" s="1"/>
  <c r="CWO36" i="12" s="1"/>
  <c r="CWU36" i="12" s="1"/>
  <c r="CXA36" i="12" s="1"/>
  <c r="CXG36" i="12" s="1"/>
  <c r="CXM36" i="12" s="1"/>
  <c r="CXS36" i="12" s="1"/>
  <c r="CXY36" i="12" s="1"/>
  <c r="CYE36" i="12" s="1"/>
  <c r="CYK36" i="12" s="1"/>
  <c r="CYQ36" i="12" s="1"/>
  <c r="CYW36" i="12" s="1"/>
  <c r="CZC36" i="12" s="1"/>
  <c r="CZI36" i="12" s="1"/>
  <c r="CZO36" i="12" s="1"/>
  <c r="CZU36" i="12" s="1"/>
  <c r="DAA36" i="12" s="1"/>
  <c r="DAG36" i="12" s="1"/>
  <c r="DAM36" i="12" s="1"/>
  <c r="DAS36" i="12" s="1"/>
  <c r="DAY36" i="12" s="1"/>
  <c r="DBE36" i="12" s="1"/>
  <c r="DBK36" i="12" s="1"/>
  <c r="DBQ36" i="12" s="1"/>
  <c r="DBW36" i="12" s="1"/>
  <c r="DCC36" i="12" s="1"/>
  <c r="DCI36" i="12" s="1"/>
  <c r="DCO36" i="12" s="1"/>
  <c r="DCU36" i="12" s="1"/>
  <c r="DDA36" i="12" s="1"/>
  <c r="DDG36" i="12" s="1"/>
  <c r="DDM36" i="12" s="1"/>
  <c r="DDS36" i="12" s="1"/>
  <c r="DDY36" i="12" s="1"/>
  <c r="DEE36" i="12" s="1"/>
  <c r="DEK36" i="12" s="1"/>
  <c r="DEQ36" i="12" s="1"/>
  <c r="DEW36" i="12" s="1"/>
  <c r="DFC36" i="12" s="1"/>
  <c r="DFI36" i="12" s="1"/>
  <c r="DFO36" i="12" s="1"/>
  <c r="DFU36" i="12" s="1"/>
  <c r="DGA36" i="12" s="1"/>
  <c r="DGG36" i="12" s="1"/>
  <c r="DGM36" i="12" s="1"/>
  <c r="DGS36" i="12" s="1"/>
  <c r="DGY36" i="12" s="1"/>
  <c r="DHE36" i="12" s="1"/>
  <c r="DHK36" i="12" s="1"/>
  <c r="DHQ36" i="12" s="1"/>
  <c r="DHW36" i="12" s="1"/>
  <c r="DIC36" i="12" s="1"/>
  <c r="DII36" i="12" s="1"/>
  <c r="DIO36" i="12" s="1"/>
  <c r="DIU36" i="12" s="1"/>
  <c r="DJA36" i="12" s="1"/>
  <c r="DJG36" i="12" s="1"/>
  <c r="DJM36" i="12" s="1"/>
  <c r="DJS36" i="12" s="1"/>
  <c r="DJY36" i="12" s="1"/>
  <c r="DKE36" i="12" s="1"/>
  <c r="DKK36" i="12" s="1"/>
  <c r="DKQ36" i="12" s="1"/>
  <c r="DKW36" i="12" s="1"/>
  <c r="DLC36" i="12" s="1"/>
  <c r="DLI36" i="12" s="1"/>
  <c r="DLO36" i="12" s="1"/>
  <c r="DLU36" i="12" s="1"/>
  <c r="DMA36" i="12" s="1"/>
  <c r="DMG36" i="12" s="1"/>
  <c r="DMM36" i="12" s="1"/>
  <c r="DMS36" i="12" s="1"/>
  <c r="DMY36" i="12" s="1"/>
  <c r="DNE36" i="12" s="1"/>
  <c r="DNK36" i="12" s="1"/>
  <c r="DNQ36" i="12" s="1"/>
  <c r="DNW36" i="12" s="1"/>
  <c r="DOC36" i="12" s="1"/>
  <c r="DOI36" i="12" s="1"/>
  <c r="DOO36" i="12" s="1"/>
  <c r="DOU36" i="12" s="1"/>
  <c r="DPA36" i="12" s="1"/>
  <c r="DPG36" i="12" s="1"/>
  <c r="DPM36" i="12" s="1"/>
  <c r="DPS36" i="12" s="1"/>
  <c r="DPY36" i="12" s="1"/>
  <c r="DQE36" i="12" s="1"/>
  <c r="DQK36" i="12" s="1"/>
  <c r="DQQ36" i="12" s="1"/>
  <c r="DQW36" i="12" s="1"/>
  <c r="DRC36" i="12" s="1"/>
  <c r="DRI36" i="12" s="1"/>
  <c r="DRO36" i="12" s="1"/>
  <c r="DRU36" i="12" s="1"/>
  <c r="DSA36" i="12" s="1"/>
  <c r="DSG36" i="12" s="1"/>
  <c r="DSM36" i="12" s="1"/>
  <c r="DSS36" i="12" s="1"/>
  <c r="DSY36" i="12" s="1"/>
  <c r="DTE36" i="12" s="1"/>
  <c r="DTK36" i="12" s="1"/>
  <c r="DTQ36" i="12" s="1"/>
  <c r="DTW36" i="12" s="1"/>
  <c r="DUC36" i="12" s="1"/>
  <c r="DUI36" i="12" s="1"/>
  <c r="DUO36" i="12" s="1"/>
  <c r="DUU36" i="12" s="1"/>
  <c r="DVA36" i="12" s="1"/>
  <c r="DVG36" i="12" s="1"/>
  <c r="DVM36" i="12" s="1"/>
  <c r="DVS36" i="12" s="1"/>
  <c r="DVY36" i="12" s="1"/>
  <c r="DWE36" i="12" s="1"/>
  <c r="DWK36" i="12" s="1"/>
  <c r="DWQ36" i="12" s="1"/>
  <c r="DWW36" i="12" s="1"/>
  <c r="DXC36" i="12" s="1"/>
  <c r="DXI36" i="12" s="1"/>
  <c r="DXO36" i="12" s="1"/>
  <c r="DXU36" i="12" s="1"/>
  <c r="DYA36" i="12" s="1"/>
  <c r="DYG36" i="12" s="1"/>
  <c r="DYM36" i="12" s="1"/>
  <c r="DYS36" i="12" s="1"/>
  <c r="DYY36" i="12" s="1"/>
  <c r="DZE36" i="12" s="1"/>
  <c r="DZK36" i="12" s="1"/>
  <c r="DZQ36" i="12" s="1"/>
  <c r="DZW36" i="12" s="1"/>
  <c r="EAC36" i="12" s="1"/>
  <c r="EAI36" i="12" s="1"/>
  <c r="EAO36" i="12" s="1"/>
  <c r="EAU36" i="12" s="1"/>
  <c r="EBA36" i="12" s="1"/>
  <c r="EBG36" i="12" s="1"/>
  <c r="EBM36" i="12" s="1"/>
  <c r="EBS36" i="12" s="1"/>
  <c r="EBY36" i="12" s="1"/>
  <c r="ECE36" i="12" s="1"/>
  <c r="ECK36" i="12" s="1"/>
  <c r="ECQ36" i="12" s="1"/>
  <c r="ECW36" i="12" s="1"/>
  <c r="EDC36" i="12" s="1"/>
  <c r="EDI36" i="12" s="1"/>
  <c r="EDO36" i="12" s="1"/>
  <c r="EDU36" i="12" s="1"/>
  <c r="EEA36" i="12" s="1"/>
  <c r="EEG36" i="12" s="1"/>
  <c r="EEM36" i="12" s="1"/>
  <c r="EES36" i="12" s="1"/>
  <c r="EEY36" i="12" s="1"/>
  <c r="EFE36" i="12" s="1"/>
  <c r="EFK36" i="12" s="1"/>
  <c r="EFQ36" i="12" s="1"/>
  <c r="EFW36" i="12" s="1"/>
  <c r="EGC36" i="12" s="1"/>
  <c r="EGI36" i="12" s="1"/>
  <c r="EGO36" i="12" s="1"/>
  <c r="EGU36" i="12" s="1"/>
  <c r="EHA36" i="12" s="1"/>
  <c r="EHG36" i="12" s="1"/>
  <c r="EHM36" i="12" s="1"/>
  <c r="EHS36" i="12" s="1"/>
  <c r="EHY36" i="12" s="1"/>
  <c r="EIE36" i="12" s="1"/>
  <c r="EIK36" i="12" s="1"/>
  <c r="EIQ36" i="12" s="1"/>
  <c r="EIW36" i="12" s="1"/>
  <c r="EJC36" i="12" s="1"/>
  <c r="EJI36" i="12" s="1"/>
  <c r="EJO36" i="12" s="1"/>
  <c r="EJU36" i="12" s="1"/>
  <c r="EKA36" i="12" s="1"/>
  <c r="EKG36" i="12" s="1"/>
  <c r="EKM36" i="12" s="1"/>
  <c r="EKS36" i="12" s="1"/>
  <c r="EKY36" i="12" s="1"/>
  <c r="ELE36" i="12" s="1"/>
  <c r="ELK36" i="12" s="1"/>
  <c r="ELQ36" i="12" s="1"/>
  <c r="ELW36" i="12" s="1"/>
  <c r="EMC36" i="12" s="1"/>
  <c r="EMI36" i="12" s="1"/>
  <c r="EMO36" i="12" s="1"/>
  <c r="EMU36" i="12" s="1"/>
  <c r="ENA36" i="12" s="1"/>
  <c r="ENG36" i="12" s="1"/>
  <c r="ENM36" i="12" s="1"/>
  <c r="ENS36" i="12" s="1"/>
  <c r="ENY36" i="12" s="1"/>
  <c r="EOE36" i="12" s="1"/>
  <c r="EOK36" i="12" s="1"/>
  <c r="EOQ36" i="12" s="1"/>
  <c r="EOW36" i="12" s="1"/>
  <c r="EPC36" i="12" s="1"/>
  <c r="EPI36" i="12" s="1"/>
  <c r="EPO36" i="12" s="1"/>
  <c r="EPU36" i="12" s="1"/>
  <c r="EQA36" i="12" s="1"/>
  <c r="EQG36" i="12" s="1"/>
  <c r="EQM36" i="12" s="1"/>
  <c r="EQS36" i="12" s="1"/>
  <c r="EQY36" i="12" s="1"/>
  <c r="ERE36" i="12" s="1"/>
  <c r="ERK36" i="12" s="1"/>
  <c r="ERQ36" i="12" s="1"/>
  <c r="ERW36" i="12" s="1"/>
  <c r="ESC36" i="12" s="1"/>
  <c r="ESI36" i="12" s="1"/>
  <c r="ESO36" i="12" s="1"/>
  <c r="ESU36" i="12" s="1"/>
  <c r="ETA36" i="12" s="1"/>
  <c r="ETG36" i="12" s="1"/>
  <c r="ETM36" i="12" s="1"/>
  <c r="ETS36" i="12" s="1"/>
  <c r="ETY36" i="12" s="1"/>
  <c r="EUE36" i="12" s="1"/>
  <c r="EUK36" i="12" s="1"/>
  <c r="EUQ36" i="12" s="1"/>
  <c r="EUW36" i="12" s="1"/>
  <c r="EVC36" i="12" s="1"/>
  <c r="EVI36" i="12" s="1"/>
  <c r="EVO36" i="12" s="1"/>
  <c r="EVU36" i="12" s="1"/>
  <c r="EWA36" i="12" s="1"/>
  <c r="EWG36" i="12" s="1"/>
  <c r="EWM36" i="12" s="1"/>
  <c r="EWS36" i="12" s="1"/>
  <c r="EWY36" i="12" s="1"/>
  <c r="EXE36" i="12" s="1"/>
  <c r="EXK36" i="12" s="1"/>
  <c r="EXQ36" i="12" s="1"/>
  <c r="EXW36" i="12" s="1"/>
  <c r="EYC36" i="12" s="1"/>
  <c r="EYI36" i="12" s="1"/>
  <c r="EYO36" i="12" s="1"/>
  <c r="EYU36" i="12" s="1"/>
  <c r="EZA36" i="12" s="1"/>
  <c r="EZG36" i="12" s="1"/>
  <c r="EZM36" i="12" s="1"/>
  <c r="EZS36" i="12" s="1"/>
  <c r="EZY36" i="12" s="1"/>
  <c r="FAE36" i="12" s="1"/>
  <c r="FAK36" i="12" s="1"/>
  <c r="FAQ36" i="12" s="1"/>
  <c r="FAW36" i="12" s="1"/>
  <c r="FBC36" i="12" s="1"/>
  <c r="FBI36" i="12" s="1"/>
  <c r="FBO36" i="12" s="1"/>
  <c r="FBU36" i="12" s="1"/>
  <c r="FCA36" i="12" s="1"/>
  <c r="FCG36" i="12" s="1"/>
  <c r="FCM36" i="12" s="1"/>
  <c r="FCS36" i="12" s="1"/>
  <c r="FCY36" i="12" s="1"/>
  <c r="FDE36" i="12" s="1"/>
  <c r="FDK36" i="12" s="1"/>
  <c r="FDQ36" i="12" s="1"/>
  <c r="FDW36" i="12" s="1"/>
  <c r="FEC36" i="12" s="1"/>
  <c r="FEI36" i="12" s="1"/>
  <c r="FEO36" i="12" s="1"/>
  <c r="FEU36" i="12" s="1"/>
  <c r="FFA36" i="12" s="1"/>
  <c r="FFG36" i="12" s="1"/>
  <c r="FFM36" i="12" s="1"/>
  <c r="FFS36" i="12" s="1"/>
  <c r="FFY36" i="12" s="1"/>
  <c r="FGE36" i="12" s="1"/>
  <c r="FGK36" i="12" s="1"/>
  <c r="FGQ36" i="12" s="1"/>
  <c r="FGW36" i="12" s="1"/>
  <c r="FHC36" i="12" s="1"/>
  <c r="FHI36" i="12" s="1"/>
  <c r="FHO36" i="12" s="1"/>
  <c r="FHU36" i="12" s="1"/>
  <c r="FIA36" i="12" s="1"/>
  <c r="FIG36" i="12" s="1"/>
  <c r="FIM36" i="12" s="1"/>
  <c r="FIS36" i="12" s="1"/>
  <c r="FIY36" i="12" s="1"/>
  <c r="FJE36" i="12" s="1"/>
  <c r="FJK36" i="12" s="1"/>
  <c r="FJQ36" i="12" s="1"/>
  <c r="FJW36" i="12" s="1"/>
  <c r="FKC36" i="12" s="1"/>
  <c r="FKI36" i="12" s="1"/>
  <c r="FKO36" i="12" s="1"/>
  <c r="FKU36" i="12" s="1"/>
  <c r="FLA36" i="12" s="1"/>
  <c r="FLG36" i="12" s="1"/>
  <c r="FLM36" i="12" s="1"/>
  <c r="FLS36" i="12" s="1"/>
  <c r="FLY36" i="12" s="1"/>
  <c r="FME36" i="12" s="1"/>
  <c r="FMK36" i="12" s="1"/>
  <c r="FMQ36" i="12" s="1"/>
  <c r="FMW36" i="12" s="1"/>
  <c r="FNC36" i="12" s="1"/>
  <c r="FNI36" i="12" s="1"/>
  <c r="FNO36" i="12" s="1"/>
  <c r="FNU36" i="12" s="1"/>
  <c r="FOA36" i="12" s="1"/>
  <c r="FOG36" i="12" s="1"/>
  <c r="FOM36" i="12" s="1"/>
  <c r="FOS36" i="12" s="1"/>
  <c r="FOY36" i="12" s="1"/>
  <c r="FPE36" i="12" s="1"/>
  <c r="FPK36" i="12" s="1"/>
  <c r="FPQ36" i="12" s="1"/>
  <c r="FPW36" i="12" s="1"/>
  <c r="FQC36" i="12" s="1"/>
  <c r="FQI36" i="12" s="1"/>
  <c r="FQO36" i="12" s="1"/>
  <c r="FQU36" i="12" s="1"/>
  <c r="FRA36" i="12" s="1"/>
  <c r="FRG36" i="12" s="1"/>
  <c r="FRM36" i="12" s="1"/>
  <c r="FRS36" i="12" s="1"/>
  <c r="FRY36" i="12" s="1"/>
  <c r="FSE36" i="12" s="1"/>
  <c r="FSK36" i="12" s="1"/>
  <c r="FSQ36" i="12" s="1"/>
  <c r="FSW36" i="12" s="1"/>
  <c r="FTC36" i="12" s="1"/>
  <c r="FTI36" i="12" s="1"/>
  <c r="FTO36" i="12" s="1"/>
  <c r="FTU36" i="12" s="1"/>
  <c r="FUA36" i="12" s="1"/>
  <c r="FUG36" i="12" s="1"/>
  <c r="FUM36" i="12" s="1"/>
  <c r="FUS36" i="12" s="1"/>
  <c r="FUY36" i="12" s="1"/>
  <c r="FVE36" i="12" s="1"/>
  <c r="FVK36" i="12" s="1"/>
  <c r="FVQ36" i="12" s="1"/>
  <c r="FVW36" i="12" s="1"/>
  <c r="FWC36" i="12" s="1"/>
  <c r="FWI36" i="12" s="1"/>
  <c r="FWO36" i="12" s="1"/>
  <c r="FWU36" i="12" s="1"/>
  <c r="FXA36" i="12" s="1"/>
  <c r="FXG36" i="12" s="1"/>
  <c r="FXM36" i="12" s="1"/>
  <c r="FXS36" i="12" s="1"/>
  <c r="FXY36" i="12" s="1"/>
  <c r="FYE36" i="12" s="1"/>
  <c r="FYK36" i="12" s="1"/>
  <c r="FYQ36" i="12" s="1"/>
  <c r="FYW36" i="12" s="1"/>
  <c r="FZC36" i="12" s="1"/>
  <c r="FZI36" i="12" s="1"/>
  <c r="FZO36" i="12" s="1"/>
  <c r="FZU36" i="12" s="1"/>
  <c r="GAA36" i="12" s="1"/>
  <c r="GAG36" i="12" s="1"/>
  <c r="GAM36" i="12" s="1"/>
  <c r="GAS36" i="12" s="1"/>
  <c r="GAY36" i="12" s="1"/>
  <c r="GBE36" i="12" s="1"/>
  <c r="GBK36" i="12" s="1"/>
  <c r="GBQ36" i="12" s="1"/>
  <c r="GBW36" i="12" s="1"/>
  <c r="GCC36" i="12" s="1"/>
  <c r="GCI36" i="12" s="1"/>
  <c r="GCO36" i="12" s="1"/>
  <c r="GCU36" i="12" s="1"/>
  <c r="GDA36" i="12" s="1"/>
  <c r="GDG36" i="12" s="1"/>
  <c r="GDM36" i="12" s="1"/>
  <c r="GDS36" i="12" s="1"/>
  <c r="GDY36" i="12" s="1"/>
  <c r="GEE36" i="12" s="1"/>
  <c r="GEK36" i="12" s="1"/>
  <c r="GEQ36" i="12" s="1"/>
  <c r="GEW36" i="12" s="1"/>
  <c r="GFC36" i="12" s="1"/>
  <c r="GFI36" i="12" s="1"/>
  <c r="GFO36" i="12" s="1"/>
  <c r="GFU36" i="12" s="1"/>
  <c r="GGA36" i="12" s="1"/>
  <c r="GGG36" i="12" s="1"/>
  <c r="GGM36" i="12" s="1"/>
  <c r="GGS36" i="12" s="1"/>
  <c r="GGY36" i="12" s="1"/>
  <c r="GHE36" i="12" s="1"/>
  <c r="GHK36" i="12" s="1"/>
  <c r="GHQ36" i="12" s="1"/>
  <c r="GHW36" i="12" s="1"/>
  <c r="GIC36" i="12" s="1"/>
  <c r="GII36" i="12" s="1"/>
  <c r="GIO36" i="12" s="1"/>
  <c r="GIU36" i="12" s="1"/>
  <c r="GJA36" i="12" s="1"/>
  <c r="GJG36" i="12" s="1"/>
  <c r="GJM36" i="12" s="1"/>
  <c r="GJS36" i="12" s="1"/>
  <c r="GJY36" i="12" s="1"/>
  <c r="GKE36" i="12" s="1"/>
  <c r="GKK36" i="12" s="1"/>
  <c r="GKQ36" i="12" s="1"/>
  <c r="GKW36" i="12" s="1"/>
  <c r="GLC36" i="12" s="1"/>
  <c r="GLI36" i="12" s="1"/>
  <c r="GLO36" i="12" s="1"/>
  <c r="GLU36" i="12" s="1"/>
  <c r="GMA36" i="12" s="1"/>
  <c r="GMG36" i="12" s="1"/>
  <c r="GMM36" i="12" s="1"/>
  <c r="GMS36" i="12" s="1"/>
  <c r="GMY36" i="12" s="1"/>
  <c r="GNE36" i="12" s="1"/>
  <c r="GNK36" i="12" s="1"/>
  <c r="GNQ36" i="12" s="1"/>
  <c r="GNW36" i="12" s="1"/>
  <c r="GOC36" i="12" s="1"/>
  <c r="GOI36" i="12" s="1"/>
  <c r="GOO36" i="12" s="1"/>
  <c r="GOU36" i="12" s="1"/>
  <c r="GPA36" i="12" s="1"/>
  <c r="GPG36" i="12" s="1"/>
  <c r="GPM36" i="12" s="1"/>
  <c r="GPS36" i="12" s="1"/>
  <c r="GPY36" i="12" s="1"/>
  <c r="GQE36" i="12" s="1"/>
  <c r="GQK36" i="12" s="1"/>
  <c r="GQQ36" i="12" s="1"/>
  <c r="GQW36" i="12" s="1"/>
  <c r="GRC36" i="12" s="1"/>
  <c r="GRI36" i="12" s="1"/>
  <c r="GRO36" i="12" s="1"/>
  <c r="GRU36" i="12" s="1"/>
  <c r="GSA36" i="12" s="1"/>
  <c r="GSG36" i="12" s="1"/>
  <c r="GSM36" i="12" s="1"/>
  <c r="GSS36" i="12" s="1"/>
  <c r="GSY36" i="12" s="1"/>
  <c r="GTE36" i="12" s="1"/>
  <c r="GTK36" i="12" s="1"/>
  <c r="GTQ36" i="12" s="1"/>
  <c r="GTW36" i="12" s="1"/>
  <c r="GUC36" i="12" s="1"/>
  <c r="GUI36" i="12" s="1"/>
  <c r="GUO36" i="12" s="1"/>
  <c r="GUU36" i="12" s="1"/>
  <c r="GVA36" i="12" s="1"/>
  <c r="GVG36" i="12" s="1"/>
  <c r="GVM36" i="12" s="1"/>
  <c r="GVS36" i="12" s="1"/>
  <c r="GVY36" i="12" s="1"/>
  <c r="GWE36" i="12" s="1"/>
  <c r="GWK36" i="12" s="1"/>
  <c r="GWQ36" i="12" s="1"/>
  <c r="GWW36" i="12" s="1"/>
  <c r="GXC36" i="12" s="1"/>
  <c r="GXI36" i="12" s="1"/>
  <c r="GXO36" i="12" s="1"/>
  <c r="GXU36" i="12" s="1"/>
  <c r="GYA36" i="12" s="1"/>
  <c r="GYG36" i="12" s="1"/>
  <c r="GYM36" i="12" s="1"/>
  <c r="GYS36" i="12" s="1"/>
  <c r="GYY36" i="12" s="1"/>
  <c r="GZE36" i="12" s="1"/>
  <c r="GZK36" i="12" s="1"/>
  <c r="GZQ36" i="12" s="1"/>
  <c r="GZW36" i="12" s="1"/>
  <c r="HAC36" i="12" s="1"/>
  <c r="HAI36" i="12" s="1"/>
  <c r="HAO36" i="12" s="1"/>
  <c r="HAU36" i="12" s="1"/>
  <c r="HBA36" i="12" s="1"/>
  <c r="HBG36" i="12" s="1"/>
  <c r="HBM36" i="12" s="1"/>
  <c r="HBS36" i="12" s="1"/>
  <c r="HBY36" i="12" s="1"/>
  <c r="HCE36" i="12" s="1"/>
  <c r="HCK36" i="12" s="1"/>
  <c r="HCQ36" i="12" s="1"/>
  <c r="HCW36" i="12" s="1"/>
  <c r="HDC36" i="12" s="1"/>
  <c r="HDI36" i="12" s="1"/>
  <c r="HDO36" i="12" s="1"/>
  <c r="HDU36" i="12" s="1"/>
  <c r="HEA36" i="12" s="1"/>
  <c r="HEG36" i="12" s="1"/>
  <c r="HEM36" i="12" s="1"/>
  <c r="HES36" i="12" s="1"/>
  <c r="HEY36" i="12" s="1"/>
  <c r="HFE36" i="12" s="1"/>
  <c r="HFK36" i="12" s="1"/>
  <c r="HFQ36" i="12" s="1"/>
  <c r="HFW36" i="12" s="1"/>
  <c r="HGC36" i="12" s="1"/>
  <c r="HGI36" i="12" s="1"/>
  <c r="HGO36" i="12" s="1"/>
  <c r="HGU36" i="12" s="1"/>
  <c r="HHA36" i="12" s="1"/>
  <c r="HHG36" i="12" s="1"/>
  <c r="HHM36" i="12" s="1"/>
  <c r="HHS36" i="12" s="1"/>
  <c r="HHY36" i="12" s="1"/>
  <c r="HIE36" i="12" s="1"/>
  <c r="HIK36" i="12" s="1"/>
  <c r="HIQ36" i="12" s="1"/>
  <c r="HIW36" i="12" s="1"/>
  <c r="HJC36" i="12" s="1"/>
  <c r="HJI36" i="12" s="1"/>
  <c r="HJO36" i="12" s="1"/>
  <c r="HJU36" i="12" s="1"/>
  <c r="HKA36" i="12" s="1"/>
  <c r="HKG36" i="12" s="1"/>
  <c r="HKM36" i="12" s="1"/>
  <c r="HKS36" i="12" s="1"/>
  <c r="HKY36" i="12" s="1"/>
  <c r="HLE36" i="12" s="1"/>
  <c r="HLK36" i="12" s="1"/>
  <c r="HLQ36" i="12" s="1"/>
  <c r="HLW36" i="12" s="1"/>
  <c r="HMC36" i="12" s="1"/>
  <c r="HMI36" i="12" s="1"/>
  <c r="HMO36" i="12" s="1"/>
  <c r="HMU36" i="12" s="1"/>
  <c r="HNA36" i="12" s="1"/>
  <c r="HNG36" i="12" s="1"/>
  <c r="HNM36" i="12" s="1"/>
  <c r="HNS36" i="12" s="1"/>
  <c r="HNY36" i="12" s="1"/>
  <c r="HOE36" i="12" s="1"/>
  <c r="HOK36" i="12" s="1"/>
  <c r="HOQ36" i="12" s="1"/>
  <c r="HOW36" i="12" s="1"/>
  <c r="HPC36" i="12" s="1"/>
  <c r="HPI36" i="12" s="1"/>
  <c r="HPO36" i="12" s="1"/>
  <c r="HPU36" i="12" s="1"/>
  <c r="HQA36" i="12" s="1"/>
  <c r="HQG36" i="12" s="1"/>
  <c r="HQM36" i="12" s="1"/>
  <c r="HQS36" i="12" s="1"/>
  <c r="HQY36" i="12" s="1"/>
  <c r="HRE36" i="12" s="1"/>
  <c r="HRK36" i="12" s="1"/>
  <c r="HRQ36" i="12" s="1"/>
  <c r="HRW36" i="12" s="1"/>
  <c r="HSC36" i="12" s="1"/>
  <c r="HSI36" i="12" s="1"/>
  <c r="HSO36" i="12" s="1"/>
  <c r="HSU36" i="12" s="1"/>
  <c r="HTA36" i="12" s="1"/>
  <c r="HTG36" i="12" s="1"/>
  <c r="HTM36" i="12" s="1"/>
  <c r="HTS36" i="12" s="1"/>
  <c r="HTY36" i="12" s="1"/>
  <c r="HUE36" i="12" s="1"/>
  <c r="HUK36" i="12" s="1"/>
  <c r="HUQ36" i="12" s="1"/>
  <c r="HUW36" i="12" s="1"/>
  <c r="HVC36" i="12" s="1"/>
  <c r="HVI36" i="12" s="1"/>
  <c r="HVO36" i="12" s="1"/>
  <c r="HVU36" i="12" s="1"/>
  <c r="HWA36" i="12" s="1"/>
  <c r="HWG36" i="12" s="1"/>
  <c r="HWM36" i="12" s="1"/>
  <c r="HWS36" i="12" s="1"/>
  <c r="HWY36" i="12" s="1"/>
  <c r="HXE36" i="12" s="1"/>
  <c r="HXK36" i="12" s="1"/>
  <c r="HXQ36" i="12" s="1"/>
  <c r="HXW36" i="12" s="1"/>
  <c r="HYC36" i="12" s="1"/>
  <c r="HYI36" i="12" s="1"/>
  <c r="HYO36" i="12" s="1"/>
  <c r="HYU36" i="12" s="1"/>
  <c r="HZA36" i="12" s="1"/>
  <c r="HZG36" i="12" s="1"/>
  <c r="HZM36" i="12" s="1"/>
  <c r="HZS36" i="12" s="1"/>
  <c r="HZY36" i="12" s="1"/>
  <c r="IAE36" i="12" s="1"/>
  <c r="IAK36" i="12" s="1"/>
  <c r="IAQ36" i="12" s="1"/>
  <c r="IAW36" i="12" s="1"/>
  <c r="IBC36" i="12" s="1"/>
  <c r="IBI36" i="12" s="1"/>
  <c r="IBO36" i="12" s="1"/>
  <c r="IBU36" i="12" s="1"/>
  <c r="ICA36" i="12" s="1"/>
  <c r="ICG36" i="12" s="1"/>
  <c r="ICM36" i="12" s="1"/>
  <c r="ICS36" i="12" s="1"/>
  <c r="ICY36" i="12" s="1"/>
  <c r="IDE36" i="12" s="1"/>
  <c r="IDK36" i="12" s="1"/>
  <c r="IDQ36" i="12" s="1"/>
  <c r="IDW36" i="12" s="1"/>
  <c r="IEC36" i="12" s="1"/>
  <c r="IEI36" i="12" s="1"/>
  <c r="IEO36" i="12" s="1"/>
  <c r="IEU36" i="12" s="1"/>
  <c r="IFA36" i="12" s="1"/>
  <c r="IFG36" i="12" s="1"/>
  <c r="IFM36" i="12" s="1"/>
  <c r="IFS36" i="12" s="1"/>
  <c r="IFY36" i="12" s="1"/>
  <c r="IGE36" i="12" s="1"/>
  <c r="IGK36" i="12" s="1"/>
  <c r="IGQ36" i="12" s="1"/>
  <c r="IGW36" i="12" s="1"/>
  <c r="IHC36" i="12" s="1"/>
  <c r="IHI36" i="12" s="1"/>
  <c r="IHO36" i="12" s="1"/>
  <c r="IHU36" i="12" s="1"/>
  <c r="IIA36" i="12" s="1"/>
  <c r="IIG36" i="12" s="1"/>
  <c r="IIM36" i="12" s="1"/>
  <c r="IIS36" i="12" s="1"/>
  <c r="IIY36" i="12" s="1"/>
  <c r="IJE36" i="12" s="1"/>
  <c r="IJK36" i="12" s="1"/>
  <c r="IJQ36" i="12" s="1"/>
  <c r="IJW36" i="12" s="1"/>
  <c r="IKC36" i="12" s="1"/>
  <c r="IKI36" i="12" s="1"/>
  <c r="IKO36" i="12" s="1"/>
  <c r="IKU36" i="12" s="1"/>
  <c r="ILA36" i="12" s="1"/>
  <c r="ILG36" i="12" s="1"/>
  <c r="ILM36" i="12" s="1"/>
  <c r="ILS36" i="12" s="1"/>
  <c r="ILY36" i="12" s="1"/>
  <c r="IME36" i="12" s="1"/>
  <c r="IMK36" i="12" s="1"/>
  <c r="IMQ36" i="12" s="1"/>
  <c r="IMW36" i="12" s="1"/>
  <c r="INC36" i="12" s="1"/>
  <c r="INI36" i="12" s="1"/>
  <c r="INO36" i="12" s="1"/>
  <c r="INU36" i="12" s="1"/>
  <c r="IOA36" i="12" s="1"/>
  <c r="IOG36" i="12" s="1"/>
  <c r="IOM36" i="12" s="1"/>
  <c r="IOS36" i="12" s="1"/>
  <c r="IOY36" i="12" s="1"/>
  <c r="IPE36" i="12" s="1"/>
  <c r="IPK36" i="12" s="1"/>
  <c r="IPQ36" i="12" s="1"/>
  <c r="IPW36" i="12" s="1"/>
  <c r="IQC36" i="12" s="1"/>
  <c r="IQI36" i="12" s="1"/>
  <c r="IQO36" i="12" s="1"/>
  <c r="IQU36" i="12" s="1"/>
  <c r="IRA36" i="12" s="1"/>
  <c r="IRG36" i="12" s="1"/>
  <c r="IRM36" i="12" s="1"/>
  <c r="IRS36" i="12" s="1"/>
  <c r="IRY36" i="12" s="1"/>
  <c r="ISE36" i="12" s="1"/>
  <c r="ISK36" i="12" s="1"/>
  <c r="ISQ36" i="12" s="1"/>
  <c r="ISW36" i="12" s="1"/>
  <c r="ITC36" i="12" s="1"/>
  <c r="ITI36" i="12" s="1"/>
  <c r="ITO36" i="12" s="1"/>
  <c r="ITU36" i="12" s="1"/>
  <c r="IUA36" i="12" s="1"/>
  <c r="IUG36" i="12" s="1"/>
  <c r="IUM36" i="12" s="1"/>
  <c r="IUS36" i="12" s="1"/>
  <c r="IUY36" i="12" s="1"/>
  <c r="IVE36" i="12" s="1"/>
  <c r="IVK36" i="12" s="1"/>
  <c r="IVQ36" i="12" s="1"/>
  <c r="IVW36" i="12" s="1"/>
  <c r="IWC36" i="12" s="1"/>
  <c r="IWI36" i="12" s="1"/>
  <c r="IWO36" i="12" s="1"/>
  <c r="IWU36" i="12" s="1"/>
  <c r="IXA36" i="12" s="1"/>
  <c r="IXG36" i="12" s="1"/>
  <c r="IXM36" i="12" s="1"/>
  <c r="IXS36" i="12" s="1"/>
  <c r="IXY36" i="12" s="1"/>
  <c r="IYE36" i="12" s="1"/>
  <c r="IYK36" i="12" s="1"/>
  <c r="IYQ36" i="12" s="1"/>
  <c r="IYW36" i="12" s="1"/>
  <c r="IZC36" i="12" s="1"/>
  <c r="IZI36" i="12" s="1"/>
  <c r="IZO36" i="12" s="1"/>
  <c r="IZU36" i="12" s="1"/>
  <c r="JAA36" i="12" s="1"/>
  <c r="JAG36" i="12" s="1"/>
  <c r="JAM36" i="12" s="1"/>
  <c r="JAS36" i="12" s="1"/>
  <c r="JAY36" i="12" s="1"/>
  <c r="JBE36" i="12" s="1"/>
  <c r="JBK36" i="12" s="1"/>
  <c r="JBQ36" i="12" s="1"/>
  <c r="JBW36" i="12" s="1"/>
  <c r="JCC36" i="12" s="1"/>
  <c r="JCI36" i="12" s="1"/>
  <c r="JCO36" i="12" s="1"/>
  <c r="JCU36" i="12" s="1"/>
  <c r="JDA36" i="12" s="1"/>
  <c r="JDG36" i="12" s="1"/>
  <c r="JDM36" i="12" s="1"/>
  <c r="JDS36" i="12" s="1"/>
  <c r="JDY36" i="12" s="1"/>
  <c r="JEE36" i="12" s="1"/>
  <c r="JEK36" i="12" s="1"/>
  <c r="JEQ36" i="12" s="1"/>
  <c r="JEW36" i="12" s="1"/>
  <c r="JFC36" i="12" s="1"/>
  <c r="JFI36" i="12" s="1"/>
  <c r="JFO36" i="12" s="1"/>
  <c r="JFU36" i="12" s="1"/>
  <c r="JGA36" i="12" s="1"/>
  <c r="JGG36" i="12" s="1"/>
  <c r="JGM36" i="12" s="1"/>
  <c r="JGS36" i="12" s="1"/>
  <c r="JGY36" i="12" s="1"/>
  <c r="JHE36" i="12" s="1"/>
  <c r="JHK36" i="12" s="1"/>
  <c r="JHQ36" i="12" s="1"/>
  <c r="JHW36" i="12" s="1"/>
  <c r="JIC36" i="12" s="1"/>
  <c r="JII36" i="12" s="1"/>
  <c r="JIO36" i="12" s="1"/>
  <c r="JIU36" i="12" s="1"/>
  <c r="JJA36" i="12" s="1"/>
  <c r="JJG36" i="12" s="1"/>
  <c r="JJM36" i="12" s="1"/>
  <c r="JJS36" i="12" s="1"/>
  <c r="JJY36" i="12" s="1"/>
  <c r="JKE36" i="12" s="1"/>
  <c r="JKK36" i="12" s="1"/>
  <c r="JKQ36" i="12" s="1"/>
  <c r="JKW36" i="12" s="1"/>
  <c r="JLC36" i="12" s="1"/>
  <c r="JLI36" i="12" s="1"/>
  <c r="JLO36" i="12" s="1"/>
  <c r="JLU36" i="12" s="1"/>
  <c r="JMA36" i="12" s="1"/>
  <c r="JMG36" i="12" s="1"/>
  <c r="JMM36" i="12" s="1"/>
  <c r="JMS36" i="12" s="1"/>
  <c r="JMY36" i="12" s="1"/>
  <c r="JNE36" i="12" s="1"/>
  <c r="JNK36" i="12" s="1"/>
  <c r="JNQ36" i="12" s="1"/>
  <c r="JNW36" i="12" s="1"/>
  <c r="JOC36" i="12" s="1"/>
  <c r="JOI36" i="12" s="1"/>
  <c r="JOO36" i="12" s="1"/>
  <c r="JOU36" i="12" s="1"/>
  <c r="JPA36" i="12" s="1"/>
  <c r="JPG36" i="12" s="1"/>
  <c r="JPM36" i="12" s="1"/>
  <c r="JPS36" i="12" s="1"/>
  <c r="JPY36" i="12" s="1"/>
  <c r="JQE36" i="12" s="1"/>
  <c r="JQK36" i="12" s="1"/>
  <c r="JQQ36" i="12" s="1"/>
  <c r="JQW36" i="12" s="1"/>
  <c r="JRC36" i="12" s="1"/>
  <c r="JRI36" i="12" s="1"/>
  <c r="JRO36" i="12" s="1"/>
  <c r="JRU36" i="12" s="1"/>
  <c r="JSA36" i="12" s="1"/>
  <c r="JSG36" i="12" s="1"/>
  <c r="JSM36" i="12" s="1"/>
  <c r="JSS36" i="12" s="1"/>
  <c r="JSY36" i="12" s="1"/>
  <c r="JTE36" i="12" s="1"/>
  <c r="JTK36" i="12" s="1"/>
  <c r="JTQ36" i="12" s="1"/>
  <c r="JTW36" i="12" s="1"/>
  <c r="JUC36" i="12" s="1"/>
  <c r="JUI36" i="12" s="1"/>
  <c r="JUO36" i="12" s="1"/>
  <c r="JUU36" i="12" s="1"/>
  <c r="JVA36" i="12" s="1"/>
  <c r="JVG36" i="12" s="1"/>
  <c r="JVM36" i="12" s="1"/>
  <c r="JVS36" i="12" s="1"/>
  <c r="JVY36" i="12" s="1"/>
  <c r="JWE36" i="12" s="1"/>
  <c r="JWK36" i="12" s="1"/>
  <c r="JWQ36" i="12" s="1"/>
  <c r="JWW36" i="12" s="1"/>
  <c r="JXC36" i="12" s="1"/>
  <c r="JXI36" i="12" s="1"/>
  <c r="JXO36" i="12" s="1"/>
  <c r="JXU36" i="12" s="1"/>
  <c r="JYA36" i="12" s="1"/>
  <c r="JYG36" i="12" s="1"/>
  <c r="JYM36" i="12" s="1"/>
  <c r="JYS36" i="12" s="1"/>
  <c r="JYY36" i="12" s="1"/>
  <c r="JZE36" i="12" s="1"/>
  <c r="JZK36" i="12" s="1"/>
  <c r="JZQ36" i="12" s="1"/>
  <c r="JZW36" i="12" s="1"/>
  <c r="KAC36" i="12" s="1"/>
  <c r="KAI36" i="12" s="1"/>
  <c r="KAO36" i="12" s="1"/>
  <c r="KAU36" i="12" s="1"/>
  <c r="KBA36" i="12" s="1"/>
  <c r="KBG36" i="12" s="1"/>
  <c r="KBM36" i="12" s="1"/>
  <c r="KBS36" i="12" s="1"/>
  <c r="KBY36" i="12" s="1"/>
  <c r="KCE36" i="12" s="1"/>
  <c r="KCK36" i="12" s="1"/>
  <c r="KCQ36" i="12" s="1"/>
  <c r="KCW36" i="12" s="1"/>
  <c r="KDC36" i="12" s="1"/>
  <c r="KDI36" i="12" s="1"/>
  <c r="KDO36" i="12" s="1"/>
  <c r="KDU36" i="12" s="1"/>
  <c r="KEA36" i="12" s="1"/>
  <c r="KEG36" i="12" s="1"/>
  <c r="KEM36" i="12" s="1"/>
  <c r="KES36" i="12" s="1"/>
  <c r="KEY36" i="12" s="1"/>
  <c r="KFE36" i="12" s="1"/>
  <c r="KFK36" i="12" s="1"/>
  <c r="KFQ36" i="12" s="1"/>
  <c r="KFW36" i="12" s="1"/>
  <c r="KGC36" i="12" s="1"/>
  <c r="KGI36" i="12" s="1"/>
  <c r="KGO36" i="12" s="1"/>
  <c r="KGU36" i="12" s="1"/>
  <c r="KHA36" i="12" s="1"/>
  <c r="KHG36" i="12" s="1"/>
  <c r="KHM36" i="12" s="1"/>
  <c r="KHS36" i="12" s="1"/>
  <c r="KHY36" i="12" s="1"/>
  <c r="KIE36" i="12" s="1"/>
  <c r="KIK36" i="12" s="1"/>
  <c r="KIQ36" i="12" s="1"/>
  <c r="KIW36" i="12" s="1"/>
  <c r="KJC36" i="12" s="1"/>
  <c r="KJI36" i="12" s="1"/>
  <c r="KJO36" i="12" s="1"/>
  <c r="KJU36" i="12" s="1"/>
  <c r="KKA36" i="12" s="1"/>
  <c r="KKG36" i="12" s="1"/>
  <c r="KKM36" i="12" s="1"/>
  <c r="KKS36" i="12" s="1"/>
  <c r="KKY36" i="12" s="1"/>
  <c r="KLE36" i="12" s="1"/>
  <c r="KLK36" i="12" s="1"/>
  <c r="KLQ36" i="12" s="1"/>
  <c r="KLW36" i="12" s="1"/>
  <c r="KMC36" i="12" s="1"/>
  <c r="KMI36" i="12" s="1"/>
  <c r="KMO36" i="12" s="1"/>
  <c r="KMU36" i="12" s="1"/>
  <c r="KNA36" i="12" s="1"/>
  <c r="KNG36" i="12" s="1"/>
  <c r="KNM36" i="12" s="1"/>
  <c r="KNS36" i="12" s="1"/>
  <c r="KNY36" i="12" s="1"/>
  <c r="KOE36" i="12" s="1"/>
  <c r="KOK36" i="12" s="1"/>
  <c r="KOQ36" i="12" s="1"/>
  <c r="KOW36" i="12" s="1"/>
  <c r="KPC36" i="12" s="1"/>
  <c r="KPI36" i="12" s="1"/>
  <c r="KPO36" i="12" s="1"/>
  <c r="KPU36" i="12" s="1"/>
  <c r="KQA36" i="12" s="1"/>
  <c r="KQG36" i="12" s="1"/>
  <c r="KQM36" i="12" s="1"/>
  <c r="KQS36" i="12" s="1"/>
  <c r="KQY36" i="12" s="1"/>
  <c r="KRE36" i="12" s="1"/>
  <c r="KRK36" i="12" s="1"/>
  <c r="KRQ36" i="12" s="1"/>
  <c r="KRW36" i="12" s="1"/>
  <c r="KSC36" i="12" s="1"/>
  <c r="KSI36" i="12" s="1"/>
  <c r="KSO36" i="12" s="1"/>
  <c r="KSU36" i="12" s="1"/>
  <c r="KTA36" i="12" s="1"/>
  <c r="KTG36" i="12" s="1"/>
  <c r="KTM36" i="12" s="1"/>
  <c r="KTS36" i="12" s="1"/>
  <c r="KTY36" i="12" s="1"/>
  <c r="KUE36" i="12" s="1"/>
  <c r="KUK36" i="12" s="1"/>
  <c r="KUQ36" i="12" s="1"/>
  <c r="KUW36" i="12" s="1"/>
  <c r="KVC36" i="12" s="1"/>
  <c r="KVI36" i="12" s="1"/>
  <c r="KVO36" i="12" s="1"/>
  <c r="KVU36" i="12" s="1"/>
  <c r="KWA36" i="12" s="1"/>
  <c r="KWG36" i="12" s="1"/>
  <c r="KWM36" i="12" s="1"/>
  <c r="KWS36" i="12" s="1"/>
  <c r="KWY36" i="12" s="1"/>
  <c r="KXE36" i="12" s="1"/>
  <c r="KXK36" i="12" s="1"/>
  <c r="KXQ36" i="12" s="1"/>
  <c r="KXW36" i="12" s="1"/>
  <c r="KYC36" i="12" s="1"/>
  <c r="KYI36" i="12" s="1"/>
  <c r="KYO36" i="12" s="1"/>
  <c r="KYU36" i="12" s="1"/>
  <c r="KZA36" i="12" s="1"/>
  <c r="KZG36" i="12" s="1"/>
  <c r="KZM36" i="12" s="1"/>
  <c r="KZS36" i="12" s="1"/>
  <c r="KZY36" i="12" s="1"/>
  <c r="LAE36" i="12" s="1"/>
  <c r="LAK36" i="12" s="1"/>
  <c r="LAQ36" i="12" s="1"/>
  <c r="LAW36" i="12" s="1"/>
  <c r="LBC36" i="12" s="1"/>
  <c r="LBI36" i="12" s="1"/>
  <c r="LBO36" i="12" s="1"/>
  <c r="LBU36" i="12" s="1"/>
  <c r="LCA36" i="12" s="1"/>
  <c r="LCG36" i="12" s="1"/>
  <c r="LCM36" i="12" s="1"/>
  <c r="LCS36" i="12" s="1"/>
  <c r="LCY36" i="12" s="1"/>
  <c r="LDE36" i="12" s="1"/>
  <c r="LDK36" i="12" s="1"/>
  <c r="LDQ36" i="12" s="1"/>
  <c r="LDW36" i="12" s="1"/>
  <c r="LEC36" i="12" s="1"/>
  <c r="LEI36" i="12" s="1"/>
  <c r="LEO36" i="12" s="1"/>
  <c r="LEU36" i="12" s="1"/>
  <c r="LFA36" i="12" s="1"/>
  <c r="LFG36" i="12" s="1"/>
  <c r="LFM36" i="12" s="1"/>
  <c r="LFS36" i="12" s="1"/>
  <c r="LFY36" i="12" s="1"/>
  <c r="LGE36" i="12" s="1"/>
  <c r="LGK36" i="12" s="1"/>
  <c r="LGQ36" i="12" s="1"/>
  <c r="LGW36" i="12" s="1"/>
  <c r="LHC36" i="12" s="1"/>
  <c r="LHI36" i="12" s="1"/>
  <c r="LHO36" i="12" s="1"/>
  <c r="LHU36" i="12" s="1"/>
  <c r="LIA36" i="12" s="1"/>
  <c r="LIG36" i="12" s="1"/>
  <c r="LIM36" i="12" s="1"/>
  <c r="LIS36" i="12" s="1"/>
  <c r="LIY36" i="12" s="1"/>
  <c r="LJE36" i="12" s="1"/>
  <c r="LJK36" i="12" s="1"/>
  <c r="LJQ36" i="12" s="1"/>
  <c r="LJW36" i="12" s="1"/>
  <c r="LKC36" i="12" s="1"/>
  <c r="LKI36" i="12" s="1"/>
  <c r="LKO36" i="12" s="1"/>
  <c r="LKU36" i="12" s="1"/>
  <c r="LLA36" i="12" s="1"/>
  <c r="LLG36" i="12" s="1"/>
  <c r="LLM36" i="12" s="1"/>
  <c r="LLS36" i="12" s="1"/>
  <c r="LLY36" i="12" s="1"/>
  <c r="LME36" i="12" s="1"/>
  <c r="LMK36" i="12" s="1"/>
  <c r="LMQ36" i="12" s="1"/>
  <c r="LMW36" i="12" s="1"/>
  <c r="LNC36" i="12" s="1"/>
  <c r="LNI36" i="12" s="1"/>
  <c r="LNO36" i="12" s="1"/>
  <c r="LNU36" i="12" s="1"/>
  <c r="LOA36" i="12" s="1"/>
  <c r="LOG36" i="12" s="1"/>
  <c r="LOM36" i="12" s="1"/>
  <c r="LOS36" i="12" s="1"/>
  <c r="LOY36" i="12" s="1"/>
  <c r="LPE36" i="12" s="1"/>
  <c r="LPK36" i="12" s="1"/>
  <c r="LPQ36" i="12" s="1"/>
  <c r="LPW36" i="12" s="1"/>
  <c r="LQC36" i="12" s="1"/>
  <c r="LQI36" i="12" s="1"/>
  <c r="LQO36" i="12" s="1"/>
  <c r="LQU36" i="12" s="1"/>
  <c r="LRA36" i="12" s="1"/>
  <c r="LRG36" i="12" s="1"/>
  <c r="LRM36" i="12" s="1"/>
  <c r="LRS36" i="12" s="1"/>
  <c r="LRY36" i="12" s="1"/>
  <c r="LSE36" i="12" s="1"/>
  <c r="LSK36" i="12" s="1"/>
  <c r="LSQ36" i="12" s="1"/>
  <c r="LSW36" i="12" s="1"/>
  <c r="LTC36" i="12" s="1"/>
  <c r="LTI36" i="12" s="1"/>
  <c r="LTO36" i="12" s="1"/>
  <c r="LTU36" i="12" s="1"/>
  <c r="LUA36" i="12" s="1"/>
  <c r="LUG36" i="12" s="1"/>
  <c r="LUM36" i="12" s="1"/>
  <c r="LUS36" i="12" s="1"/>
  <c r="LUY36" i="12" s="1"/>
  <c r="LVE36" i="12" s="1"/>
  <c r="LVK36" i="12" s="1"/>
  <c r="LVQ36" i="12" s="1"/>
  <c r="LVW36" i="12" s="1"/>
  <c r="LWC36" i="12" s="1"/>
  <c r="LWI36" i="12" s="1"/>
  <c r="LWO36" i="12" s="1"/>
  <c r="LWU36" i="12" s="1"/>
  <c r="LXA36" i="12" s="1"/>
  <c r="LXG36" i="12" s="1"/>
  <c r="LXM36" i="12" s="1"/>
  <c r="LXS36" i="12" s="1"/>
  <c r="LXY36" i="12" s="1"/>
  <c r="LYE36" i="12" s="1"/>
  <c r="LYK36" i="12" s="1"/>
  <c r="LYQ36" i="12" s="1"/>
  <c r="LYW36" i="12" s="1"/>
  <c r="LZC36" i="12" s="1"/>
  <c r="LZI36" i="12" s="1"/>
  <c r="LZO36" i="12" s="1"/>
  <c r="LZU36" i="12" s="1"/>
  <c r="MAA36" i="12" s="1"/>
  <c r="MAG36" i="12" s="1"/>
  <c r="MAM36" i="12" s="1"/>
  <c r="MAS36" i="12" s="1"/>
  <c r="MAY36" i="12" s="1"/>
  <c r="MBE36" i="12" s="1"/>
  <c r="MBK36" i="12" s="1"/>
  <c r="MBQ36" i="12" s="1"/>
  <c r="MBW36" i="12" s="1"/>
  <c r="MCC36" i="12" s="1"/>
  <c r="MCI36" i="12" s="1"/>
  <c r="MCO36" i="12" s="1"/>
  <c r="MCU36" i="12" s="1"/>
  <c r="MDA36" i="12" s="1"/>
  <c r="MDG36" i="12" s="1"/>
  <c r="MDM36" i="12" s="1"/>
  <c r="MDS36" i="12" s="1"/>
  <c r="MDY36" i="12" s="1"/>
  <c r="MEE36" i="12" s="1"/>
  <c r="MEK36" i="12" s="1"/>
  <c r="MEQ36" i="12" s="1"/>
  <c r="MEW36" i="12" s="1"/>
  <c r="MFC36" i="12" s="1"/>
  <c r="MFI36" i="12" s="1"/>
  <c r="MFO36" i="12" s="1"/>
  <c r="MFU36" i="12" s="1"/>
  <c r="MGA36" i="12" s="1"/>
  <c r="MGG36" i="12" s="1"/>
  <c r="MGM36" i="12" s="1"/>
  <c r="MGS36" i="12" s="1"/>
  <c r="MGY36" i="12" s="1"/>
  <c r="MHE36" i="12" s="1"/>
  <c r="MHK36" i="12" s="1"/>
  <c r="MHQ36" i="12" s="1"/>
  <c r="MHW36" i="12" s="1"/>
  <c r="MIC36" i="12" s="1"/>
  <c r="MII36" i="12" s="1"/>
  <c r="MIO36" i="12" s="1"/>
  <c r="MIU36" i="12" s="1"/>
  <c r="MJA36" i="12" s="1"/>
  <c r="MJG36" i="12" s="1"/>
  <c r="MJM36" i="12" s="1"/>
  <c r="MJS36" i="12" s="1"/>
  <c r="MJY36" i="12" s="1"/>
  <c r="MKE36" i="12" s="1"/>
  <c r="MKK36" i="12" s="1"/>
  <c r="MKQ36" i="12" s="1"/>
  <c r="MKW36" i="12" s="1"/>
  <c r="MLC36" i="12" s="1"/>
  <c r="MLI36" i="12" s="1"/>
  <c r="MLO36" i="12" s="1"/>
  <c r="MLU36" i="12" s="1"/>
  <c r="MMA36" i="12" s="1"/>
  <c r="MMG36" i="12" s="1"/>
  <c r="MMM36" i="12" s="1"/>
  <c r="MMS36" i="12" s="1"/>
  <c r="MMY36" i="12" s="1"/>
  <c r="MNE36" i="12" s="1"/>
  <c r="MNK36" i="12" s="1"/>
  <c r="MNQ36" i="12" s="1"/>
  <c r="MNW36" i="12" s="1"/>
  <c r="MOC36" i="12" s="1"/>
  <c r="MOI36" i="12" s="1"/>
  <c r="MOO36" i="12" s="1"/>
  <c r="MOU36" i="12" s="1"/>
  <c r="MPA36" i="12" s="1"/>
  <c r="MPG36" i="12" s="1"/>
  <c r="MPM36" i="12" s="1"/>
  <c r="MPS36" i="12" s="1"/>
  <c r="MPY36" i="12" s="1"/>
  <c r="MQE36" i="12" s="1"/>
  <c r="MQK36" i="12" s="1"/>
  <c r="MQQ36" i="12" s="1"/>
  <c r="MQW36" i="12" s="1"/>
  <c r="MRC36" i="12" s="1"/>
  <c r="MRI36" i="12" s="1"/>
  <c r="MRO36" i="12" s="1"/>
  <c r="MRU36" i="12" s="1"/>
  <c r="MSA36" i="12" s="1"/>
  <c r="MSG36" i="12" s="1"/>
  <c r="MSM36" i="12" s="1"/>
  <c r="MSS36" i="12" s="1"/>
  <c r="MSY36" i="12" s="1"/>
  <c r="MTE36" i="12" s="1"/>
  <c r="MTK36" i="12" s="1"/>
  <c r="MTQ36" i="12" s="1"/>
  <c r="MTW36" i="12" s="1"/>
  <c r="MUC36" i="12" s="1"/>
  <c r="MUI36" i="12" s="1"/>
  <c r="MUO36" i="12" s="1"/>
  <c r="MUU36" i="12" s="1"/>
  <c r="MVA36" i="12" s="1"/>
  <c r="MVG36" i="12" s="1"/>
  <c r="MVM36" i="12" s="1"/>
  <c r="MVS36" i="12" s="1"/>
  <c r="MVY36" i="12" s="1"/>
  <c r="MWE36" i="12" s="1"/>
  <c r="MWK36" i="12" s="1"/>
  <c r="MWQ36" i="12" s="1"/>
  <c r="MWW36" i="12" s="1"/>
  <c r="MXC36" i="12" s="1"/>
  <c r="MXI36" i="12" s="1"/>
  <c r="MXO36" i="12" s="1"/>
  <c r="MXU36" i="12" s="1"/>
  <c r="MYA36" i="12" s="1"/>
  <c r="MYG36" i="12" s="1"/>
  <c r="MYM36" i="12" s="1"/>
  <c r="MYS36" i="12" s="1"/>
  <c r="MYY36" i="12" s="1"/>
  <c r="MZE36" i="12" s="1"/>
  <c r="MZK36" i="12" s="1"/>
  <c r="MZQ36" i="12" s="1"/>
  <c r="MZW36" i="12" s="1"/>
  <c r="NAC36" i="12" s="1"/>
  <c r="NAI36" i="12" s="1"/>
  <c r="NAO36" i="12" s="1"/>
  <c r="NAU36" i="12" s="1"/>
  <c r="NBA36" i="12" s="1"/>
  <c r="NBG36" i="12" s="1"/>
  <c r="NBM36" i="12" s="1"/>
  <c r="NBS36" i="12" s="1"/>
  <c r="NBY36" i="12" s="1"/>
  <c r="NCE36" i="12" s="1"/>
  <c r="NCK36" i="12" s="1"/>
  <c r="NCQ36" i="12" s="1"/>
  <c r="NCW36" i="12" s="1"/>
  <c r="NDC36" i="12" s="1"/>
  <c r="NDI36" i="12" s="1"/>
  <c r="NDO36" i="12" s="1"/>
  <c r="NDU36" i="12" s="1"/>
  <c r="NEA36" i="12" s="1"/>
  <c r="NEG36" i="12" s="1"/>
  <c r="NEM36" i="12" s="1"/>
  <c r="NES36" i="12" s="1"/>
  <c r="NEY36" i="12" s="1"/>
  <c r="NFE36" i="12" s="1"/>
  <c r="NFK36" i="12" s="1"/>
  <c r="NFQ36" i="12" s="1"/>
  <c r="NFW36" i="12" s="1"/>
  <c r="NGC36" i="12" s="1"/>
  <c r="NGI36" i="12" s="1"/>
  <c r="NGO36" i="12" s="1"/>
  <c r="NGU36" i="12" s="1"/>
  <c r="NHA36" i="12" s="1"/>
  <c r="NHG36" i="12" s="1"/>
  <c r="NHM36" i="12" s="1"/>
  <c r="NHS36" i="12" s="1"/>
  <c r="NHY36" i="12" s="1"/>
  <c r="NIE36" i="12" s="1"/>
  <c r="NIK36" i="12" s="1"/>
  <c r="NIQ36" i="12" s="1"/>
  <c r="NIW36" i="12" s="1"/>
  <c r="NJC36" i="12" s="1"/>
  <c r="NJI36" i="12" s="1"/>
  <c r="NJO36" i="12" s="1"/>
  <c r="NJU36" i="12" s="1"/>
  <c r="NKA36" i="12" s="1"/>
  <c r="NKG36" i="12" s="1"/>
  <c r="NKM36" i="12" s="1"/>
  <c r="NKS36" i="12" s="1"/>
  <c r="NKY36" i="12" s="1"/>
  <c r="NLE36" i="12" s="1"/>
  <c r="NLK36" i="12" s="1"/>
  <c r="NLQ36" i="12" s="1"/>
  <c r="NLW36" i="12" s="1"/>
  <c r="NMC36" i="12" s="1"/>
  <c r="NMI36" i="12" s="1"/>
  <c r="NMO36" i="12" s="1"/>
  <c r="NMU36" i="12" s="1"/>
  <c r="NNA36" i="12" s="1"/>
  <c r="NNG36" i="12" s="1"/>
  <c r="NNM36" i="12" s="1"/>
  <c r="NNS36" i="12" s="1"/>
  <c r="NNY36" i="12" s="1"/>
  <c r="NOE36" i="12" s="1"/>
  <c r="NOK36" i="12" s="1"/>
  <c r="NOQ36" i="12" s="1"/>
  <c r="NOW36" i="12" s="1"/>
  <c r="NPC36" i="12" s="1"/>
  <c r="NPI36" i="12" s="1"/>
  <c r="NPO36" i="12" s="1"/>
  <c r="NPU36" i="12" s="1"/>
  <c r="NQA36" i="12" s="1"/>
  <c r="NQG36" i="12" s="1"/>
  <c r="NQM36" i="12" s="1"/>
  <c r="NQS36" i="12" s="1"/>
  <c r="NQY36" i="12" s="1"/>
  <c r="NRE36" i="12" s="1"/>
  <c r="NRK36" i="12" s="1"/>
  <c r="NRQ36" i="12" s="1"/>
  <c r="NRW36" i="12" s="1"/>
  <c r="NSC36" i="12" s="1"/>
  <c r="NSI36" i="12" s="1"/>
  <c r="NSO36" i="12" s="1"/>
  <c r="NSU36" i="12" s="1"/>
  <c r="NTA36" i="12" s="1"/>
  <c r="NTG36" i="12" s="1"/>
  <c r="NTM36" i="12" s="1"/>
  <c r="NTS36" i="12" s="1"/>
  <c r="NTY36" i="12" s="1"/>
  <c r="NUE36" i="12" s="1"/>
  <c r="NUK36" i="12" s="1"/>
  <c r="NUQ36" i="12" s="1"/>
  <c r="NUW36" i="12" s="1"/>
  <c r="NVC36" i="12" s="1"/>
  <c r="NVI36" i="12" s="1"/>
  <c r="NVO36" i="12" s="1"/>
  <c r="NVU36" i="12" s="1"/>
  <c r="NWA36" i="12" s="1"/>
  <c r="NWG36" i="12" s="1"/>
  <c r="NWM36" i="12" s="1"/>
  <c r="NWS36" i="12" s="1"/>
  <c r="NWY36" i="12" s="1"/>
  <c r="NXE36" i="12" s="1"/>
  <c r="NXK36" i="12" s="1"/>
  <c r="NXQ36" i="12" s="1"/>
  <c r="NXW36" i="12" s="1"/>
  <c r="NYC36" i="12" s="1"/>
  <c r="NYI36" i="12" s="1"/>
  <c r="NYO36" i="12" s="1"/>
  <c r="NYU36" i="12" s="1"/>
  <c r="NZA36" i="12" s="1"/>
  <c r="NZG36" i="12" s="1"/>
  <c r="NZM36" i="12" s="1"/>
  <c r="NZS36" i="12" s="1"/>
  <c r="NZY36" i="12" s="1"/>
  <c r="OAE36" i="12" s="1"/>
  <c r="OAK36" i="12" s="1"/>
  <c r="OAQ36" i="12" s="1"/>
  <c r="OAW36" i="12" s="1"/>
  <c r="OBC36" i="12" s="1"/>
  <c r="OBI36" i="12" s="1"/>
  <c r="OBO36" i="12" s="1"/>
  <c r="OBU36" i="12" s="1"/>
  <c r="OCA36" i="12" s="1"/>
  <c r="OCG36" i="12" s="1"/>
  <c r="OCM36" i="12" s="1"/>
  <c r="OCS36" i="12" s="1"/>
  <c r="OCY36" i="12" s="1"/>
  <c r="ODE36" i="12" s="1"/>
  <c r="ODK36" i="12" s="1"/>
  <c r="ODQ36" i="12" s="1"/>
  <c r="ODW36" i="12" s="1"/>
  <c r="OEC36" i="12" s="1"/>
  <c r="OEI36" i="12" s="1"/>
  <c r="OEO36" i="12" s="1"/>
  <c r="OEU36" i="12" s="1"/>
  <c r="OFA36" i="12" s="1"/>
  <c r="OFG36" i="12" s="1"/>
  <c r="OFM36" i="12" s="1"/>
  <c r="OFS36" i="12" s="1"/>
  <c r="OFY36" i="12" s="1"/>
  <c r="OGE36" i="12" s="1"/>
  <c r="OGK36" i="12" s="1"/>
  <c r="OGQ36" i="12" s="1"/>
  <c r="OGW36" i="12" s="1"/>
  <c r="OHC36" i="12" s="1"/>
  <c r="OHI36" i="12" s="1"/>
  <c r="OHO36" i="12" s="1"/>
  <c r="OHU36" i="12" s="1"/>
  <c r="OIA36" i="12" s="1"/>
  <c r="OIG36" i="12" s="1"/>
  <c r="OIM36" i="12" s="1"/>
  <c r="OIS36" i="12" s="1"/>
  <c r="OIY36" i="12" s="1"/>
  <c r="OJE36" i="12" s="1"/>
  <c r="OJK36" i="12" s="1"/>
  <c r="OJQ36" i="12" s="1"/>
  <c r="OJW36" i="12" s="1"/>
  <c r="OKC36" i="12" s="1"/>
  <c r="OKI36" i="12" s="1"/>
  <c r="OKO36" i="12" s="1"/>
  <c r="OKU36" i="12" s="1"/>
  <c r="OLA36" i="12" s="1"/>
  <c r="OLG36" i="12" s="1"/>
  <c r="OLM36" i="12" s="1"/>
  <c r="OLS36" i="12" s="1"/>
  <c r="OLY36" i="12" s="1"/>
  <c r="OME36" i="12" s="1"/>
  <c r="OMK36" i="12" s="1"/>
  <c r="OMQ36" i="12" s="1"/>
  <c r="OMW36" i="12" s="1"/>
  <c r="ONC36" i="12" s="1"/>
  <c r="ONI36" i="12" s="1"/>
  <c r="ONO36" i="12" s="1"/>
  <c r="ONU36" i="12" s="1"/>
  <c r="OOA36" i="12" s="1"/>
  <c r="OOG36" i="12" s="1"/>
  <c r="OOM36" i="12" s="1"/>
  <c r="OOS36" i="12" s="1"/>
  <c r="OOY36" i="12" s="1"/>
  <c r="OPE36" i="12" s="1"/>
  <c r="OPK36" i="12" s="1"/>
  <c r="OPQ36" i="12" s="1"/>
  <c r="OPW36" i="12" s="1"/>
  <c r="OQC36" i="12" s="1"/>
  <c r="OQI36" i="12" s="1"/>
  <c r="OQO36" i="12" s="1"/>
  <c r="OQU36" i="12" s="1"/>
  <c r="ORA36" i="12" s="1"/>
  <c r="ORG36" i="12" s="1"/>
  <c r="ORM36" i="12" s="1"/>
  <c r="ORS36" i="12" s="1"/>
  <c r="ORY36" i="12" s="1"/>
  <c r="OSE36" i="12" s="1"/>
  <c r="OSK36" i="12" s="1"/>
  <c r="OSQ36" i="12" s="1"/>
  <c r="OSW36" i="12" s="1"/>
  <c r="OTC36" i="12" s="1"/>
  <c r="OTI36" i="12" s="1"/>
  <c r="OTO36" i="12" s="1"/>
  <c r="OTU36" i="12" s="1"/>
  <c r="OUA36" i="12" s="1"/>
  <c r="OUG36" i="12" s="1"/>
  <c r="OUM36" i="12" s="1"/>
  <c r="OUS36" i="12" s="1"/>
  <c r="OUY36" i="12" s="1"/>
  <c r="OVE36" i="12" s="1"/>
  <c r="OVK36" i="12" s="1"/>
  <c r="OVQ36" i="12" s="1"/>
  <c r="OVW36" i="12" s="1"/>
  <c r="OWC36" i="12" s="1"/>
  <c r="OWI36" i="12" s="1"/>
  <c r="OWO36" i="12" s="1"/>
  <c r="OWU36" i="12" s="1"/>
  <c r="OXA36" i="12" s="1"/>
  <c r="OXG36" i="12" s="1"/>
  <c r="OXM36" i="12" s="1"/>
  <c r="OXS36" i="12" s="1"/>
  <c r="OXY36" i="12" s="1"/>
  <c r="OYE36" i="12" s="1"/>
  <c r="OYK36" i="12" s="1"/>
  <c r="OYQ36" i="12" s="1"/>
  <c r="OYW36" i="12" s="1"/>
  <c r="OZC36" i="12" s="1"/>
  <c r="OZI36" i="12" s="1"/>
  <c r="OZO36" i="12" s="1"/>
  <c r="OZU36" i="12" s="1"/>
  <c r="PAA36" i="12" s="1"/>
  <c r="PAG36" i="12" s="1"/>
  <c r="PAM36" i="12" s="1"/>
  <c r="PAS36" i="12" s="1"/>
  <c r="PAY36" i="12" s="1"/>
  <c r="PBE36" i="12" s="1"/>
  <c r="PBK36" i="12" s="1"/>
  <c r="PBQ36" i="12" s="1"/>
  <c r="PBW36" i="12" s="1"/>
  <c r="PCC36" i="12" s="1"/>
  <c r="PCI36" i="12" s="1"/>
  <c r="PCO36" i="12" s="1"/>
  <c r="PCU36" i="12" s="1"/>
  <c r="PDA36" i="12" s="1"/>
  <c r="PDG36" i="12" s="1"/>
  <c r="PDM36" i="12" s="1"/>
  <c r="PDS36" i="12" s="1"/>
  <c r="PDY36" i="12" s="1"/>
  <c r="PEE36" i="12" s="1"/>
  <c r="PEK36" i="12" s="1"/>
  <c r="PEQ36" i="12" s="1"/>
  <c r="PEW36" i="12" s="1"/>
  <c r="PFC36" i="12" s="1"/>
  <c r="PFI36" i="12" s="1"/>
  <c r="PFO36" i="12" s="1"/>
  <c r="PFU36" i="12" s="1"/>
  <c r="PGA36" i="12" s="1"/>
  <c r="PGG36" i="12" s="1"/>
  <c r="PGM36" i="12" s="1"/>
  <c r="PGS36" i="12" s="1"/>
  <c r="PGY36" i="12" s="1"/>
  <c r="PHE36" i="12" s="1"/>
  <c r="PHK36" i="12" s="1"/>
  <c r="PHQ36" i="12" s="1"/>
  <c r="PHW36" i="12" s="1"/>
  <c r="PIC36" i="12" s="1"/>
  <c r="PII36" i="12" s="1"/>
  <c r="PIO36" i="12" s="1"/>
  <c r="PIU36" i="12" s="1"/>
  <c r="PJA36" i="12" s="1"/>
  <c r="PJG36" i="12" s="1"/>
  <c r="PJM36" i="12" s="1"/>
  <c r="PJS36" i="12" s="1"/>
  <c r="PJY36" i="12" s="1"/>
  <c r="PKE36" i="12" s="1"/>
  <c r="PKK36" i="12" s="1"/>
  <c r="PKQ36" i="12" s="1"/>
  <c r="PKW36" i="12" s="1"/>
  <c r="PLC36" i="12" s="1"/>
  <c r="PLI36" i="12" s="1"/>
  <c r="PLO36" i="12" s="1"/>
  <c r="PLU36" i="12" s="1"/>
  <c r="PMA36" i="12" s="1"/>
  <c r="PMG36" i="12" s="1"/>
  <c r="PMM36" i="12" s="1"/>
  <c r="PMS36" i="12" s="1"/>
  <c r="PMY36" i="12" s="1"/>
  <c r="PNE36" i="12" s="1"/>
  <c r="PNK36" i="12" s="1"/>
  <c r="PNQ36" i="12" s="1"/>
  <c r="PNW36" i="12" s="1"/>
  <c r="POC36" i="12" s="1"/>
  <c r="POI36" i="12" s="1"/>
  <c r="POO36" i="12" s="1"/>
  <c r="POU36" i="12" s="1"/>
  <c r="PPA36" i="12" s="1"/>
  <c r="PPG36" i="12" s="1"/>
  <c r="PPM36" i="12" s="1"/>
  <c r="PPS36" i="12" s="1"/>
  <c r="PPY36" i="12" s="1"/>
  <c r="PQE36" i="12" s="1"/>
  <c r="PQK36" i="12" s="1"/>
  <c r="PQQ36" i="12" s="1"/>
  <c r="PQW36" i="12" s="1"/>
  <c r="PRC36" i="12" s="1"/>
  <c r="PRI36" i="12" s="1"/>
  <c r="PRO36" i="12" s="1"/>
  <c r="PRU36" i="12" s="1"/>
  <c r="PSA36" i="12" s="1"/>
  <c r="PSG36" i="12" s="1"/>
  <c r="PSM36" i="12" s="1"/>
  <c r="PSS36" i="12" s="1"/>
  <c r="PSY36" i="12" s="1"/>
  <c r="PTE36" i="12" s="1"/>
  <c r="PTK36" i="12" s="1"/>
  <c r="PTQ36" i="12" s="1"/>
  <c r="PTW36" i="12" s="1"/>
  <c r="PUC36" i="12" s="1"/>
  <c r="PUI36" i="12" s="1"/>
  <c r="PUO36" i="12" s="1"/>
  <c r="PUU36" i="12" s="1"/>
  <c r="PVA36" i="12" s="1"/>
  <c r="PVG36" i="12" s="1"/>
  <c r="PVM36" i="12" s="1"/>
  <c r="PVS36" i="12" s="1"/>
  <c r="PVY36" i="12" s="1"/>
  <c r="PWE36" i="12" s="1"/>
  <c r="PWK36" i="12" s="1"/>
  <c r="PWQ36" i="12" s="1"/>
  <c r="PWW36" i="12" s="1"/>
  <c r="PXC36" i="12" s="1"/>
  <c r="PXI36" i="12" s="1"/>
  <c r="PXO36" i="12" s="1"/>
  <c r="PXU36" i="12" s="1"/>
  <c r="PYA36" i="12" s="1"/>
  <c r="PYG36" i="12" s="1"/>
  <c r="PYM36" i="12" s="1"/>
  <c r="PYS36" i="12" s="1"/>
  <c r="PYY36" i="12" s="1"/>
  <c r="PZE36" i="12" s="1"/>
  <c r="PZK36" i="12" s="1"/>
  <c r="PZQ36" i="12" s="1"/>
  <c r="PZW36" i="12" s="1"/>
  <c r="QAC36" i="12" s="1"/>
  <c r="QAI36" i="12" s="1"/>
  <c r="QAO36" i="12" s="1"/>
  <c r="QAU36" i="12" s="1"/>
  <c r="QBA36" i="12" s="1"/>
  <c r="QBG36" i="12" s="1"/>
  <c r="QBM36" i="12" s="1"/>
  <c r="QBS36" i="12" s="1"/>
  <c r="QBY36" i="12" s="1"/>
  <c r="QCE36" i="12" s="1"/>
  <c r="QCK36" i="12" s="1"/>
  <c r="QCQ36" i="12" s="1"/>
  <c r="QCW36" i="12" s="1"/>
  <c r="QDC36" i="12" s="1"/>
  <c r="QDI36" i="12" s="1"/>
  <c r="QDO36" i="12" s="1"/>
  <c r="QDU36" i="12" s="1"/>
  <c r="QEA36" i="12" s="1"/>
  <c r="QEG36" i="12" s="1"/>
  <c r="QEM36" i="12" s="1"/>
  <c r="QES36" i="12" s="1"/>
  <c r="QEY36" i="12" s="1"/>
  <c r="QFE36" i="12" s="1"/>
  <c r="QFK36" i="12" s="1"/>
  <c r="QFQ36" i="12" s="1"/>
  <c r="QFW36" i="12" s="1"/>
  <c r="QGC36" i="12" s="1"/>
  <c r="QGI36" i="12" s="1"/>
  <c r="QGO36" i="12" s="1"/>
  <c r="QGU36" i="12" s="1"/>
  <c r="QHA36" i="12" s="1"/>
  <c r="QHG36" i="12" s="1"/>
  <c r="QHM36" i="12" s="1"/>
  <c r="QHS36" i="12" s="1"/>
  <c r="QHY36" i="12" s="1"/>
  <c r="QIE36" i="12" s="1"/>
  <c r="QIK36" i="12" s="1"/>
  <c r="QIQ36" i="12" s="1"/>
  <c r="QIW36" i="12" s="1"/>
  <c r="QJC36" i="12" s="1"/>
  <c r="QJI36" i="12" s="1"/>
  <c r="QJO36" i="12" s="1"/>
  <c r="QJU36" i="12" s="1"/>
  <c r="QKA36" i="12" s="1"/>
  <c r="QKG36" i="12" s="1"/>
  <c r="QKM36" i="12" s="1"/>
  <c r="QKS36" i="12" s="1"/>
  <c r="QKY36" i="12" s="1"/>
  <c r="QLE36" i="12" s="1"/>
  <c r="QLK36" i="12" s="1"/>
  <c r="QLQ36" i="12" s="1"/>
  <c r="QLW36" i="12" s="1"/>
  <c r="QMC36" i="12" s="1"/>
  <c r="QMI36" i="12" s="1"/>
  <c r="QMO36" i="12" s="1"/>
  <c r="QMU36" i="12" s="1"/>
  <c r="QNA36" i="12" s="1"/>
  <c r="QNG36" i="12" s="1"/>
  <c r="QNM36" i="12" s="1"/>
  <c r="QNS36" i="12" s="1"/>
  <c r="QNY36" i="12" s="1"/>
  <c r="QOE36" i="12" s="1"/>
  <c r="QOK36" i="12" s="1"/>
  <c r="QOQ36" i="12" s="1"/>
  <c r="QOW36" i="12" s="1"/>
  <c r="QPC36" i="12" s="1"/>
  <c r="QPI36" i="12" s="1"/>
  <c r="QPO36" i="12" s="1"/>
  <c r="QPU36" i="12" s="1"/>
  <c r="QQA36" i="12" s="1"/>
  <c r="QQG36" i="12" s="1"/>
  <c r="QQM36" i="12" s="1"/>
  <c r="QQS36" i="12" s="1"/>
  <c r="QQY36" i="12" s="1"/>
  <c r="QRE36" i="12" s="1"/>
  <c r="QRK36" i="12" s="1"/>
  <c r="QRQ36" i="12" s="1"/>
  <c r="QRW36" i="12" s="1"/>
  <c r="QSC36" i="12" s="1"/>
  <c r="QSI36" i="12" s="1"/>
  <c r="QSO36" i="12" s="1"/>
  <c r="QSU36" i="12" s="1"/>
  <c r="QTA36" i="12" s="1"/>
  <c r="QTG36" i="12" s="1"/>
  <c r="QTM36" i="12" s="1"/>
  <c r="QTS36" i="12" s="1"/>
  <c r="QTY36" i="12" s="1"/>
  <c r="QUE36" i="12" s="1"/>
  <c r="QUK36" i="12" s="1"/>
  <c r="QUQ36" i="12" s="1"/>
  <c r="QUW36" i="12" s="1"/>
  <c r="QVC36" i="12" s="1"/>
  <c r="QVI36" i="12" s="1"/>
  <c r="QVO36" i="12" s="1"/>
  <c r="QVU36" i="12" s="1"/>
  <c r="QWA36" i="12" s="1"/>
  <c r="QWG36" i="12" s="1"/>
  <c r="QWM36" i="12" s="1"/>
  <c r="QWS36" i="12" s="1"/>
  <c r="QWY36" i="12" s="1"/>
  <c r="QXE36" i="12" s="1"/>
  <c r="QXK36" i="12" s="1"/>
  <c r="QXQ36" i="12" s="1"/>
  <c r="QXW36" i="12" s="1"/>
  <c r="QYC36" i="12" s="1"/>
  <c r="QYI36" i="12" s="1"/>
  <c r="QYO36" i="12" s="1"/>
  <c r="QYU36" i="12" s="1"/>
  <c r="QZA36" i="12" s="1"/>
  <c r="QZG36" i="12" s="1"/>
  <c r="QZM36" i="12" s="1"/>
  <c r="QZS36" i="12" s="1"/>
  <c r="QZY36" i="12" s="1"/>
  <c r="RAE36" i="12" s="1"/>
  <c r="RAK36" i="12" s="1"/>
  <c r="RAQ36" i="12" s="1"/>
  <c r="RAW36" i="12" s="1"/>
  <c r="RBC36" i="12" s="1"/>
  <c r="RBI36" i="12" s="1"/>
  <c r="RBO36" i="12" s="1"/>
  <c r="RBU36" i="12" s="1"/>
  <c r="RCA36" i="12" s="1"/>
  <c r="RCG36" i="12" s="1"/>
  <c r="RCM36" i="12" s="1"/>
  <c r="RCS36" i="12" s="1"/>
  <c r="RCY36" i="12" s="1"/>
  <c r="RDE36" i="12" s="1"/>
  <c r="RDK36" i="12" s="1"/>
  <c r="RDQ36" i="12" s="1"/>
  <c r="RDW36" i="12" s="1"/>
  <c r="REC36" i="12" s="1"/>
  <c r="REI36" i="12" s="1"/>
  <c r="REO36" i="12" s="1"/>
  <c r="REU36" i="12" s="1"/>
  <c r="RFA36" i="12" s="1"/>
  <c r="RFG36" i="12" s="1"/>
  <c r="RFM36" i="12" s="1"/>
  <c r="RFS36" i="12" s="1"/>
  <c r="RFY36" i="12" s="1"/>
  <c r="RGE36" i="12" s="1"/>
  <c r="RGK36" i="12" s="1"/>
  <c r="RGQ36" i="12" s="1"/>
  <c r="RGW36" i="12" s="1"/>
  <c r="RHC36" i="12" s="1"/>
  <c r="RHI36" i="12" s="1"/>
  <c r="RHO36" i="12" s="1"/>
  <c r="RHU36" i="12" s="1"/>
  <c r="RIA36" i="12" s="1"/>
  <c r="RIG36" i="12" s="1"/>
  <c r="RIM36" i="12" s="1"/>
  <c r="RIS36" i="12" s="1"/>
  <c r="RIY36" i="12" s="1"/>
  <c r="RJE36" i="12" s="1"/>
  <c r="RJK36" i="12" s="1"/>
  <c r="RJQ36" i="12" s="1"/>
  <c r="RJW36" i="12" s="1"/>
  <c r="RKC36" i="12" s="1"/>
  <c r="RKI36" i="12" s="1"/>
  <c r="RKO36" i="12" s="1"/>
  <c r="RKU36" i="12" s="1"/>
  <c r="RLA36" i="12" s="1"/>
  <c r="RLG36" i="12" s="1"/>
  <c r="RLM36" i="12" s="1"/>
  <c r="RLS36" i="12" s="1"/>
  <c r="RLY36" i="12" s="1"/>
  <c r="RME36" i="12" s="1"/>
  <c r="RMK36" i="12" s="1"/>
  <c r="RMQ36" i="12" s="1"/>
  <c r="RMW36" i="12" s="1"/>
  <c r="RNC36" i="12" s="1"/>
  <c r="RNI36" i="12" s="1"/>
  <c r="RNO36" i="12" s="1"/>
  <c r="RNU36" i="12" s="1"/>
  <c r="ROA36" i="12" s="1"/>
  <c r="ROG36" i="12" s="1"/>
  <c r="ROM36" i="12" s="1"/>
  <c r="ROS36" i="12" s="1"/>
  <c r="ROY36" i="12" s="1"/>
  <c r="RPE36" i="12" s="1"/>
  <c r="RPK36" i="12" s="1"/>
  <c r="RPQ36" i="12" s="1"/>
  <c r="RPW36" i="12" s="1"/>
  <c r="RQC36" i="12" s="1"/>
  <c r="RQI36" i="12" s="1"/>
  <c r="RQO36" i="12" s="1"/>
  <c r="RQU36" i="12" s="1"/>
  <c r="RRA36" i="12" s="1"/>
  <c r="RRG36" i="12" s="1"/>
  <c r="RRM36" i="12" s="1"/>
  <c r="RRS36" i="12" s="1"/>
  <c r="RRY36" i="12" s="1"/>
  <c r="RSE36" i="12" s="1"/>
  <c r="RSK36" i="12" s="1"/>
  <c r="RSQ36" i="12" s="1"/>
  <c r="RSW36" i="12" s="1"/>
  <c r="RTC36" i="12" s="1"/>
  <c r="RTI36" i="12" s="1"/>
  <c r="RTO36" i="12" s="1"/>
  <c r="RTU36" i="12" s="1"/>
  <c r="RUA36" i="12" s="1"/>
  <c r="RUG36" i="12" s="1"/>
  <c r="RUM36" i="12" s="1"/>
  <c r="RUS36" i="12" s="1"/>
  <c r="RUY36" i="12" s="1"/>
  <c r="RVE36" i="12" s="1"/>
  <c r="RVK36" i="12" s="1"/>
  <c r="RVQ36" i="12" s="1"/>
  <c r="RVW36" i="12" s="1"/>
  <c r="RWC36" i="12" s="1"/>
  <c r="RWI36" i="12" s="1"/>
  <c r="RWO36" i="12" s="1"/>
  <c r="RWU36" i="12" s="1"/>
  <c r="RXA36" i="12" s="1"/>
  <c r="RXG36" i="12" s="1"/>
  <c r="RXM36" i="12" s="1"/>
  <c r="RXS36" i="12" s="1"/>
  <c r="RXY36" i="12" s="1"/>
  <c r="RYE36" i="12" s="1"/>
  <c r="RYK36" i="12" s="1"/>
  <c r="RYQ36" i="12" s="1"/>
  <c r="RYW36" i="12" s="1"/>
  <c r="RZC36" i="12" s="1"/>
  <c r="RZI36" i="12" s="1"/>
  <c r="RZO36" i="12" s="1"/>
  <c r="RZU36" i="12" s="1"/>
  <c r="SAA36" i="12" s="1"/>
  <c r="SAG36" i="12" s="1"/>
  <c r="SAM36" i="12" s="1"/>
  <c r="SAS36" i="12" s="1"/>
  <c r="SAY36" i="12" s="1"/>
  <c r="SBE36" i="12" s="1"/>
  <c r="SBK36" i="12" s="1"/>
  <c r="SBQ36" i="12" s="1"/>
  <c r="SBW36" i="12" s="1"/>
  <c r="SCC36" i="12" s="1"/>
  <c r="SCI36" i="12" s="1"/>
  <c r="SCO36" i="12" s="1"/>
  <c r="SCU36" i="12" s="1"/>
  <c r="SDA36" i="12" s="1"/>
  <c r="SDG36" i="12" s="1"/>
  <c r="SDM36" i="12" s="1"/>
  <c r="SDS36" i="12" s="1"/>
  <c r="SDY36" i="12" s="1"/>
  <c r="SEE36" i="12" s="1"/>
  <c r="SEK36" i="12" s="1"/>
  <c r="SEQ36" i="12" s="1"/>
  <c r="SEW36" i="12" s="1"/>
  <c r="SFC36" i="12" s="1"/>
  <c r="SFI36" i="12" s="1"/>
  <c r="SFO36" i="12" s="1"/>
  <c r="SFU36" i="12" s="1"/>
  <c r="SGA36" i="12" s="1"/>
  <c r="SGG36" i="12" s="1"/>
  <c r="SGM36" i="12" s="1"/>
  <c r="SGS36" i="12" s="1"/>
  <c r="SGY36" i="12" s="1"/>
  <c r="SHE36" i="12" s="1"/>
  <c r="SHK36" i="12" s="1"/>
  <c r="SHQ36" i="12" s="1"/>
  <c r="SHW36" i="12" s="1"/>
  <c r="SIC36" i="12" s="1"/>
  <c r="SII36" i="12" s="1"/>
  <c r="SIO36" i="12" s="1"/>
  <c r="SIU36" i="12" s="1"/>
  <c r="SJA36" i="12" s="1"/>
  <c r="SJG36" i="12" s="1"/>
  <c r="SJM36" i="12" s="1"/>
  <c r="SJS36" i="12" s="1"/>
  <c r="SJY36" i="12" s="1"/>
  <c r="SKE36" i="12" s="1"/>
  <c r="SKK36" i="12" s="1"/>
  <c r="SKQ36" i="12" s="1"/>
  <c r="SKW36" i="12" s="1"/>
  <c r="SLC36" i="12" s="1"/>
  <c r="SLI36" i="12" s="1"/>
  <c r="SLO36" i="12" s="1"/>
  <c r="SLU36" i="12" s="1"/>
  <c r="SMA36" i="12" s="1"/>
  <c r="SMG36" i="12" s="1"/>
  <c r="SMM36" i="12" s="1"/>
  <c r="SMS36" i="12" s="1"/>
  <c r="SMY36" i="12" s="1"/>
  <c r="SNE36" i="12" s="1"/>
  <c r="SNK36" i="12" s="1"/>
  <c r="SNQ36" i="12" s="1"/>
  <c r="SNW36" i="12" s="1"/>
  <c r="SOC36" i="12" s="1"/>
  <c r="SOI36" i="12" s="1"/>
  <c r="SOO36" i="12" s="1"/>
  <c r="SOU36" i="12" s="1"/>
  <c r="SPA36" i="12" s="1"/>
  <c r="SPG36" i="12" s="1"/>
  <c r="SPM36" i="12" s="1"/>
  <c r="SPS36" i="12" s="1"/>
  <c r="SPY36" i="12" s="1"/>
  <c r="SQE36" i="12" s="1"/>
  <c r="SQK36" i="12" s="1"/>
  <c r="SQQ36" i="12" s="1"/>
  <c r="SQW36" i="12" s="1"/>
  <c r="SRC36" i="12" s="1"/>
  <c r="SRI36" i="12" s="1"/>
  <c r="SRO36" i="12" s="1"/>
  <c r="SRU36" i="12" s="1"/>
  <c r="SSA36" i="12" s="1"/>
  <c r="SSG36" i="12" s="1"/>
  <c r="SSM36" i="12" s="1"/>
  <c r="SSS36" i="12" s="1"/>
  <c r="SSY36" i="12" s="1"/>
  <c r="STE36" i="12" s="1"/>
  <c r="STK36" i="12" s="1"/>
  <c r="STQ36" i="12" s="1"/>
  <c r="STW36" i="12" s="1"/>
  <c r="SUC36" i="12" s="1"/>
  <c r="SUI36" i="12" s="1"/>
  <c r="SUO36" i="12" s="1"/>
  <c r="SUU36" i="12" s="1"/>
  <c r="SVA36" i="12" s="1"/>
  <c r="SVG36" i="12" s="1"/>
  <c r="SVM36" i="12" s="1"/>
  <c r="SVS36" i="12" s="1"/>
  <c r="SVY36" i="12" s="1"/>
  <c r="SWE36" i="12" s="1"/>
  <c r="SWK36" i="12" s="1"/>
  <c r="SWQ36" i="12" s="1"/>
  <c r="SWW36" i="12" s="1"/>
  <c r="SXC36" i="12" s="1"/>
  <c r="SXI36" i="12" s="1"/>
  <c r="SXO36" i="12" s="1"/>
  <c r="SXU36" i="12" s="1"/>
  <c r="SYA36" i="12" s="1"/>
  <c r="SYG36" i="12" s="1"/>
  <c r="SYM36" i="12" s="1"/>
  <c r="SYS36" i="12" s="1"/>
  <c r="SYY36" i="12" s="1"/>
  <c r="SZE36" i="12" s="1"/>
  <c r="SZK36" i="12" s="1"/>
  <c r="SZQ36" i="12" s="1"/>
  <c r="SZW36" i="12" s="1"/>
  <c r="TAC36" i="12" s="1"/>
  <c r="TAI36" i="12" s="1"/>
  <c r="TAO36" i="12" s="1"/>
  <c r="TAU36" i="12" s="1"/>
  <c r="TBA36" i="12" s="1"/>
  <c r="TBG36" i="12" s="1"/>
  <c r="TBM36" i="12" s="1"/>
  <c r="TBS36" i="12" s="1"/>
  <c r="TBY36" i="12" s="1"/>
  <c r="TCE36" i="12" s="1"/>
  <c r="TCK36" i="12" s="1"/>
  <c r="TCQ36" i="12" s="1"/>
  <c r="TCW36" i="12" s="1"/>
  <c r="TDC36" i="12" s="1"/>
  <c r="TDI36" i="12" s="1"/>
  <c r="TDO36" i="12" s="1"/>
  <c r="TDU36" i="12" s="1"/>
  <c r="TEA36" i="12" s="1"/>
  <c r="TEG36" i="12" s="1"/>
  <c r="TEM36" i="12" s="1"/>
  <c r="TES36" i="12" s="1"/>
  <c r="TEY36" i="12" s="1"/>
  <c r="TFE36" i="12" s="1"/>
  <c r="TFK36" i="12" s="1"/>
  <c r="TFQ36" i="12" s="1"/>
  <c r="TFW36" i="12" s="1"/>
  <c r="TGC36" i="12" s="1"/>
  <c r="TGI36" i="12" s="1"/>
  <c r="TGO36" i="12" s="1"/>
  <c r="TGU36" i="12" s="1"/>
  <c r="THA36" i="12" s="1"/>
  <c r="THG36" i="12" s="1"/>
  <c r="THM36" i="12" s="1"/>
  <c r="THS36" i="12" s="1"/>
  <c r="THY36" i="12" s="1"/>
  <c r="TIE36" i="12" s="1"/>
  <c r="TIK36" i="12" s="1"/>
  <c r="TIQ36" i="12" s="1"/>
  <c r="TIW36" i="12" s="1"/>
  <c r="TJC36" i="12" s="1"/>
  <c r="TJI36" i="12" s="1"/>
  <c r="TJO36" i="12" s="1"/>
  <c r="TJU36" i="12" s="1"/>
  <c r="TKA36" i="12" s="1"/>
  <c r="TKG36" i="12" s="1"/>
  <c r="TKM36" i="12" s="1"/>
  <c r="TKS36" i="12" s="1"/>
  <c r="TKY36" i="12" s="1"/>
  <c r="TLE36" i="12" s="1"/>
  <c r="TLK36" i="12" s="1"/>
  <c r="TLQ36" i="12" s="1"/>
  <c r="TLW36" i="12" s="1"/>
  <c r="TMC36" i="12" s="1"/>
  <c r="TMI36" i="12" s="1"/>
  <c r="TMO36" i="12" s="1"/>
  <c r="TMU36" i="12" s="1"/>
  <c r="TNA36" i="12" s="1"/>
  <c r="TNG36" i="12" s="1"/>
  <c r="TNM36" i="12" s="1"/>
  <c r="TNS36" i="12" s="1"/>
  <c r="TNY36" i="12" s="1"/>
  <c r="TOE36" i="12" s="1"/>
  <c r="TOK36" i="12" s="1"/>
  <c r="TOQ36" i="12" s="1"/>
  <c r="TOW36" i="12" s="1"/>
  <c r="TPC36" i="12" s="1"/>
  <c r="TPI36" i="12" s="1"/>
  <c r="TPO36" i="12" s="1"/>
  <c r="TPU36" i="12" s="1"/>
  <c r="TQA36" i="12" s="1"/>
  <c r="TQG36" i="12" s="1"/>
  <c r="TQM36" i="12" s="1"/>
  <c r="TQS36" i="12" s="1"/>
  <c r="TQY36" i="12" s="1"/>
  <c r="TRE36" i="12" s="1"/>
  <c r="TRK36" i="12" s="1"/>
  <c r="TRQ36" i="12" s="1"/>
  <c r="TRW36" i="12" s="1"/>
  <c r="TSC36" i="12" s="1"/>
  <c r="TSI36" i="12" s="1"/>
  <c r="TSO36" i="12" s="1"/>
  <c r="TSU36" i="12" s="1"/>
  <c r="TTA36" i="12" s="1"/>
  <c r="TTG36" i="12" s="1"/>
  <c r="TTM36" i="12" s="1"/>
  <c r="TTS36" i="12" s="1"/>
  <c r="TTY36" i="12" s="1"/>
  <c r="TUE36" i="12" s="1"/>
  <c r="TUK36" i="12" s="1"/>
  <c r="TUQ36" i="12" s="1"/>
  <c r="TUW36" i="12" s="1"/>
  <c r="TVC36" i="12" s="1"/>
  <c r="TVI36" i="12" s="1"/>
  <c r="TVO36" i="12" s="1"/>
  <c r="TVU36" i="12" s="1"/>
  <c r="TWA36" i="12" s="1"/>
  <c r="TWG36" i="12" s="1"/>
  <c r="TWM36" i="12" s="1"/>
  <c r="TWS36" i="12" s="1"/>
  <c r="TWY36" i="12" s="1"/>
  <c r="TXE36" i="12" s="1"/>
  <c r="TXK36" i="12" s="1"/>
  <c r="TXQ36" i="12" s="1"/>
  <c r="TXW36" i="12" s="1"/>
  <c r="TYC36" i="12" s="1"/>
  <c r="TYI36" i="12" s="1"/>
  <c r="TYO36" i="12" s="1"/>
  <c r="TYU36" i="12" s="1"/>
  <c r="TZA36" i="12" s="1"/>
  <c r="TZG36" i="12" s="1"/>
  <c r="TZM36" i="12" s="1"/>
  <c r="TZS36" i="12" s="1"/>
  <c r="TZY36" i="12" s="1"/>
  <c r="UAE36" i="12" s="1"/>
  <c r="UAK36" i="12" s="1"/>
  <c r="UAQ36" i="12" s="1"/>
  <c r="UAW36" i="12" s="1"/>
  <c r="UBC36" i="12" s="1"/>
  <c r="UBI36" i="12" s="1"/>
  <c r="UBO36" i="12" s="1"/>
  <c r="UBU36" i="12" s="1"/>
  <c r="UCA36" i="12" s="1"/>
  <c r="UCG36" i="12" s="1"/>
  <c r="UCM36" i="12" s="1"/>
  <c r="UCS36" i="12" s="1"/>
  <c r="UCY36" i="12" s="1"/>
  <c r="UDE36" i="12" s="1"/>
  <c r="UDK36" i="12" s="1"/>
  <c r="UDQ36" i="12" s="1"/>
  <c r="UDW36" i="12" s="1"/>
  <c r="UEC36" i="12" s="1"/>
  <c r="UEI36" i="12" s="1"/>
  <c r="UEO36" i="12" s="1"/>
  <c r="UEU36" i="12" s="1"/>
  <c r="UFA36" i="12" s="1"/>
  <c r="UFG36" i="12" s="1"/>
  <c r="UFM36" i="12" s="1"/>
  <c r="UFS36" i="12" s="1"/>
  <c r="UFY36" i="12" s="1"/>
  <c r="UGE36" i="12" s="1"/>
  <c r="UGK36" i="12" s="1"/>
  <c r="UGQ36" i="12" s="1"/>
  <c r="UGW36" i="12" s="1"/>
  <c r="UHC36" i="12" s="1"/>
  <c r="UHI36" i="12" s="1"/>
  <c r="UHO36" i="12" s="1"/>
  <c r="UHU36" i="12" s="1"/>
  <c r="UIA36" i="12" s="1"/>
  <c r="UIG36" i="12" s="1"/>
  <c r="UIM36" i="12" s="1"/>
  <c r="UIS36" i="12" s="1"/>
  <c r="UIY36" i="12" s="1"/>
  <c r="UJE36" i="12" s="1"/>
  <c r="UJK36" i="12" s="1"/>
  <c r="UJQ36" i="12" s="1"/>
  <c r="UJW36" i="12" s="1"/>
  <c r="UKC36" i="12" s="1"/>
  <c r="UKI36" i="12" s="1"/>
  <c r="UKO36" i="12" s="1"/>
  <c r="UKU36" i="12" s="1"/>
  <c r="ULA36" i="12" s="1"/>
  <c r="ULG36" i="12" s="1"/>
  <c r="ULM36" i="12" s="1"/>
  <c r="ULS36" i="12" s="1"/>
  <c r="ULY36" i="12" s="1"/>
  <c r="UME36" i="12" s="1"/>
  <c r="UMK36" i="12" s="1"/>
  <c r="UMQ36" i="12" s="1"/>
  <c r="UMW36" i="12" s="1"/>
  <c r="UNC36" i="12" s="1"/>
  <c r="UNI36" i="12" s="1"/>
  <c r="UNO36" i="12" s="1"/>
  <c r="UNU36" i="12" s="1"/>
  <c r="UOA36" i="12" s="1"/>
  <c r="UOG36" i="12" s="1"/>
  <c r="UOM36" i="12" s="1"/>
  <c r="UOS36" i="12" s="1"/>
  <c r="UOY36" i="12" s="1"/>
  <c r="UPE36" i="12" s="1"/>
  <c r="UPK36" i="12" s="1"/>
  <c r="UPQ36" i="12" s="1"/>
  <c r="UPW36" i="12" s="1"/>
  <c r="UQC36" i="12" s="1"/>
  <c r="UQI36" i="12" s="1"/>
  <c r="UQO36" i="12" s="1"/>
  <c r="UQU36" i="12" s="1"/>
  <c r="URA36" i="12" s="1"/>
  <c r="URG36" i="12" s="1"/>
  <c r="URM36" i="12" s="1"/>
  <c r="URS36" i="12" s="1"/>
  <c r="URY36" i="12" s="1"/>
  <c r="USE36" i="12" s="1"/>
  <c r="USK36" i="12" s="1"/>
  <c r="USQ36" i="12" s="1"/>
  <c r="USW36" i="12" s="1"/>
  <c r="UTC36" i="12" s="1"/>
  <c r="UTI36" i="12" s="1"/>
  <c r="UTO36" i="12" s="1"/>
  <c r="UTU36" i="12" s="1"/>
  <c r="UUA36" i="12" s="1"/>
  <c r="UUG36" i="12" s="1"/>
  <c r="UUM36" i="12" s="1"/>
  <c r="UUS36" i="12" s="1"/>
  <c r="UUY36" i="12" s="1"/>
  <c r="UVE36" i="12" s="1"/>
  <c r="UVK36" i="12" s="1"/>
  <c r="UVQ36" i="12" s="1"/>
  <c r="UVW36" i="12" s="1"/>
  <c r="UWC36" i="12" s="1"/>
  <c r="UWI36" i="12" s="1"/>
  <c r="UWO36" i="12" s="1"/>
  <c r="UWU36" i="12" s="1"/>
  <c r="UXA36" i="12" s="1"/>
  <c r="UXG36" i="12" s="1"/>
  <c r="UXM36" i="12" s="1"/>
  <c r="UXS36" i="12" s="1"/>
  <c r="UXY36" i="12" s="1"/>
  <c r="UYE36" i="12" s="1"/>
  <c r="UYK36" i="12" s="1"/>
  <c r="UYQ36" i="12" s="1"/>
  <c r="UYW36" i="12" s="1"/>
  <c r="UZC36" i="12" s="1"/>
  <c r="UZI36" i="12" s="1"/>
  <c r="UZO36" i="12" s="1"/>
  <c r="UZU36" i="12" s="1"/>
  <c r="VAA36" i="12" s="1"/>
  <c r="VAG36" i="12" s="1"/>
  <c r="VAM36" i="12" s="1"/>
  <c r="VAS36" i="12" s="1"/>
  <c r="VAY36" i="12" s="1"/>
  <c r="VBE36" i="12" s="1"/>
  <c r="VBK36" i="12" s="1"/>
  <c r="VBQ36" i="12" s="1"/>
  <c r="VBW36" i="12" s="1"/>
  <c r="VCC36" i="12" s="1"/>
  <c r="VCI36" i="12" s="1"/>
  <c r="VCO36" i="12" s="1"/>
  <c r="VCU36" i="12" s="1"/>
  <c r="VDA36" i="12" s="1"/>
  <c r="VDG36" i="12" s="1"/>
  <c r="VDM36" i="12" s="1"/>
  <c r="VDS36" i="12" s="1"/>
  <c r="VDY36" i="12" s="1"/>
  <c r="VEE36" i="12" s="1"/>
  <c r="VEK36" i="12" s="1"/>
  <c r="VEQ36" i="12" s="1"/>
  <c r="VEW36" i="12" s="1"/>
  <c r="VFC36" i="12" s="1"/>
  <c r="VFI36" i="12" s="1"/>
  <c r="VFO36" i="12" s="1"/>
  <c r="VFU36" i="12" s="1"/>
  <c r="VGA36" i="12" s="1"/>
  <c r="VGG36" i="12" s="1"/>
  <c r="VGM36" i="12" s="1"/>
  <c r="VGS36" i="12" s="1"/>
  <c r="VGY36" i="12" s="1"/>
  <c r="VHE36" i="12" s="1"/>
  <c r="VHK36" i="12" s="1"/>
  <c r="VHQ36" i="12" s="1"/>
  <c r="VHW36" i="12" s="1"/>
  <c r="VIC36" i="12" s="1"/>
  <c r="VII36" i="12" s="1"/>
  <c r="VIO36" i="12" s="1"/>
  <c r="VIU36" i="12" s="1"/>
  <c r="VJA36" i="12" s="1"/>
  <c r="VJG36" i="12" s="1"/>
  <c r="VJM36" i="12" s="1"/>
  <c r="VJS36" i="12" s="1"/>
  <c r="VJY36" i="12" s="1"/>
  <c r="VKE36" i="12" s="1"/>
  <c r="VKK36" i="12" s="1"/>
  <c r="VKQ36" i="12" s="1"/>
  <c r="VKW36" i="12" s="1"/>
  <c r="VLC36" i="12" s="1"/>
  <c r="VLI36" i="12" s="1"/>
  <c r="VLO36" i="12" s="1"/>
  <c r="VLU36" i="12" s="1"/>
  <c r="VMA36" i="12" s="1"/>
  <c r="VMG36" i="12" s="1"/>
  <c r="VMM36" i="12" s="1"/>
  <c r="VMS36" i="12" s="1"/>
  <c r="VMY36" i="12" s="1"/>
  <c r="VNE36" i="12" s="1"/>
  <c r="VNK36" i="12" s="1"/>
  <c r="VNQ36" i="12" s="1"/>
  <c r="VNW36" i="12" s="1"/>
  <c r="VOC36" i="12" s="1"/>
  <c r="VOI36" i="12" s="1"/>
  <c r="VOO36" i="12" s="1"/>
  <c r="VOU36" i="12" s="1"/>
  <c r="VPA36" i="12" s="1"/>
  <c r="VPG36" i="12" s="1"/>
  <c r="VPM36" i="12" s="1"/>
  <c r="VPS36" i="12" s="1"/>
  <c r="VPY36" i="12" s="1"/>
  <c r="VQE36" i="12" s="1"/>
  <c r="VQK36" i="12" s="1"/>
  <c r="VQQ36" i="12" s="1"/>
  <c r="VQW36" i="12" s="1"/>
  <c r="VRC36" i="12" s="1"/>
  <c r="VRI36" i="12" s="1"/>
  <c r="VRO36" i="12" s="1"/>
  <c r="VRU36" i="12" s="1"/>
  <c r="VSA36" i="12" s="1"/>
  <c r="VSG36" i="12" s="1"/>
  <c r="VSM36" i="12" s="1"/>
  <c r="VSS36" i="12" s="1"/>
  <c r="VSY36" i="12" s="1"/>
  <c r="VTE36" i="12" s="1"/>
  <c r="VTK36" i="12" s="1"/>
  <c r="VTQ36" i="12" s="1"/>
  <c r="VTW36" i="12" s="1"/>
  <c r="VUC36" i="12" s="1"/>
  <c r="VUI36" i="12" s="1"/>
  <c r="VUO36" i="12" s="1"/>
  <c r="VUU36" i="12" s="1"/>
  <c r="VVA36" i="12" s="1"/>
  <c r="VVG36" i="12" s="1"/>
  <c r="VVM36" i="12" s="1"/>
  <c r="VVS36" i="12" s="1"/>
  <c r="VVY36" i="12" s="1"/>
  <c r="VWE36" i="12" s="1"/>
  <c r="VWK36" i="12" s="1"/>
  <c r="VWQ36" i="12" s="1"/>
  <c r="VWW36" i="12" s="1"/>
  <c r="VXC36" i="12" s="1"/>
  <c r="VXI36" i="12" s="1"/>
  <c r="VXO36" i="12" s="1"/>
  <c r="VXU36" i="12" s="1"/>
  <c r="VYA36" i="12" s="1"/>
  <c r="VYG36" i="12" s="1"/>
  <c r="VYM36" i="12" s="1"/>
  <c r="VYS36" i="12" s="1"/>
  <c r="VYY36" i="12" s="1"/>
  <c r="VZE36" i="12" s="1"/>
  <c r="VZK36" i="12" s="1"/>
  <c r="VZQ36" i="12" s="1"/>
  <c r="VZW36" i="12" s="1"/>
  <c r="WAC36" i="12" s="1"/>
  <c r="WAI36" i="12" s="1"/>
  <c r="WAO36" i="12" s="1"/>
  <c r="WAU36" i="12" s="1"/>
  <c r="WBA36" i="12" s="1"/>
  <c r="WBG36" i="12" s="1"/>
  <c r="WBM36" i="12" s="1"/>
  <c r="WBS36" i="12" s="1"/>
  <c r="WBY36" i="12" s="1"/>
  <c r="WCE36" i="12" s="1"/>
  <c r="WCK36" i="12" s="1"/>
  <c r="WCQ36" i="12" s="1"/>
  <c r="WCW36" i="12" s="1"/>
  <c r="WDC36" i="12" s="1"/>
  <c r="WDI36" i="12" s="1"/>
  <c r="WDO36" i="12" s="1"/>
  <c r="WDU36" i="12" s="1"/>
  <c r="WEA36" i="12" s="1"/>
  <c r="WEG36" i="12" s="1"/>
  <c r="WEM36" i="12" s="1"/>
  <c r="WES36" i="12" s="1"/>
  <c r="WEY36" i="12" s="1"/>
  <c r="WFE36" i="12" s="1"/>
  <c r="WFK36" i="12" s="1"/>
  <c r="WFQ36" i="12" s="1"/>
  <c r="WFW36" i="12" s="1"/>
  <c r="WGC36" i="12" s="1"/>
  <c r="WGI36" i="12" s="1"/>
  <c r="WGO36" i="12" s="1"/>
  <c r="WGU36" i="12" s="1"/>
  <c r="WHA36" i="12" s="1"/>
  <c r="WHG36" i="12" s="1"/>
  <c r="WHM36" i="12" s="1"/>
  <c r="WHS36" i="12" s="1"/>
  <c r="WHY36" i="12" s="1"/>
  <c r="WIE36" i="12" s="1"/>
  <c r="WIK36" i="12" s="1"/>
  <c r="WIQ36" i="12" s="1"/>
  <c r="WIW36" i="12" s="1"/>
  <c r="WJC36" i="12" s="1"/>
  <c r="WJI36" i="12" s="1"/>
  <c r="WJO36" i="12" s="1"/>
  <c r="WJU36" i="12" s="1"/>
  <c r="WKA36" i="12" s="1"/>
  <c r="WKG36" i="12" s="1"/>
  <c r="WKM36" i="12" s="1"/>
  <c r="WKS36" i="12" s="1"/>
  <c r="WKY36" i="12" s="1"/>
  <c r="WLE36" i="12" s="1"/>
  <c r="WLK36" i="12" s="1"/>
  <c r="WLQ36" i="12" s="1"/>
  <c r="WLW36" i="12" s="1"/>
  <c r="WMC36" i="12" s="1"/>
  <c r="WMI36" i="12" s="1"/>
  <c r="WMO36" i="12" s="1"/>
  <c r="WMU36" i="12" s="1"/>
  <c r="WNA36" i="12" s="1"/>
  <c r="WNG36" i="12" s="1"/>
  <c r="WNM36" i="12" s="1"/>
  <c r="WNS36" i="12" s="1"/>
  <c r="WNY36" i="12" s="1"/>
  <c r="WOE36" i="12" s="1"/>
  <c r="WOK36" i="12" s="1"/>
  <c r="WOQ36" i="12" s="1"/>
  <c r="WOW36" i="12" s="1"/>
  <c r="WPC36" i="12" s="1"/>
  <c r="WPI36" i="12" s="1"/>
  <c r="WPO36" i="12" s="1"/>
  <c r="WPU36" i="12" s="1"/>
  <c r="WQA36" i="12" s="1"/>
  <c r="WQG36" i="12" s="1"/>
  <c r="WQM36" i="12" s="1"/>
  <c r="WQS36" i="12" s="1"/>
  <c r="WQY36" i="12" s="1"/>
  <c r="WRE36" i="12" s="1"/>
  <c r="WRK36" i="12" s="1"/>
  <c r="WRQ36" i="12" s="1"/>
  <c r="WRW36" i="12" s="1"/>
  <c r="WSC36" i="12" s="1"/>
  <c r="WSI36" i="12" s="1"/>
  <c r="WSO36" i="12" s="1"/>
  <c r="WSU36" i="12" s="1"/>
  <c r="WTA36" i="12" s="1"/>
  <c r="WTG36" i="12" s="1"/>
  <c r="WTM36" i="12" s="1"/>
  <c r="WTS36" i="12" s="1"/>
  <c r="WTY36" i="12" s="1"/>
  <c r="WUE36" i="12" s="1"/>
  <c r="WUK36" i="12" s="1"/>
  <c r="WUQ36" i="12" s="1"/>
  <c r="WUW36" i="12" s="1"/>
  <c r="WVC36" i="12" s="1"/>
  <c r="WVI36" i="12" s="1"/>
  <c r="WVO36" i="12" s="1"/>
  <c r="WVU36" i="12" s="1"/>
  <c r="WWA36" i="12" s="1"/>
  <c r="WWG36" i="12" s="1"/>
  <c r="WWM36" i="12" s="1"/>
  <c r="WWS36" i="12" s="1"/>
  <c r="WWY36" i="12" s="1"/>
  <c r="WXE36" i="12" s="1"/>
  <c r="WXK36" i="12" s="1"/>
  <c r="WXQ36" i="12" s="1"/>
  <c r="WXW36" i="12" s="1"/>
  <c r="WYC36" i="12" s="1"/>
  <c r="WYI36" i="12" s="1"/>
  <c r="WYO36" i="12" s="1"/>
  <c r="WYU36" i="12" s="1"/>
  <c r="WZA36" i="12" s="1"/>
  <c r="WZG36" i="12" s="1"/>
  <c r="WZM36" i="12" s="1"/>
  <c r="WZS36" i="12" s="1"/>
  <c r="WZY36" i="12" s="1"/>
  <c r="XAE36" i="12" s="1"/>
  <c r="XAK36" i="12" s="1"/>
  <c r="XAQ36" i="12" s="1"/>
  <c r="XAW36" i="12" s="1"/>
  <c r="XBC36" i="12" s="1"/>
  <c r="XBI36" i="12" s="1"/>
  <c r="XBO36" i="12" s="1"/>
  <c r="XBU36" i="12" s="1"/>
  <c r="XCA36" i="12" s="1"/>
  <c r="XCG36" i="12" s="1"/>
  <c r="XCM36" i="12" s="1"/>
  <c r="XCS36" i="12" s="1"/>
  <c r="XCY36" i="12" s="1"/>
  <c r="XDE36" i="12" s="1"/>
  <c r="XDK36" i="12" s="1"/>
  <c r="XDQ36" i="12" s="1"/>
  <c r="XDW36" i="12" s="1"/>
  <c r="XEC36" i="12" s="1"/>
  <c r="XEI36" i="12" s="1"/>
  <c r="XEO36" i="12" s="1"/>
  <c r="XEU36" i="12" s="1"/>
  <c r="XFA36" i="12" s="1"/>
  <c r="BF37" i="11" l="1"/>
  <c r="BQ58" i="12" l="1"/>
  <c r="BR58" i="12"/>
  <c r="BS58" i="12"/>
  <c r="BQ30" i="12"/>
  <c r="BR30" i="12"/>
  <c r="BS30" i="12"/>
  <c r="BF120" i="11" l="1"/>
  <c r="BF122" i="11"/>
  <c r="BA120" i="10"/>
  <c r="BA122" i="10"/>
  <c r="BA94" i="10"/>
  <c r="BF94" i="11" s="1"/>
  <c r="BP21" i="12"/>
  <c r="BP29" i="12" l="1"/>
  <c r="BF40" i="11"/>
  <c r="BV36" i="12"/>
  <c r="CB36" i="12" s="1"/>
  <c r="CH36" i="12" s="1"/>
  <c r="CN36" i="12" s="1"/>
  <c r="CT36" i="12" s="1"/>
  <c r="CZ36" i="12" s="1"/>
  <c r="DF36" i="12" s="1"/>
  <c r="DL36" i="12" s="1"/>
  <c r="DR36" i="12" s="1"/>
  <c r="DX36" i="12" s="1"/>
  <c r="ED36" i="12" s="1"/>
  <c r="EJ36" i="12" s="1"/>
  <c r="EP36" i="12" s="1"/>
  <c r="EV36" i="12" s="1"/>
  <c r="FB36" i="12" s="1"/>
  <c r="FH36" i="12" s="1"/>
  <c r="FN36" i="12" s="1"/>
  <c r="FT36" i="12" s="1"/>
  <c r="FZ36" i="12" s="1"/>
  <c r="GF36" i="12" s="1"/>
  <c r="GL36" i="12" s="1"/>
  <c r="GR36" i="12" s="1"/>
  <c r="GX36" i="12" s="1"/>
  <c r="HD36" i="12" s="1"/>
  <c r="HJ36" i="12" s="1"/>
  <c r="HP36" i="12" s="1"/>
  <c r="HV36" i="12" s="1"/>
  <c r="IB36" i="12" s="1"/>
  <c r="IH36" i="12" s="1"/>
  <c r="IN36" i="12" s="1"/>
  <c r="IT36" i="12" s="1"/>
  <c r="IZ36" i="12" s="1"/>
  <c r="JF36" i="12" s="1"/>
  <c r="JL36" i="12" s="1"/>
  <c r="JR36" i="12" s="1"/>
  <c r="JX36" i="12" s="1"/>
  <c r="KD36" i="12" s="1"/>
  <c r="KJ36" i="12" s="1"/>
  <c r="KP36" i="12" s="1"/>
  <c r="KV36" i="12" s="1"/>
  <c r="LB36" i="12" s="1"/>
  <c r="LH36" i="12" s="1"/>
  <c r="LN36" i="12" s="1"/>
  <c r="LT36" i="12" s="1"/>
  <c r="LZ36" i="12" s="1"/>
  <c r="MF36" i="12" s="1"/>
  <c r="ML36" i="12" s="1"/>
  <c r="MR36" i="12" s="1"/>
  <c r="MX36" i="12" s="1"/>
  <c r="ND36" i="12" s="1"/>
  <c r="NJ36" i="12" s="1"/>
  <c r="NP36" i="12" s="1"/>
  <c r="NV36" i="12" s="1"/>
  <c r="OB36" i="12" s="1"/>
  <c r="OH36" i="12" s="1"/>
  <c r="ON36" i="12" s="1"/>
  <c r="OT36" i="12" s="1"/>
  <c r="OZ36" i="12" s="1"/>
  <c r="PF36" i="12" s="1"/>
  <c r="PL36" i="12" s="1"/>
  <c r="PR36" i="12" s="1"/>
  <c r="PX36" i="12" s="1"/>
  <c r="QD36" i="12" s="1"/>
  <c r="QJ36" i="12" s="1"/>
  <c r="QP36" i="12" s="1"/>
  <c r="QV36" i="12" s="1"/>
  <c r="RB36" i="12" s="1"/>
  <c r="RH36" i="12" s="1"/>
  <c r="RN36" i="12" s="1"/>
  <c r="RT36" i="12" s="1"/>
  <c r="RZ36" i="12" s="1"/>
  <c r="SF36" i="12" s="1"/>
  <c r="SL36" i="12" s="1"/>
  <c r="SR36" i="12" s="1"/>
  <c r="SX36" i="12" s="1"/>
  <c r="TD36" i="12" s="1"/>
  <c r="TJ36" i="12" s="1"/>
  <c r="TP36" i="12" s="1"/>
  <c r="TV36" i="12" s="1"/>
  <c r="UB36" i="12" s="1"/>
  <c r="UH36" i="12" s="1"/>
  <c r="UN36" i="12" s="1"/>
  <c r="UT36" i="12" s="1"/>
  <c r="UZ36" i="12" s="1"/>
  <c r="VF36" i="12" s="1"/>
  <c r="VL36" i="12" s="1"/>
  <c r="VR36" i="12" s="1"/>
  <c r="VX36" i="12" s="1"/>
  <c r="WD36" i="12" s="1"/>
  <c r="WJ36" i="12" s="1"/>
  <c r="WP36" i="12" s="1"/>
  <c r="WV36" i="12" s="1"/>
  <c r="XB36" i="12" s="1"/>
  <c r="XH36" i="12" s="1"/>
  <c r="XN36" i="12" s="1"/>
  <c r="XT36" i="12" s="1"/>
  <c r="XZ36" i="12" s="1"/>
  <c r="YF36" i="12" s="1"/>
  <c r="YL36" i="12" s="1"/>
  <c r="YR36" i="12" s="1"/>
  <c r="YX36" i="12" s="1"/>
  <c r="ZD36" i="12" s="1"/>
  <c r="ZJ36" i="12" s="1"/>
  <c r="ZP36" i="12" s="1"/>
  <c r="ZV36" i="12" s="1"/>
  <c r="AAB36" i="12" s="1"/>
  <c r="AAH36" i="12" s="1"/>
  <c r="AAN36" i="12" s="1"/>
  <c r="AAT36" i="12" s="1"/>
  <c r="AAZ36" i="12" s="1"/>
  <c r="ABF36" i="12" s="1"/>
  <c r="ABL36" i="12" s="1"/>
  <c r="ABR36" i="12" s="1"/>
  <c r="ABX36" i="12" s="1"/>
  <c r="ACD36" i="12" s="1"/>
  <c r="ACJ36" i="12" s="1"/>
  <c r="ACP36" i="12" s="1"/>
  <c r="ACV36" i="12" s="1"/>
  <c r="ADB36" i="12" s="1"/>
  <c r="ADH36" i="12" s="1"/>
  <c r="ADN36" i="12" s="1"/>
  <c r="ADT36" i="12" s="1"/>
  <c r="ADZ36" i="12" s="1"/>
  <c r="AEF36" i="12" s="1"/>
  <c r="AEL36" i="12" s="1"/>
  <c r="AER36" i="12" s="1"/>
  <c r="AEX36" i="12" s="1"/>
  <c r="AFD36" i="12" s="1"/>
  <c r="AFJ36" i="12" s="1"/>
  <c r="AFP36" i="12" s="1"/>
  <c r="AFV36" i="12" s="1"/>
  <c r="AGB36" i="12" s="1"/>
  <c r="AGH36" i="12" s="1"/>
  <c r="AGN36" i="12" s="1"/>
  <c r="AGT36" i="12" s="1"/>
  <c r="AGZ36" i="12" s="1"/>
  <c r="AHF36" i="12" s="1"/>
  <c r="AHL36" i="12" s="1"/>
  <c r="AHR36" i="12" s="1"/>
  <c r="AHX36" i="12" s="1"/>
  <c r="AID36" i="12" s="1"/>
  <c r="AIJ36" i="12" s="1"/>
  <c r="AIP36" i="12" s="1"/>
  <c r="AIV36" i="12" s="1"/>
  <c r="AJB36" i="12" s="1"/>
  <c r="AJH36" i="12" s="1"/>
  <c r="AJN36" i="12" s="1"/>
  <c r="AJT36" i="12" s="1"/>
  <c r="AJZ36" i="12" s="1"/>
  <c r="AKF36" i="12" s="1"/>
  <c r="AKL36" i="12" s="1"/>
  <c r="AKR36" i="12" s="1"/>
  <c r="AKX36" i="12" s="1"/>
  <c r="ALD36" i="12" s="1"/>
  <c r="ALJ36" i="12" s="1"/>
  <c r="ALP36" i="12" s="1"/>
  <c r="ALV36" i="12" s="1"/>
  <c r="AMB36" i="12" s="1"/>
  <c r="AMH36" i="12" s="1"/>
  <c r="AMN36" i="12" s="1"/>
  <c r="AMT36" i="12" s="1"/>
  <c r="AMZ36" i="12" s="1"/>
  <c r="ANF36" i="12" s="1"/>
  <c r="ANL36" i="12" s="1"/>
  <c r="ANR36" i="12" s="1"/>
  <c r="ANX36" i="12" s="1"/>
  <c r="AOD36" i="12" s="1"/>
  <c r="AOJ36" i="12" s="1"/>
  <c r="AOP36" i="12" s="1"/>
  <c r="AOV36" i="12" s="1"/>
  <c r="APB36" i="12" s="1"/>
  <c r="APH36" i="12" s="1"/>
  <c r="APN36" i="12" s="1"/>
  <c r="APT36" i="12" s="1"/>
  <c r="APZ36" i="12" s="1"/>
  <c r="AQF36" i="12" s="1"/>
  <c r="AQL36" i="12" s="1"/>
  <c r="AQR36" i="12" s="1"/>
  <c r="AQX36" i="12" s="1"/>
  <c r="ARD36" i="12" s="1"/>
  <c r="ARJ36" i="12" s="1"/>
  <c r="ARP36" i="12" s="1"/>
  <c r="ARV36" i="12" s="1"/>
  <c r="ASB36" i="12" s="1"/>
  <c r="ASH36" i="12" s="1"/>
  <c r="ASN36" i="12" s="1"/>
  <c r="AST36" i="12" s="1"/>
  <c r="ASZ36" i="12" s="1"/>
  <c r="ATF36" i="12" s="1"/>
  <c r="ATL36" i="12" s="1"/>
  <c r="ATR36" i="12" s="1"/>
  <c r="ATX36" i="12" s="1"/>
  <c r="AUD36" i="12" s="1"/>
  <c r="AUJ36" i="12" s="1"/>
  <c r="AUP36" i="12" s="1"/>
  <c r="AUV36" i="12" s="1"/>
  <c r="AVB36" i="12" s="1"/>
  <c r="AVH36" i="12" s="1"/>
  <c r="AVN36" i="12" s="1"/>
  <c r="AVT36" i="12" s="1"/>
  <c r="AVZ36" i="12" s="1"/>
  <c r="AWF36" i="12" s="1"/>
  <c r="AWL36" i="12" s="1"/>
  <c r="AWR36" i="12" s="1"/>
  <c r="AWX36" i="12" s="1"/>
  <c r="AXD36" i="12" s="1"/>
  <c r="AXJ36" i="12" s="1"/>
  <c r="AXP36" i="12" s="1"/>
  <c r="AXV36" i="12" s="1"/>
  <c r="AYB36" i="12" s="1"/>
  <c r="AYH36" i="12" s="1"/>
  <c r="AYN36" i="12" s="1"/>
  <c r="AYT36" i="12" s="1"/>
  <c r="AYZ36" i="12" s="1"/>
  <c r="AZF36" i="12" s="1"/>
  <c r="AZL36" i="12" s="1"/>
  <c r="AZR36" i="12" s="1"/>
  <c r="AZX36" i="12" s="1"/>
  <c r="BAD36" i="12" s="1"/>
  <c r="BAJ36" i="12" s="1"/>
  <c r="BAP36" i="12" s="1"/>
  <c r="BAV36" i="12" s="1"/>
  <c r="BBB36" i="12" s="1"/>
  <c r="BBH36" i="12" s="1"/>
  <c r="BBN36" i="12" s="1"/>
  <c r="BBT36" i="12" s="1"/>
  <c r="BBZ36" i="12" s="1"/>
  <c r="BCF36" i="12" s="1"/>
  <c r="BCL36" i="12" s="1"/>
  <c r="BCR36" i="12" s="1"/>
  <c r="BCX36" i="12" s="1"/>
  <c r="BDD36" i="12" s="1"/>
  <c r="BDJ36" i="12" s="1"/>
  <c r="BDP36" i="12" s="1"/>
  <c r="BDV36" i="12" s="1"/>
  <c r="BEB36" i="12" s="1"/>
  <c r="BEH36" i="12" s="1"/>
  <c r="BEN36" i="12" s="1"/>
  <c r="BET36" i="12" s="1"/>
  <c r="BEZ36" i="12" s="1"/>
  <c r="BFF36" i="12" s="1"/>
  <c r="BFL36" i="12" s="1"/>
  <c r="BFR36" i="12" s="1"/>
  <c r="BFX36" i="12" s="1"/>
  <c r="BGD36" i="12" s="1"/>
  <c r="BGJ36" i="12" s="1"/>
  <c r="BGP36" i="12" s="1"/>
  <c r="BGV36" i="12" s="1"/>
  <c r="BHB36" i="12" s="1"/>
  <c r="BHH36" i="12" s="1"/>
  <c r="BHN36" i="12" s="1"/>
  <c r="BHT36" i="12" s="1"/>
  <c r="BHZ36" i="12" s="1"/>
  <c r="BIF36" i="12" s="1"/>
  <c r="BIL36" i="12" s="1"/>
  <c r="BIR36" i="12" s="1"/>
  <c r="BIX36" i="12" s="1"/>
  <c r="BJD36" i="12" s="1"/>
  <c r="BJJ36" i="12" s="1"/>
  <c r="BJP36" i="12" s="1"/>
  <c r="BJV36" i="12" s="1"/>
  <c r="BKB36" i="12" s="1"/>
  <c r="BKH36" i="12" s="1"/>
  <c r="BKN36" i="12" s="1"/>
  <c r="BKT36" i="12" s="1"/>
  <c r="BKZ36" i="12" s="1"/>
  <c r="BLF36" i="12" s="1"/>
  <c r="BLL36" i="12" s="1"/>
  <c r="BLR36" i="12" s="1"/>
  <c r="BLX36" i="12" s="1"/>
  <c r="BMD36" i="12" s="1"/>
  <c r="BMJ36" i="12" s="1"/>
  <c r="BMP36" i="12" s="1"/>
  <c r="BMV36" i="12" s="1"/>
  <c r="BNB36" i="12" s="1"/>
  <c r="BNH36" i="12" s="1"/>
  <c r="BNN36" i="12" s="1"/>
  <c r="BNT36" i="12" s="1"/>
  <c r="BNZ36" i="12" s="1"/>
  <c r="BOF36" i="12" s="1"/>
  <c r="BOL36" i="12" s="1"/>
  <c r="BOR36" i="12" s="1"/>
  <c r="BOX36" i="12" s="1"/>
  <c r="BPD36" i="12" s="1"/>
  <c r="BPJ36" i="12" s="1"/>
  <c r="BPP36" i="12" s="1"/>
  <c r="BPV36" i="12" s="1"/>
  <c r="BQB36" i="12" s="1"/>
  <c r="BQH36" i="12" s="1"/>
  <c r="BQN36" i="12" s="1"/>
  <c r="BQT36" i="12" s="1"/>
  <c r="BQZ36" i="12" s="1"/>
  <c r="BRF36" i="12" s="1"/>
  <c r="BRL36" i="12" s="1"/>
  <c r="BRR36" i="12" s="1"/>
  <c r="BRX36" i="12" s="1"/>
  <c r="BSD36" i="12" s="1"/>
  <c r="BSJ36" i="12" s="1"/>
  <c r="BSP36" i="12" s="1"/>
  <c r="BSV36" i="12" s="1"/>
  <c r="BTB36" i="12" s="1"/>
  <c r="BTH36" i="12" s="1"/>
  <c r="BTN36" i="12" s="1"/>
  <c r="BTT36" i="12" s="1"/>
  <c r="BTZ36" i="12" s="1"/>
  <c r="BUF36" i="12" s="1"/>
  <c r="BUL36" i="12" s="1"/>
  <c r="BUR36" i="12" s="1"/>
  <c r="BUX36" i="12" s="1"/>
  <c r="BVD36" i="12" s="1"/>
  <c r="BVJ36" i="12" s="1"/>
  <c r="BVP36" i="12" s="1"/>
  <c r="BVV36" i="12" s="1"/>
  <c r="BWB36" i="12" s="1"/>
  <c r="BWH36" i="12" s="1"/>
  <c r="BWN36" i="12" s="1"/>
  <c r="BWT36" i="12" s="1"/>
  <c r="BWZ36" i="12" s="1"/>
  <c r="BXF36" i="12" s="1"/>
  <c r="BXL36" i="12" s="1"/>
  <c r="BXR36" i="12" s="1"/>
  <c r="BXX36" i="12" s="1"/>
  <c r="BYD36" i="12" s="1"/>
  <c r="BYJ36" i="12" s="1"/>
  <c r="BYP36" i="12" s="1"/>
  <c r="BYV36" i="12" s="1"/>
  <c r="BZB36" i="12" s="1"/>
  <c r="BZH36" i="12" s="1"/>
  <c r="BZN36" i="12" s="1"/>
  <c r="BZT36" i="12" s="1"/>
  <c r="BZZ36" i="12" s="1"/>
  <c r="CAF36" i="12" s="1"/>
  <c r="CAL36" i="12" s="1"/>
  <c r="CAR36" i="12" s="1"/>
  <c r="CAX36" i="12" s="1"/>
  <c r="CBD36" i="12" s="1"/>
  <c r="CBJ36" i="12" s="1"/>
  <c r="CBP36" i="12" s="1"/>
  <c r="CBV36" i="12" s="1"/>
  <c r="CCB36" i="12" s="1"/>
  <c r="CCH36" i="12" s="1"/>
  <c r="CCN36" i="12" s="1"/>
  <c r="CCT36" i="12" s="1"/>
  <c r="CCZ36" i="12" s="1"/>
  <c r="CDF36" i="12" s="1"/>
  <c r="CDL36" i="12" s="1"/>
  <c r="CDR36" i="12" s="1"/>
  <c r="CDX36" i="12" s="1"/>
  <c r="CED36" i="12" s="1"/>
  <c r="CEJ36" i="12" s="1"/>
  <c r="CEP36" i="12" s="1"/>
  <c r="CEV36" i="12" s="1"/>
  <c r="CFB36" i="12" s="1"/>
  <c r="CFH36" i="12" s="1"/>
  <c r="CFN36" i="12" s="1"/>
  <c r="CFT36" i="12" s="1"/>
  <c r="CFZ36" i="12" s="1"/>
  <c r="CGF36" i="12" s="1"/>
  <c r="CGL36" i="12" s="1"/>
  <c r="CGR36" i="12" s="1"/>
  <c r="CGX36" i="12" s="1"/>
  <c r="CHD36" i="12" s="1"/>
  <c r="CHJ36" i="12" s="1"/>
  <c r="CHP36" i="12" s="1"/>
  <c r="CHV36" i="12" s="1"/>
  <c r="CIB36" i="12" s="1"/>
  <c r="CIH36" i="12" s="1"/>
  <c r="CIN36" i="12" s="1"/>
  <c r="CIT36" i="12" s="1"/>
  <c r="CIZ36" i="12" s="1"/>
  <c r="CJF36" i="12" s="1"/>
  <c r="CJL36" i="12" s="1"/>
  <c r="CJR36" i="12" s="1"/>
  <c r="CJX36" i="12" s="1"/>
  <c r="CKD36" i="12" s="1"/>
  <c r="CKJ36" i="12" s="1"/>
  <c r="CKP36" i="12" s="1"/>
  <c r="CKV36" i="12" s="1"/>
  <c r="CLB36" i="12" s="1"/>
  <c r="CLH36" i="12" s="1"/>
  <c r="CLN36" i="12" s="1"/>
  <c r="CLT36" i="12" s="1"/>
  <c r="CLZ36" i="12" s="1"/>
  <c r="CMF36" i="12" s="1"/>
  <c r="CML36" i="12" s="1"/>
  <c r="CMR36" i="12" s="1"/>
  <c r="CMX36" i="12" s="1"/>
  <c r="CND36" i="12" s="1"/>
  <c r="CNJ36" i="12" s="1"/>
  <c r="CNP36" i="12" s="1"/>
  <c r="CNV36" i="12" s="1"/>
  <c r="COB36" i="12" s="1"/>
  <c r="COH36" i="12" s="1"/>
  <c r="CON36" i="12" s="1"/>
  <c r="COT36" i="12" s="1"/>
  <c r="COZ36" i="12" s="1"/>
  <c r="CPF36" i="12" s="1"/>
  <c r="CPL36" i="12" s="1"/>
  <c r="CPR36" i="12" s="1"/>
  <c r="CPX36" i="12" s="1"/>
  <c r="CQD36" i="12" s="1"/>
  <c r="CQJ36" i="12" s="1"/>
  <c r="CQP36" i="12" s="1"/>
  <c r="CQV36" i="12" s="1"/>
  <c r="CRB36" i="12" s="1"/>
  <c r="CRH36" i="12" s="1"/>
  <c r="CRN36" i="12" s="1"/>
  <c r="CRT36" i="12" s="1"/>
  <c r="CRZ36" i="12" s="1"/>
  <c r="CSF36" i="12" s="1"/>
  <c r="CSL36" i="12" s="1"/>
  <c r="CSR36" i="12" s="1"/>
  <c r="CSX36" i="12" s="1"/>
  <c r="CTD36" i="12" s="1"/>
  <c r="CTJ36" i="12" s="1"/>
  <c r="CTP36" i="12" s="1"/>
  <c r="CTV36" i="12" s="1"/>
  <c r="CUB36" i="12" s="1"/>
  <c r="CUH36" i="12" s="1"/>
  <c r="CUN36" i="12" s="1"/>
  <c r="CUT36" i="12" s="1"/>
  <c r="CUZ36" i="12" s="1"/>
  <c r="CVF36" i="12" s="1"/>
  <c r="CVL36" i="12" s="1"/>
  <c r="CVR36" i="12" s="1"/>
  <c r="CVX36" i="12" s="1"/>
  <c r="CWD36" i="12" s="1"/>
  <c r="CWJ36" i="12" s="1"/>
  <c r="CWP36" i="12" s="1"/>
  <c r="CWV36" i="12" s="1"/>
  <c r="CXB36" i="12" s="1"/>
  <c r="CXH36" i="12" s="1"/>
  <c r="CXN36" i="12" s="1"/>
  <c r="CXT36" i="12" s="1"/>
  <c r="CXZ36" i="12" s="1"/>
  <c r="CYF36" i="12" s="1"/>
  <c r="CYL36" i="12" s="1"/>
  <c r="CYR36" i="12" s="1"/>
  <c r="CYX36" i="12" s="1"/>
  <c r="CZD36" i="12" s="1"/>
  <c r="CZJ36" i="12" s="1"/>
  <c r="CZP36" i="12" s="1"/>
  <c r="CZV36" i="12" s="1"/>
  <c r="DAB36" i="12" s="1"/>
  <c r="DAH36" i="12" s="1"/>
  <c r="DAN36" i="12" s="1"/>
  <c r="DAT36" i="12" s="1"/>
  <c r="DAZ36" i="12" s="1"/>
  <c r="DBF36" i="12" s="1"/>
  <c r="DBL36" i="12" s="1"/>
  <c r="DBR36" i="12" s="1"/>
  <c r="DBX36" i="12" s="1"/>
  <c r="DCD36" i="12" s="1"/>
  <c r="DCJ36" i="12" s="1"/>
  <c r="DCP36" i="12" s="1"/>
  <c r="DCV36" i="12" s="1"/>
  <c r="DDB36" i="12" s="1"/>
  <c r="DDH36" i="12" s="1"/>
  <c r="DDN36" i="12" s="1"/>
  <c r="DDT36" i="12" s="1"/>
  <c r="DDZ36" i="12" s="1"/>
  <c r="DEF36" i="12" s="1"/>
  <c r="DEL36" i="12" s="1"/>
  <c r="DER36" i="12" s="1"/>
  <c r="DEX36" i="12" s="1"/>
  <c r="DFD36" i="12" s="1"/>
  <c r="DFJ36" i="12" s="1"/>
  <c r="DFP36" i="12" s="1"/>
  <c r="DFV36" i="12" s="1"/>
  <c r="DGB36" i="12" s="1"/>
  <c r="DGH36" i="12" s="1"/>
  <c r="DGN36" i="12" s="1"/>
  <c r="DGT36" i="12" s="1"/>
  <c r="DGZ36" i="12" s="1"/>
  <c r="DHF36" i="12" s="1"/>
  <c r="DHL36" i="12" s="1"/>
  <c r="DHR36" i="12" s="1"/>
  <c r="DHX36" i="12" s="1"/>
  <c r="DID36" i="12" s="1"/>
  <c r="DIJ36" i="12" s="1"/>
  <c r="DIP36" i="12" s="1"/>
  <c r="DIV36" i="12" s="1"/>
  <c r="DJB36" i="12" s="1"/>
  <c r="DJH36" i="12" s="1"/>
  <c r="DJN36" i="12" s="1"/>
  <c r="DJT36" i="12" s="1"/>
  <c r="DJZ36" i="12" s="1"/>
  <c r="DKF36" i="12" s="1"/>
  <c r="DKL36" i="12" s="1"/>
  <c r="DKR36" i="12" s="1"/>
  <c r="DKX36" i="12" s="1"/>
  <c r="DLD36" i="12" s="1"/>
  <c r="DLJ36" i="12" s="1"/>
  <c r="DLP36" i="12" s="1"/>
  <c r="DLV36" i="12" s="1"/>
  <c r="DMB36" i="12" s="1"/>
  <c r="DMH36" i="12" s="1"/>
  <c r="DMN36" i="12" s="1"/>
  <c r="DMT36" i="12" s="1"/>
  <c r="DMZ36" i="12" s="1"/>
  <c r="DNF36" i="12" s="1"/>
  <c r="DNL36" i="12" s="1"/>
  <c r="DNR36" i="12" s="1"/>
  <c r="DNX36" i="12" s="1"/>
  <c r="DOD36" i="12" s="1"/>
  <c r="DOJ36" i="12" s="1"/>
  <c r="DOP36" i="12" s="1"/>
  <c r="DOV36" i="12" s="1"/>
  <c r="DPB36" i="12" s="1"/>
  <c r="DPH36" i="12" s="1"/>
  <c r="DPN36" i="12" s="1"/>
  <c r="DPT36" i="12" s="1"/>
  <c r="DPZ36" i="12" s="1"/>
  <c r="DQF36" i="12" s="1"/>
  <c r="DQL36" i="12" s="1"/>
  <c r="DQR36" i="12" s="1"/>
  <c r="DQX36" i="12" s="1"/>
  <c r="DRD36" i="12" s="1"/>
  <c r="DRJ36" i="12" s="1"/>
  <c r="DRP36" i="12" s="1"/>
  <c r="DRV36" i="12" s="1"/>
  <c r="DSB36" i="12" s="1"/>
  <c r="DSH36" i="12" s="1"/>
  <c r="DSN36" i="12" s="1"/>
  <c r="DST36" i="12" s="1"/>
  <c r="DSZ36" i="12" s="1"/>
  <c r="DTF36" i="12" s="1"/>
  <c r="DTL36" i="12" s="1"/>
  <c r="DTR36" i="12" s="1"/>
  <c r="DTX36" i="12" s="1"/>
  <c r="DUD36" i="12" s="1"/>
  <c r="DUJ36" i="12" s="1"/>
  <c r="DUP36" i="12" s="1"/>
  <c r="DUV36" i="12" s="1"/>
  <c r="DVB36" i="12" s="1"/>
  <c r="DVH36" i="12" s="1"/>
  <c r="DVN36" i="12" s="1"/>
  <c r="DVT36" i="12" s="1"/>
  <c r="DVZ36" i="12" s="1"/>
  <c r="DWF36" i="12" s="1"/>
  <c r="DWL36" i="12" s="1"/>
  <c r="DWR36" i="12" s="1"/>
  <c r="DWX36" i="12" s="1"/>
  <c r="DXD36" i="12" s="1"/>
  <c r="DXJ36" i="12" s="1"/>
  <c r="DXP36" i="12" s="1"/>
  <c r="DXV36" i="12" s="1"/>
  <c r="DYB36" i="12" s="1"/>
  <c r="DYH36" i="12" s="1"/>
  <c r="DYN36" i="12" s="1"/>
  <c r="DYT36" i="12" s="1"/>
  <c r="DYZ36" i="12" s="1"/>
  <c r="DZF36" i="12" s="1"/>
  <c r="DZL36" i="12" s="1"/>
  <c r="DZR36" i="12" s="1"/>
  <c r="DZX36" i="12" s="1"/>
  <c r="EAD36" i="12" s="1"/>
  <c r="EAJ36" i="12" s="1"/>
  <c r="EAP36" i="12" s="1"/>
  <c r="EAV36" i="12" s="1"/>
  <c r="EBB36" i="12" s="1"/>
  <c r="EBH36" i="12" s="1"/>
  <c r="EBN36" i="12" s="1"/>
  <c r="EBT36" i="12" s="1"/>
  <c r="EBZ36" i="12" s="1"/>
  <c r="ECF36" i="12" s="1"/>
  <c r="ECL36" i="12" s="1"/>
  <c r="ECR36" i="12" s="1"/>
  <c r="ECX36" i="12" s="1"/>
  <c r="EDD36" i="12" s="1"/>
  <c r="EDJ36" i="12" s="1"/>
  <c r="EDP36" i="12" s="1"/>
  <c r="EDV36" i="12" s="1"/>
  <c r="EEB36" i="12" s="1"/>
  <c r="EEH36" i="12" s="1"/>
  <c r="EEN36" i="12" s="1"/>
  <c r="EET36" i="12" s="1"/>
  <c r="EEZ36" i="12" s="1"/>
  <c r="EFF36" i="12" s="1"/>
  <c r="EFL36" i="12" s="1"/>
  <c r="EFR36" i="12" s="1"/>
  <c r="EFX36" i="12" s="1"/>
  <c r="EGD36" i="12" s="1"/>
  <c r="EGJ36" i="12" s="1"/>
  <c r="EGP36" i="12" s="1"/>
  <c r="EGV36" i="12" s="1"/>
  <c r="EHB36" i="12" s="1"/>
  <c r="EHH36" i="12" s="1"/>
  <c r="EHN36" i="12" s="1"/>
  <c r="EHT36" i="12" s="1"/>
  <c r="EHZ36" i="12" s="1"/>
  <c r="EIF36" i="12" s="1"/>
  <c r="EIL36" i="12" s="1"/>
  <c r="EIR36" i="12" s="1"/>
  <c r="EIX36" i="12" s="1"/>
  <c r="EJD36" i="12" s="1"/>
  <c r="EJJ36" i="12" s="1"/>
  <c r="EJP36" i="12" s="1"/>
  <c r="EJV36" i="12" s="1"/>
  <c r="EKB36" i="12" s="1"/>
  <c r="EKH36" i="12" s="1"/>
  <c r="EKN36" i="12" s="1"/>
  <c r="EKT36" i="12" s="1"/>
  <c r="EKZ36" i="12" s="1"/>
  <c r="ELF36" i="12" s="1"/>
  <c r="ELL36" i="12" s="1"/>
  <c r="ELR36" i="12" s="1"/>
  <c r="ELX36" i="12" s="1"/>
  <c r="EMD36" i="12" s="1"/>
  <c r="EMJ36" i="12" s="1"/>
  <c r="EMP36" i="12" s="1"/>
  <c r="EMV36" i="12" s="1"/>
  <c r="ENB36" i="12" s="1"/>
  <c r="ENH36" i="12" s="1"/>
  <c r="ENN36" i="12" s="1"/>
  <c r="ENT36" i="12" s="1"/>
  <c r="ENZ36" i="12" s="1"/>
  <c r="EOF36" i="12" s="1"/>
  <c r="EOL36" i="12" s="1"/>
  <c r="EOR36" i="12" s="1"/>
  <c r="EOX36" i="12" s="1"/>
  <c r="EPD36" i="12" s="1"/>
  <c r="EPJ36" i="12" s="1"/>
  <c r="EPP36" i="12" s="1"/>
  <c r="EPV36" i="12" s="1"/>
  <c r="EQB36" i="12" s="1"/>
  <c r="EQH36" i="12" s="1"/>
  <c r="EQN36" i="12" s="1"/>
  <c r="EQT36" i="12" s="1"/>
  <c r="EQZ36" i="12" s="1"/>
  <c r="ERF36" i="12" s="1"/>
  <c r="ERL36" i="12" s="1"/>
  <c r="ERR36" i="12" s="1"/>
  <c r="ERX36" i="12" s="1"/>
  <c r="ESD36" i="12" s="1"/>
  <c r="ESJ36" i="12" s="1"/>
  <c r="ESP36" i="12" s="1"/>
  <c r="ESV36" i="12" s="1"/>
  <c r="ETB36" i="12" s="1"/>
  <c r="ETH36" i="12" s="1"/>
  <c r="ETN36" i="12" s="1"/>
  <c r="ETT36" i="12" s="1"/>
  <c r="ETZ36" i="12" s="1"/>
  <c r="EUF36" i="12" s="1"/>
  <c r="EUL36" i="12" s="1"/>
  <c r="EUR36" i="12" s="1"/>
  <c r="EUX36" i="12" s="1"/>
  <c r="EVD36" i="12" s="1"/>
  <c r="EVJ36" i="12" s="1"/>
  <c r="EVP36" i="12" s="1"/>
  <c r="EVV36" i="12" s="1"/>
  <c r="EWB36" i="12" s="1"/>
  <c r="EWH36" i="12" s="1"/>
  <c r="EWN36" i="12" s="1"/>
  <c r="EWT36" i="12" s="1"/>
  <c r="EWZ36" i="12" s="1"/>
  <c r="EXF36" i="12" s="1"/>
  <c r="EXL36" i="12" s="1"/>
  <c r="EXR36" i="12" s="1"/>
  <c r="EXX36" i="12" s="1"/>
  <c r="EYD36" i="12" s="1"/>
  <c r="EYJ36" i="12" s="1"/>
  <c r="EYP36" i="12" s="1"/>
  <c r="EYV36" i="12" s="1"/>
  <c r="EZB36" i="12" s="1"/>
  <c r="EZH36" i="12" s="1"/>
  <c r="EZN36" i="12" s="1"/>
  <c r="EZT36" i="12" s="1"/>
  <c r="EZZ36" i="12" s="1"/>
  <c r="FAF36" i="12" s="1"/>
  <c r="FAL36" i="12" s="1"/>
  <c r="FAR36" i="12" s="1"/>
  <c r="FAX36" i="12" s="1"/>
  <c r="FBD36" i="12" s="1"/>
  <c r="FBJ36" i="12" s="1"/>
  <c r="FBP36" i="12" s="1"/>
  <c r="FBV36" i="12" s="1"/>
  <c r="FCB36" i="12" s="1"/>
  <c r="FCH36" i="12" s="1"/>
  <c r="FCN36" i="12" s="1"/>
  <c r="FCT36" i="12" s="1"/>
  <c r="FCZ36" i="12" s="1"/>
  <c r="FDF36" i="12" s="1"/>
  <c r="FDL36" i="12" s="1"/>
  <c r="FDR36" i="12" s="1"/>
  <c r="FDX36" i="12" s="1"/>
  <c r="FED36" i="12" s="1"/>
  <c r="FEJ36" i="12" s="1"/>
  <c r="FEP36" i="12" s="1"/>
  <c r="FEV36" i="12" s="1"/>
  <c r="FFB36" i="12" s="1"/>
  <c r="FFH36" i="12" s="1"/>
  <c r="FFN36" i="12" s="1"/>
  <c r="FFT36" i="12" s="1"/>
  <c r="FFZ36" i="12" s="1"/>
  <c r="FGF36" i="12" s="1"/>
  <c r="FGL36" i="12" s="1"/>
  <c r="FGR36" i="12" s="1"/>
  <c r="FGX36" i="12" s="1"/>
  <c r="FHD36" i="12" s="1"/>
  <c r="FHJ36" i="12" s="1"/>
  <c r="FHP36" i="12" s="1"/>
  <c r="FHV36" i="12" s="1"/>
  <c r="FIB36" i="12" s="1"/>
  <c r="FIH36" i="12" s="1"/>
  <c r="FIN36" i="12" s="1"/>
  <c r="FIT36" i="12" s="1"/>
  <c r="FIZ36" i="12" s="1"/>
  <c r="FJF36" i="12" s="1"/>
  <c r="FJL36" i="12" s="1"/>
  <c r="FJR36" i="12" s="1"/>
  <c r="FJX36" i="12" s="1"/>
  <c r="FKD36" i="12" s="1"/>
  <c r="FKJ36" i="12" s="1"/>
  <c r="FKP36" i="12" s="1"/>
  <c r="FKV36" i="12" s="1"/>
  <c r="FLB36" i="12" s="1"/>
  <c r="FLH36" i="12" s="1"/>
  <c r="FLN36" i="12" s="1"/>
  <c r="FLT36" i="12" s="1"/>
  <c r="FLZ36" i="12" s="1"/>
  <c r="FMF36" i="12" s="1"/>
  <c r="FML36" i="12" s="1"/>
  <c r="FMR36" i="12" s="1"/>
  <c r="FMX36" i="12" s="1"/>
  <c r="FND36" i="12" s="1"/>
  <c r="FNJ36" i="12" s="1"/>
  <c r="FNP36" i="12" s="1"/>
  <c r="FNV36" i="12" s="1"/>
  <c r="FOB36" i="12" s="1"/>
  <c r="FOH36" i="12" s="1"/>
  <c r="FON36" i="12" s="1"/>
  <c r="FOT36" i="12" s="1"/>
  <c r="FOZ36" i="12" s="1"/>
  <c r="FPF36" i="12" s="1"/>
  <c r="FPL36" i="12" s="1"/>
  <c r="FPR36" i="12" s="1"/>
  <c r="FPX36" i="12" s="1"/>
  <c r="FQD36" i="12" s="1"/>
  <c r="FQJ36" i="12" s="1"/>
  <c r="FQP36" i="12" s="1"/>
  <c r="FQV36" i="12" s="1"/>
  <c r="FRB36" i="12" s="1"/>
  <c r="FRH36" i="12" s="1"/>
  <c r="FRN36" i="12" s="1"/>
  <c r="FRT36" i="12" s="1"/>
  <c r="FRZ36" i="12" s="1"/>
  <c r="FSF36" i="12" s="1"/>
  <c r="FSL36" i="12" s="1"/>
  <c r="FSR36" i="12" s="1"/>
  <c r="FSX36" i="12" s="1"/>
  <c r="FTD36" i="12" s="1"/>
  <c r="FTJ36" i="12" s="1"/>
  <c r="FTP36" i="12" s="1"/>
  <c r="FTV36" i="12" s="1"/>
  <c r="FUB36" i="12" s="1"/>
  <c r="FUH36" i="12" s="1"/>
  <c r="FUN36" i="12" s="1"/>
  <c r="FUT36" i="12" s="1"/>
  <c r="FUZ36" i="12" s="1"/>
  <c r="FVF36" i="12" s="1"/>
  <c r="FVL36" i="12" s="1"/>
  <c r="FVR36" i="12" s="1"/>
  <c r="FVX36" i="12" s="1"/>
  <c r="FWD36" i="12" s="1"/>
  <c r="FWJ36" i="12" s="1"/>
  <c r="FWP36" i="12" s="1"/>
  <c r="FWV36" i="12" s="1"/>
  <c r="FXB36" i="12" s="1"/>
  <c r="FXH36" i="12" s="1"/>
  <c r="FXN36" i="12" s="1"/>
  <c r="FXT36" i="12" s="1"/>
  <c r="FXZ36" i="12" s="1"/>
  <c r="FYF36" i="12" s="1"/>
  <c r="FYL36" i="12" s="1"/>
  <c r="FYR36" i="12" s="1"/>
  <c r="FYX36" i="12" s="1"/>
  <c r="FZD36" i="12" s="1"/>
  <c r="FZJ36" i="12" s="1"/>
  <c r="FZP36" i="12" s="1"/>
  <c r="FZV36" i="12" s="1"/>
  <c r="GAB36" i="12" s="1"/>
  <c r="GAH36" i="12" s="1"/>
  <c r="GAN36" i="12" s="1"/>
  <c r="GAT36" i="12" s="1"/>
  <c r="GAZ36" i="12" s="1"/>
  <c r="GBF36" i="12" s="1"/>
  <c r="GBL36" i="12" s="1"/>
  <c r="GBR36" i="12" s="1"/>
  <c r="GBX36" i="12" s="1"/>
  <c r="GCD36" i="12" s="1"/>
  <c r="GCJ36" i="12" s="1"/>
  <c r="GCP36" i="12" s="1"/>
  <c r="GCV36" i="12" s="1"/>
  <c r="GDB36" i="12" s="1"/>
  <c r="GDH36" i="12" s="1"/>
  <c r="GDN36" i="12" s="1"/>
  <c r="GDT36" i="12" s="1"/>
  <c r="GDZ36" i="12" s="1"/>
  <c r="GEF36" i="12" s="1"/>
  <c r="GEL36" i="12" s="1"/>
  <c r="GER36" i="12" s="1"/>
  <c r="GEX36" i="12" s="1"/>
  <c r="GFD36" i="12" s="1"/>
  <c r="GFJ36" i="12" s="1"/>
  <c r="GFP36" i="12" s="1"/>
  <c r="GFV36" i="12" s="1"/>
  <c r="GGB36" i="12" s="1"/>
  <c r="GGH36" i="12" s="1"/>
  <c r="GGN36" i="12" s="1"/>
  <c r="GGT36" i="12" s="1"/>
  <c r="GGZ36" i="12" s="1"/>
  <c r="GHF36" i="12" s="1"/>
  <c r="GHL36" i="12" s="1"/>
  <c r="GHR36" i="12" s="1"/>
  <c r="GHX36" i="12" s="1"/>
  <c r="GID36" i="12" s="1"/>
  <c r="GIJ36" i="12" s="1"/>
  <c r="GIP36" i="12" s="1"/>
  <c r="GIV36" i="12" s="1"/>
  <c r="GJB36" i="12" s="1"/>
  <c r="GJH36" i="12" s="1"/>
  <c r="GJN36" i="12" s="1"/>
  <c r="GJT36" i="12" s="1"/>
  <c r="GJZ36" i="12" s="1"/>
  <c r="GKF36" i="12" s="1"/>
  <c r="GKL36" i="12" s="1"/>
  <c r="GKR36" i="12" s="1"/>
  <c r="GKX36" i="12" s="1"/>
  <c r="GLD36" i="12" s="1"/>
  <c r="GLJ36" i="12" s="1"/>
  <c r="GLP36" i="12" s="1"/>
  <c r="GLV36" i="12" s="1"/>
  <c r="GMB36" i="12" s="1"/>
  <c r="GMH36" i="12" s="1"/>
  <c r="GMN36" i="12" s="1"/>
  <c r="GMT36" i="12" s="1"/>
  <c r="GMZ36" i="12" s="1"/>
  <c r="GNF36" i="12" s="1"/>
  <c r="GNL36" i="12" s="1"/>
  <c r="GNR36" i="12" s="1"/>
  <c r="GNX36" i="12" s="1"/>
  <c r="GOD36" i="12" s="1"/>
  <c r="GOJ36" i="12" s="1"/>
  <c r="GOP36" i="12" s="1"/>
  <c r="GOV36" i="12" s="1"/>
  <c r="GPB36" i="12" s="1"/>
  <c r="GPH36" i="12" s="1"/>
  <c r="GPN36" i="12" s="1"/>
  <c r="GPT36" i="12" s="1"/>
  <c r="GPZ36" i="12" s="1"/>
  <c r="GQF36" i="12" s="1"/>
  <c r="GQL36" i="12" s="1"/>
  <c r="GQR36" i="12" s="1"/>
  <c r="GQX36" i="12" s="1"/>
  <c r="GRD36" i="12" s="1"/>
  <c r="GRJ36" i="12" s="1"/>
  <c r="GRP36" i="12" s="1"/>
  <c r="GRV36" i="12" s="1"/>
  <c r="GSB36" i="12" s="1"/>
  <c r="GSH36" i="12" s="1"/>
  <c r="GSN36" i="12" s="1"/>
  <c r="GST36" i="12" s="1"/>
  <c r="GSZ36" i="12" s="1"/>
  <c r="GTF36" i="12" s="1"/>
  <c r="GTL36" i="12" s="1"/>
  <c r="GTR36" i="12" s="1"/>
  <c r="GTX36" i="12" s="1"/>
  <c r="GUD36" i="12" s="1"/>
  <c r="GUJ36" i="12" s="1"/>
  <c r="GUP36" i="12" s="1"/>
  <c r="GUV36" i="12" s="1"/>
  <c r="GVB36" i="12" s="1"/>
  <c r="GVH36" i="12" s="1"/>
  <c r="GVN36" i="12" s="1"/>
  <c r="GVT36" i="12" s="1"/>
  <c r="GVZ36" i="12" s="1"/>
  <c r="GWF36" i="12" s="1"/>
  <c r="GWL36" i="12" s="1"/>
  <c r="GWR36" i="12" s="1"/>
  <c r="GWX36" i="12" s="1"/>
  <c r="GXD36" i="12" s="1"/>
  <c r="GXJ36" i="12" s="1"/>
  <c r="GXP36" i="12" s="1"/>
  <c r="GXV36" i="12" s="1"/>
  <c r="GYB36" i="12" s="1"/>
  <c r="GYH36" i="12" s="1"/>
  <c r="GYN36" i="12" s="1"/>
  <c r="GYT36" i="12" s="1"/>
  <c r="GYZ36" i="12" s="1"/>
  <c r="GZF36" i="12" s="1"/>
  <c r="GZL36" i="12" s="1"/>
  <c r="GZR36" i="12" s="1"/>
  <c r="GZX36" i="12" s="1"/>
  <c r="HAD36" i="12" s="1"/>
  <c r="HAJ36" i="12" s="1"/>
  <c r="HAP36" i="12" s="1"/>
  <c r="HAV36" i="12" s="1"/>
  <c r="HBB36" i="12" s="1"/>
  <c r="HBH36" i="12" s="1"/>
  <c r="HBN36" i="12" s="1"/>
  <c r="HBT36" i="12" s="1"/>
  <c r="HBZ36" i="12" s="1"/>
  <c r="HCF36" i="12" s="1"/>
  <c r="HCL36" i="12" s="1"/>
  <c r="HCR36" i="12" s="1"/>
  <c r="HCX36" i="12" s="1"/>
  <c r="HDD36" i="12" s="1"/>
  <c r="HDJ36" i="12" s="1"/>
  <c r="HDP36" i="12" s="1"/>
  <c r="HDV36" i="12" s="1"/>
  <c r="HEB36" i="12" s="1"/>
  <c r="HEH36" i="12" s="1"/>
  <c r="HEN36" i="12" s="1"/>
  <c r="HET36" i="12" s="1"/>
  <c r="HEZ36" i="12" s="1"/>
  <c r="HFF36" i="12" s="1"/>
  <c r="HFL36" i="12" s="1"/>
  <c r="HFR36" i="12" s="1"/>
  <c r="HFX36" i="12" s="1"/>
  <c r="HGD36" i="12" s="1"/>
  <c r="HGJ36" i="12" s="1"/>
  <c r="HGP36" i="12" s="1"/>
  <c r="HGV36" i="12" s="1"/>
  <c r="HHB36" i="12" s="1"/>
  <c r="HHH36" i="12" s="1"/>
  <c r="HHN36" i="12" s="1"/>
  <c r="HHT36" i="12" s="1"/>
  <c r="HHZ36" i="12" s="1"/>
  <c r="HIF36" i="12" s="1"/>
  <c r="HIL36" i="12" s="1"/>
  <c r="HIR36" i="12" s="1"/>
  <c r="HIX36" i="12" s="1"/>
  <c r="HJD36" i="12" s="1"/>
  <c r="HJJ36" i="12" s="1"/>
  <c r="HJP36" i="12" s="1"/>
  <c r="HJV36" i="12" s="1"/>
  <c r="HKB36" i="12" s="1"/>
  <c r="HKH36" i="12" s="1"/>
  <c r="HKN36" i="12" s="1"/>
  <c r="HKT36" i="12" s="1"/>
  <c r="HKZ36" i="12" s="1"/>
  <c r="HLF36" i="12" s="1"/>
  <c r="HLL36" i="12" s="1"/>
  <c r="HLR36" i="12" s="1"/>
  <c r="HLX36" i="12" s="1"/>
  <c r="HMD36" i="12" s="1"/>
  <c r="HMJ36" i="12" s="1"/>
  <c r="HMP36" i="12" s="1"/>
  <c r="HMV36" i="12" s="1"/>
  <c r="HNB36" i="12" s="1"/>
  <c r="HNH36" i="12" s="1"/>
  <c r="HNN36" i="12" s="1"/>
  <c r="HNT36" i="12" s="1"/>
  <c r="HNZ36" i="12" s="1"/>
  <c r="HOF36" i="12" s="1"/>
  <c r="HOL36" i="12" s="1"/>
  <c r="HOR36" i="12" s="1"/>
  <c r="HOX36" i="12" s="1"/>
  <c r="HPD36" i="12" s="1"/>
  <c r="HPJ36" i="12" s="1"/>
  <c r="HPP36" i="12" s="1"/>
  <c r="HPV36" i="12" s="1"/>
  <c r="HQB36" i="12" s="1"/>
  <c r="HQH36" i="12" s="1"/>
  <c r="HQN36" i="12" s="1"/>
  <c r="HQT36" i="12" s="1"/>
  <c r="HQZ36" i="12" s="1"/>
  <c r="HRF36" i="12" s="1"/>
  <c r="HRL36" i="12" s="1"/>
  <c r="HRR36" i="12" s="1"/>
  <c r="HRX36" i="12" s="1"/>
  <c r="HSD36" i="12" s="1"/>
  <c r="HSJ36" i="12" s="1"/>
  <c r="HSP36" i="12" s="1"/>
  <c r="HSV36" i="12" s="1"/>
  <c r="HTB36" i="12" s="1"/>
  <c r="HTH36" i="12" s="1"/>
  <c r="HTN36" i="12" s="1"/>
  <c r="HTT36" i="12" s="1"/>
  <c r="HTZ36" i="12" s="1"/>
  <c r="HUF36" i="12" s="1"/>
  <c r="HUL36" i="12" s="1"/>
  <c r="HUR36" i="12" s="1"/>
  <c r="HUX36" i="12" s="1"/>
  <c r="HVD36" i="12" s="1"/>
  <c r="HVJ36" i="12" s="1"/>
  <c r="HVP36" i="12" s="1"/>
  <c r="HVV36" i="12" s="1"/>
  <c r="HWB36" i="12" s="1"/>
  <c r="HWH36" i="12" s="1"/>
  <c r="HWN36" i="12" s="1"/>
  <c r="HWT36" i="12" s="1"/>
  <c r="HWZ36" i="12" s="1"/>
  <c r="HXF36" i="12" s="1"/>
  <c r="HXL36" i="12" s="1"/>
  <c r="HXR36" i="12" s="1"/>
  <c r="HXX36" i="12" s="1"/>
  <c r="HYD36" i="12" s="1"/>
  <c r="HYJ36" i="12" s="1"/>
  <c r="HYP36" i="12" s="1"/>
  <c r="HYV36" i="12" s="1"/>
  <c r="HZB36" i="12" s="1"/>
  <c r="HZH36" i="12" s="1"/>
  <c r="HZN36" i="12" s="1"/>
  <c r="HZT36" i="12" s="1"/>
  <c r="HZZ36" i="12" s="1"/>
  <c r="IAF36" i="12" s="1"/>
  <c r="IAL36" i="12" s="1"/>
  <c r="IAR36" i="12" s="1"/>
  <c r="IAX36" i="12" s="1"/>
  <c r="IBD36" i="12" s="1"/>
  <c r="IBJ36" i="12" s="1"/>
  <c r="IBP36" i="12" s="1"/>
  <c r="IBV36" i="12" s="1"/>
  <c r="ICB36" i="12" s="1"/>
  <c r="ICH36" i="12" s="1"/>
  <c r="ICN36" i="12" s="1"/>
  <c r="ICT36" i="12" s="1"/>
  <c r="ICZ36" i="12" s="1"/>
  <c r="IDF36" i="12" s="1"/>
  <c r="IDL36" i="12" s="1"/>
  <c r="IDR36" i="12" s="1"/>
  <c r="IDX36" i="12" s="1"/>
  <c r="IED36" i="12" s="1"/>
  <c r="IEJ36" i="12" s="1"/>
  <c r="IEP36" i="12" s="1"/>
  <c r="IEV36" i="12" s="1"/>
  <c r="IFB36" i="12" s="1"/>
  <c r="IFH36" i="12" s="1"/>
  <c r="IFN36" i="12" s="1"/>
  <c r="IFT36" i="12" s="1"/>
  <c r="IFZ36" i="12" s="1"/>
  <c r="IGF36" i="12" s="1"/>
  <c r="IGL36" i="12" s="1"/>
  <c r="IGR36" i="12" s="1"/>
  <c r="IGX36" i="12" s="1"/>
  <c r="IHD36" i="12" s="1"/>
  <c r="IHJ36" i="12" s="1"/>
  <c r="IHP36" i="12" s="1"/>
  <c r="IHV36" i="12" s="1"/>
  <c r="IIB36" i="12" s="1"/>
  <c r="IIH36" i="12" s="1"/>
  <c r="IIN36" i="12" s="1"/>
  <c r="IIT36" i="12" s="1"/>
  <c r="IIZ36" i="12" s="1"/>
  <c r="IJF36" i="12" s="1"/>
  <c r="IJL36" i="12" s="1"/>
  <c r="IJR36" i="12" s="1"/>
  <c r="IJX36" i="12" s="1"/>
  <c r="IKD36" i="12" s="1"/>
  <c r="IKJ36" i="12" s="1"/>
  <c r="IKP36" i="12" s="1"/>
  <c r="IKV36" i="12" s="1"/>
  <c r="ILB36" i="12" s="1"/>
  <c r="ILH36" i="12" s="1"/>
  <c r="ILN36" i="12" s="1"/>
  <c r="ILT36" i="12" s="1"/>
  <c r="ILZ36" i="12" s="1"/>
  <c r="IMF36" i="12" s="1"/>
  <c r="IML36" i="12" s="1"/>
  <c r="IMR36" i="12" s="1"/>
  <c r="IMX36" i="12" s="1"/>
  <c r="IND36" i="12" s="1"/>
  <c r="INJ36" i="12" s="1"/>
  <c r="INP36" i="12" s="1"/>
  <c r="INV36" i="12" s="1"/>
  <c r="IOB36" i="12" s="1"/>
  <c r="IOH36" i="12" s="1"/>
  <c r="ION36" i="12" s="1"/>
  <c r="IOT36" i="12" s="1"/>
  <c r="IOZ36" i="12" s="1"/>
  <c r="IPF36" i="12" s="1"/>
  <c r="IPL36" i="12" s="1"/>
  <c r="IPR36" i="12" s="1"/>
  <c r="IPX36" i="12" s="1"/>
  <c r="IQD36" i="12" s="1"/>
  <c r="IQJ36" i="12" s="1"/>
  <c r="IQP36" i="12" s="1"/>
  <c r="IQV36" i="12" s="1"/>
  <c r="IRB36" i="12" s="1"/>
  <c r="IRH36" i="12" s="1"/>
  <c r="IRN36" i="12" s="1"/>
  <c r="IRT36" i="12" s="1"/>
  <c r="IRZ36" i="12" s="1"/>
  <c r="ISF36" i="12" s="1"/>
  <c r="ISL36" i="12" s="1"/>
  <c r="ISR36" i="12" s="1"/>
  <c r="ISX36" i="12" s="1"/>
  <c r="ITD36" i="12" s="1"/>
  <c r="ITJ36" i="12" s="1"/>
  <c r="ITP36" i="12" s="1"/>
  <c r="ITV36" i="12" s="1"/>
  <c r="IUB36" i="12" s="1"/>
  <c r="IUH36" i="12" s="1"/>
  <c r="IUN36" i="12" s="1"/>
  <c r="IUT36" i="12" s="1"/>
  <c r="IUZ36" i="12" s="1"/>
  <c r="IVF36" i="12" s="1"/>
  <c r="IVL36" i="12" s="1"/>
  <c r="IVR36" i="12" s="1"/>
  <c r="IVX36" i="12" s="1"/>
  <c r="IWD36" i="12" s="1"/>
  <c r="IWJ36" i="12" s="1"/>
  <c r="IWP36" i="12" s="1"/>
  <c r="IWV36" i="12" s="1"/>
  <c r="IXB36" i="12" s="1"/>
  <c r="IXH36" i="12" s="1"/>
  <c r="IXN36" i="12" s="1"/>
  <c r="IXT36" i="12" s="1"/>
  <c r="IXZ36" i="12" s="1"/>
  <c r="IYF36" i="12" s="1"/>
  <c r="IYL36" i="12" s="1"/>
  <c r="IYR36" i="12" s="1"/>
  <c r="IYX36" i="12" s="1"/>
  <c r="IZD36" i="12" s="1"/>
  <c r="IZJ36" i="12" s="1"/>
  <c r="IZP36" i="12" s="1"/>
  <c r="IZV36" i="12" s="1"/>
  <c r="JAB36" i="12" s="1"/>
  <c r="JAH36" i="12" s="1"/>
  <c r="JAN36" i="12" s="1"/>
  <c r="JAT36" i="12" s="1"/>
  <c r="JAZ36" i="12" s="1"/>
  <c r="JBF36" i="12" s="1"/>
  <c r="JBL36" i="12" s="1"/>
  <c r="JBR36" i="12" s="1"/>
  <c r="JBX36" i="12" s="1"/>
  <c r="JCD36" i="12" s="1"/>
  <c r="JCJ36" i="12" s="1"/>
  <c r="JCP36" i="12" s="1"/>
  <c r="JCV36" i="12" s="1"/>
  <c r="JDB36" i="12" s="1"/>
  <c r="JDH36" i="12" s="1"/>
  <c r="JDN36" i="12" s="1"/>
  <c r="JDT36" i="12" s="1"/>
  <c r="JDZ36" i="12" s="1"/>
  <c r="JEF36" i="12" s="1"/>
  <c r="JEL36" i="12" s="1"/>
  <c r="JER36" i="12" s="1"/>
  <c r="JEX36" i="12" s="1"/>
  <c r="JFD36" i="12" s="1"/>
  <c r="JFJ36" i="12" s="1"/>
  <c r="JFP36" i="12" s="1"/>
  <c r="JFV36" i="12" s="1"/>
  <c r="JGB36" i="12" s="1"/>
  <c r="JGH36" i="12" s="1"/>
  <c r="JGN36" i="12" s="1"/>
  <c r="JGT36" i="12" s="1"/>
  <c r="JGZ36" i="12" s="1"/>
  <c r="JHF36" i="12" s="1"/>
  <c r="JHL36" i="12" s="1"/>
  <c r="JHR36" i="12" s="1"/>
  <c r="JHX36" i="12" s="1"/>
  <c r="JID36" i="12" s="1"/>
  <c r="JIJ36" i="12" s="1"/>
  <c r="JIP36" i="12" s="1"/>
  <c r="JIV36" i="12" s="1"/>
  <c r="JJB36" i="12" s="1"/>
  <c r="JJH36" i="12" s="1"/>
  <c r="JJN36" i="12" s="1"/>
  <c r="JJT36" i="12" s="1"/>
  <c r="JJZ36" i="12" s="1"/>
  <c r="JKF36" i="12" s="1"/>
  <c r="JKL36" i="12" s="1"/>
  <c r="JKR36" i="12" s="1"/>
  <c r="JKX36" i="12" s="1"/>
  <c r="JLD36" i="12" s="1"/>
  <c r="JLJ36" i="12" s="1"/>
  <c r="JLP36" i="12" s="1"/>
  <c r="JLV36" i="12" s="1"/>
  <c r="JMB36" i="12" s="1"/>
  <c r="JMH36" i="12" s="1"/>
  <c r="JMN36" i="12" s="1"/>
  <c r="JMT36" i="12" s="1"/>
  <c r="JMZ36" i="12" s="1"/>
  <c r="JNF36" i="12" s="1"/>
  <c r="JNL36" i="12" s="1"/>
  <c r="JNR36" i="12" s="1"/>
  <c r="JNX36" i="12" s="1"/>
  <c r="JOD36" i="12" s="1"/>
  <c r="JOJ36" i="12" s="1"/>
  <c r="JOP36" i="12" s="1"/>
  <c r="JOV36" i="12" s="1"/>
  <c r="JPB36" i="12" s="1"/>
  <c r="JPH36" i="12" s="1"/>
  <c r="JPN36" i="12" s="1"/>
  <c r="JPT36" i="12" s="1"/>
  <c r="JPZ36" i="12" s="1"/>
  <c r="JQF36" i="12" s="1"/>
  <c r="JQL36" i="12" s="1"/>
  <c r="JQR36" i="12" s="1"/>
  <c r="JQX36" i="12" s="1"/>
  <c r="JRD36" i="12" s="1"/>
  <c r="JRJ36" i="12" s="1"/>
  <c r="JRP36" i="12" s="1"/>
  <c r="JRV36" i="12" s="1"/>
  <c r="JSB36" i="12" s="1"/>
  <c r="JSH36" i="12" s="1"/>
  <c r="JSN36" i="12" s="1"/>
  <c r="JST36" i="12" s="1"/>
  <c r="JSZ36" i="12" s="1"/>
  <c r="JTF36" i="12" s="1"/>
  <c r="JTL36" i="12" s="1"/>
  <c r="JTR36" i="12" s="1"/>
  <c r="JTX36" i="12" s="1"/>
  <c r="JUD36" i="12" s="1"/>
  <c r="JUJ36" i="12" s="1"/>
  <c r="JUP36" i="12" s="1"/>
  <c r="JUV36" i="12" s="1"/>
  <c r="JVB36" i="12" s="1"/>
  <c r="JVH36" i="12" s="1"/>
  <c r="JVN36" i="12" s="1"/>
  <c r="JVT36" i="12" s="1"/>
  <c r="JVZ36" i="12" s="1"/>
  <c r="JWF36" i="12" s="1"/>
  <c r="JWL36" i="12" s="1"/>
  <c r="JWR36" i="12" s="1"/>
  <c r="JWX36" i="12" s="1"/>
  <c r="JXD36" i="12" s="1"/>
  <c r="JXJ36" i="12" s="1"/>
  <c r="JXP36" i="12" s="1"/>
  <c r="JXV36" i="12" s="1"/>
  <c r="JYB36" i="12" s="1"/>
  <c r="JYH36" i="12" s="1"/>
  <c r="JYN36" i="12" s="1"/>
  <c r="JYT36" i="12" s="1"/>
  <c r="JYZ36" i="12" s="1"/>
  <c r="JZF36" i="12" s="1"/>
  <c r="JZL36" i="12" s="1"/>
  <c r="JZR36" i="12" s="1"/>
  <c r="JZX36" i="12" s="1"/>
  <c r="KAD36" i="12" s="1"/>
  <c r="KAJ36" i="12" s="1"/>
  <c r="KAP36" i="12" s="1"/>
  <c r="KAV36" i="12" s="1"/>
  <c r="KBB36" i="12" s="1"/>
  <c r="KBH36" i="12" s="1"/>
  <c r="KBN36" i="12" s="1"/>
  <c r="KBT36" i="12" s="1"/>
  <c r="KBZ36" i="12" s="1"/>
  <c r="KCF36" i="12" s="1"/>
  <c r="KCL36" i="12" s="1"/>
  <c r="KCR36" i="12" s="1"/>
  <c r="KCX36" i="12" s="1"/>
  <c r="KDD36" i="12" s="1"/>
  <c r="KDJ36" i="12" s="1"/>
  <c r="KDP36" i="12" s="1"/>
  <c r="KDV36" i="12" s="1"/>
  <c r="KEB36" i="12" s="1"/>
  <c r="KEH36" i="12" s="1"/>
  <c r="KEN36" i="12" s="1"/>
  <c r="KET36" i="12" s="1"/>
  <c r="KEZ36" i="12" s="1"/>
  <c r="KFF36" i="12" s="1"/>
  <c r="KFL36" i="12" s="1"/>
  <c r="KFR36" i="12" s="1"/>
  <c r="KFX36" i="12" s="1"/>
  <c r="KGD36" i="12" s="1"/>
  <c r="KGJ36" i="12" s="1"/>
  <c r="KGP36" i="12" s="1"/>
  <c r="KGV36" i="12" s="1"/>
  <c r="KHB36" i="12" s="1"/>
  <c r="KHH36" i="12" s="1"/>
  <c r="KHN36" i="12" s="1"/>
  <c r="KHT36" i="12" s="1"/>
  <c r="KHZ36" i="12" s="1"/>
  <c r="KIF36" i="12" s="1"/>
  <c r="KIL36" i="12" s="1"/>
  <c r="KIR36" i="12" s="1"/>
  <c r="KIX36" i="12" s="1"/>
  <c r="KJD36" i="12" s="1"/>
  <c r="KJJ36" i="12" s="1"/>
  <c r="KJP36" i="12" s="1"/>
  <c r="KJV36" i="12" s="1"/>
  <c r="KKB36" i="12" s="1"/>
  <c r="KKH36" i="12" s="1"/>
  <c r="KKN36" i="12" s="1"/>
  <c r="KKT36" i="12" s="1"/>
  <c r="KKZ36" i="12" s="1"/>
  <c r="KLF36" i="12" s="1"/>
  <c r="KLL36" i="12" s="1"/>
  <c r="KLR36" i="12" s="1"/>
  <c r="KLX36" i="12" s="1"/>
  <c r="KMD36" i="12" s="1"/>
  <c r="KMJ36" i="12" s="1"/>
  <c r="KMP36" i="12" s="1"/>
  <c r="KMV36" i="12" s="1"/>
  <c r="KNB36" i="12" s="1"/>
  <c r="KNH36" i="12" s="1"/>
  <c r="KNN36" i="12" s="1"/>
  <c r="KNT36" i="12" s="1"/>
  <c r="KNZ36" i="12" s="1"/>
  <c r="KOF36" i="12" s="1"/>
  <c r="KOL36" i="12" s="1"/>
  <c r="KOR36" i="12" s="1"/>
  <c r="KOX36" i="12" s="1"/>
  <c r="KPD36" i="12" s="1"/>
  <c r="KPJ36" i="12" s="1"/>
  <c r="KPP36" i="12" s="1"/>
  <c r="KPV36" i="12" s="1"/>
  <c r="KQB36" i="12" s="1"/>
  <c r="KQH36" i="12" s="1"/>
  <c r="KQN36" i="12" s="1"/>
  <c r="KQT36" i="12" s="1"/>
  <c r="KQZ36" i="12" s="1"/>
  <c r="KRF36" i="12" s="1"/>
  <c r="KRL36" i="12" s="1"/>
  <c r="KRR36" i="12" s="1"/>
  <c r="KRX36" i="12" s="1"/>
  <c r="KSD36" i="12" s="1"/>
  <c r="KSJ36" i="12" s="1"/>
  <c r="KSP36" i="12" s="1"/>
  <c r="KSV36" i="12" s="1"/>
  <c r="KTB36" i="12" s="1"/>
  <c r="KTH36" i="12" s="1"/>
  <c r="KTN36" i="12" s="1"/>
  <c r="KTT36" i="12" s="1"/>
  <c r="KTZ36" i="12" s="1"/>
  <c r="KUF36" i="12" s="1"/>
  <c r="KUL36" i="12" s="1"/>
  <c r="KUR36" i="12" s="1"/>
  <c r="KUX36" i="12" s="1"/>
  <c r="KVD36" i="12" s="1"/>
  <c r="KVJ36" i="12" s="1"/>
  <c r="KVP36" i="12" s="1"/>
  <c r="KVV36" i="12" s="1"/>
  <c r="KWB36" i="12" s="1"/>
  <c r="KWH36" i="12" s="1"/>
  <c r="KWN36" i="12" s="1"/>
  <c r="KWT36" i="12" s="1"/>
  <c r="KWZ36" i="12" s="1"/>
  <c r="KXF36" i="12" s="1"/>
  <c r="KXL36" i="12" s="1"/>
  <c r="KXR36" i="12" s="1"/>
  <c r="KXX36" i="12" s="1"/>
  <c r="KYD36" i="12" s="1"/>
  <c r="KYJ36" i="12" s="1"/>
  <c r="KYP36" i="12" s="1"/>
  <c r="KYV36" i="12" s="1"/>
  <c r="KZB36" i="12" s="1"/>
  <c r="KZH36" i="12" s="1"/>
  <c r="KZN36" i="12" s="1"/>
  <c r="KZT36" i="12" s="1"/>
  <c r="KZZ36" i="12" s="1"/>
  <c r="LAF36" i="12" s="1"/>
  <c r="LAL36" i="12" s="1"/>
  <c r="LAR36" i="12" s="1"/>
  <c r="LAX36" i="12" s="1"/>
  <c r="LBD36" i="12" s="1"/>
  <c r="LBJ36" i="12" s="1"/>
  <c r="LBP36" i="12" s="1"/>
  <c r="LBV36" i="12" s="1"/>
  <c r="LCB36" i="12" s="1"/>
  <c r="LCH36" i="12" s="1"/>
  <c r="LCN36" i="12" s="1"/>
  <c r="LCT36" i="12" s="1"/>
  <c r="LCZ36" i="12" s="1"/>
  <c r="LDF36" i="12" s="1"/>
  <c r="LDL36" i="12" s="1"/>
  <c r="LDR36" i="12" s="1"/>
  <c r="LDX36" i="12" s="1"/>
  <c r="LED36" i="12" s="1"/>
  <c r="LEJ36" i="12" s="1"/>
  <c r="LEP36" i="12" s="1"/>
  <c r="LEV36" i="12" s="1"/>
  <c r="LFB36" i="12" s="1"/>
  <c r="LFH36" i="12" s="1"/>
  <c r="LFN36" i="12" s="1"/>
  <c r="LFT36" i="12" s="1"/>
  <c r="LFZ36" i="12" s="1"/>
  <c r="LGF36" i="12" s="1"/>
  <c r="LGL36" i="12" s="1"/>
  <c r="LGR36" i="12" s="1"/>
  <c r="LGX36" i="12" s="1"/>
  <c r="LHD36" i="12" s="1"/>
  <c r="LHJ36" i="12" s="1"/>
  <c r="LHP36" i="12" s="1"/>
  <c r="LHV36" i="12" s="1"/>
  <c r="LIB36" i="12" s="1"/>
  <c r="LIH36" i="12" s="1"/>
  <c r="LIN36" i="12" s="1"/>
  <c r="LIT36" i="12" s="1"/>
  <c r="LIZ36" i="12" s="1"/>
  <c r="LJF36" i="12" s="1"/>
  <c r="LJL36" i="12" s="1"/>
  <c r="LJR36" i="12" s="1"/>
  <c r="LJX36" i="12" s="1"/>
  <c r="LKD36" i="12" s="1"/>
  <c r="LKJ36" i="12" s="1"/>
  <c r="LKP36" i="12" s="1"/>
  <c r="LKV36" i="12" s="1"/>
  <c r="LLB36" i="12" s="1"/>
  <c r="LLH36" i="12" s="1"/>
  <c r="LLN36" i="12" s="1"/>
  <c r="LLT36" i="12" s="1"/>
  <c r="LLZ36" i="12" s="1"/>
  <c r="LMF36" i="12" s="1"/>
  <c r="LML36" i="12" s="1"/>
  <c r="LMR36" i="12" s="1"/>
  <c r="LMX36" i="12" s="1"/>
  <c r="LND36" i="12" s="1"/>
  <c r="LNJ36" i="12" s="1"/>
  <c r="LNP36" i="12" s="1"/>
  <c r="LNV36" i="12" s="1"/>
  <c r="LOB36" i="12" s="1"/>
  <c r="LOH36" i="12" s="1"/>
  <c r="LON36" i="12" s="1"/>
  <c r="LOT36" i="12" s="1"/>
  <c r="LOZ36" i="12" s="1"/>
  <c r="LPF36" i="12" s="1"/>
  <c r="LPL36" i="12" s="1"/>
  <c r="LPR36" i="12" s="1"/>
  <c r="LPX36" i="12" s="1"/>
  <c r="LQD36" i="12" s="1"/>
  <c r="LQJ36" i="12" s="1"/>
  <c r="LQP36" i="12" s="1"/>
  <c r="LQV36" i="12" s="1"/>
  <c r="LRB36" i="12" s="1"/>
  <c r="LRH36" i="12" s="1"/>
  <c r="LRN36" i="12" s="1"/>
  <c r="LRT36" i="12" s="1"/>
  <c r="LRZ36" i="12" s="1"/>
  <c r="LSF36" i="12" s="1"/>
  <c r="LSL36" i="12" s="1"/>
  <c r="LSR36" i="12" s="1"/>
  <c r="LSX36" i="12" s="1"/>
  <c r="LTD36" i="12" s="1"/>
  <c r="LTJ36" i="12" s="1"/>
  <c r="LTP36" i="12" s="1"/>
  <c r="LTV36" i="12" s="1"/>
  <c r="LUB36" i="12" s="1"/>
  <c r="LUH36" i="12" s="1"/>
  <c r="LUN36" i="12" s="1"/>
  <c r="LUT36" i="12" s="1"/>
  <c r="LUZ36" i="12" s="1"/>
  <c r="LVF36" i="12" s="1"/>
  <c r="LVL36" i="12" s="1"/>
  <c r="LVR36" i="12" s="1"/>
  <c r="LVX36" i="12" s="1"/>
  <c r="LWD36" i="12" s="1"/>
  <c r="LWJ36" i="12" s="1"/>
  <c r="LWP36" i="12" s="1"/>
  <c r="LWV36" i="12" s="1"/>
  <c r="LXB36" i="12" s="1"/>
  <c r="LXH36" i="12" s="1"/>
  <c r="LXN36" i="12" s="1"/>
  <c r="LXT36" i="12" s="1"/>
  <c r="LXZ36" i="12" s="1"/>
  <c r="LYF36" i="12" s="1"/>
  <c r="LYL36" i="12" s="1"/>
  <c r="LYR36" i="12" s="1"/>
  <c r="LYX36" i="12" s="1"/>
  <c r="LZD36" i="12" s="1"/>
  <c r="LZJ36" i="12" s="1"/>
  <c r="LZP36" i="12" s="1"/>
  <c r="LZV36" i="12" s="1"/>
  <c r="MAB36" i="12" s="1"/>
  <c r="MAH36" i="12" s="1"/>
  <c r="MAN36" i="12" s="1"/>
  <c r="MAT36" i="12" s="1"/>
  <c r="MAZ36" i="12" s="1"/>
  <c r="MBF36" i="12" s="1"/>
  <c r="MBL36" i="12" s="1"/>
  <c r="MBR36" i="12" s="1"/>
  <c r="MBX36" i="12" s="1"/>
  <c r="MCD36" i="12" s="1"/>
  <c r="MCJ36" i="12" s="1"/>
  <c r="MCP36" i="12" s="1"/>
  <c r="MCV36" i="12" s="1"/>
  <c r="MDB36" i="12" s="1"/>
  <c r="MDH36" i="12" s="1"/>
  <c r="MDN36" i="12" s="1"/>
  <c r="MDT36" i="12" s="1"/>
  <c r="MDZ36" i="12" s="1"/>
  <c r="MEF36" i="12" s="1"/>
  <c r="MEL36" i="12" s="1"/>
  <c r="MER36" i="12" s="1"/>
  <c r="MEX36" i="12" s="1"/>
  <c r="MFD36" i="12" s="1"/>
  <c r="MFJ36" i="12" s="1"/>
  <c r="MFP36" i="12" s="1"/>
  <c r="MFV36" i="12" s="1"/>
  <c r="MGB36" i="12" s="1"/>
  <c r="MGH36" i="12" s="1"/>
  <c r="MGN36" i="12" s="1"/>
  <c r="MGT36" i="12" s="1"/>
  <c r="MGZ36" i="12" s="1"/>
  <c r="MHF36" i="12" s="1"/>
  <c r="MHL36" i="12" s="1"/>
  <c r="MHR36" i="12" s="1"/>
  <c r="MHX36" i="12" s="1"/>
  <c r="MID36" i="12" s="1"/>
  <c r="MIJ36" i="12" s="1"/>
  <c r="MIP36" i="12" s="1"/>
  <c r="MIV36" i="12" s="1"/>
  <c r="MJB36" i="12" s="1"/>
  <c r="MJH36" i="12" s="1"/>
  <c r="MJN36" i="12" s="1"/>
  <c r="MJT36" i="12" s="1"/>
  <c r="MJZ36" i="12" s="1"/>
  <c r="MKF36" i="12" s="1"/>
  <c r="MKL36" i="12" s="1"/>
  <c r="MKR36" i="12" s="1"/>
  <c r="MKX36" i="12" s="1"/>
  <c r="MLD36" i="12" s="1"/>
  <c r="MLJ36" i="12" s="1"/>
  <c r="MLP36" i="12" s="1"/>
  <c r="MLV36" i="12" s="1"/>
  <c r="MMB36" i="12" s="1"/>
  <c r="MMH36" i="12" s="1"/>
  <c r="MMN36" i="12" s="1"/>
  <c r="MMT36" i="12" s="1"/>
  <c r="MMZ36" i="12" s="1"/>
  <c r="MNF36" i="12" s="1"/>
  <c r="MNL36" i="12" s="1"/>
  <c r="MNR36" i="12" s="1"/>
  <c r="MNX36" i="12" s="1"/>
  <c r="MOD36" i="12" s="1"/>
  <c r="MOJ36" i="12" s="1"/>
  <c r="MOP36" i="12" s="1"/>
  <c r="MOV36" i="12" s="1"/>
  <c r="MPB36" i="12" s="1"/>
  <c r="MPH36" i="12" s="1"/>
  <c r="MPN36" i="12" s="1"/>
  <c r="MPT36" i="12" s="1"/>
  <c r="MPZ36" i="12" s="1"/>
  <c r="MQF36" i="12" s="1"/>
  <c r="MQL36" i="12" s="1"/>
  <c r="MQR36" i="12" s="1"/>
  <c r="MQX36" i="12" s="1"/>
  <c r="MRD36" i="12" s="1"/>
  <c r="MRJ36" i="12" s="1"/>
  <c r="MRP36" i="12" s="1"/>
  <c r="MRV36" i="12" s="1"/>
  <c r="MSB36" i="12" s="1"/>
  <c r="MSH36" i="12" s="1"/>
  <c r="MSN36" i="12" s="1"/>
  <c r="MST36" i="12" s="1"/>
  <c r="MSZ36" i="12" s="1"/>
  <c r="MTF36" i="12" s="1"/>
  <c r="MTL36" i="12" s="1"/>
  <c r="MTR36" i="12" s="1"/>
  <c r="MTX36" i="12" s="1"/>
  <c r="MUD36" i="12" s="1"/>
  <c r="MUJ36" i="12" s="1"/>
  <c r="MUP36" i="12" s="1"/>
  <c r="MUV36" i="12" s="1"/>
  <c r="MVB36" i="12" s="1"/>
  <c r="MVH36" i="12" s="1"/>
  <c r="MVN36" i="12" s="1"/>
  <c r="MVT36" i="12" s="1"/>
  <c r="MVZ36" i="12" s="1"/>
  <c r="MWF36" i="12" s="1"/>
  <c r="MWL36" i="12" s="1"/>
  <c r="MWR36" i="12" s="1"/>
  <c r="MWX36" i="12" s="1"/>
  <c r="MXD36" i="12" s="1"/>
  <c r="MXJ36" i="12" s="1"/>
  <c r="MXP36" i="12" s="1"/>
  <c r="MXV36" i="12" s="1"/>
  <c r="MYB36" i="12" s="1"/>
  <c r="MYH36" i="12" s="1"/>
  <c r="MYN36" i="12" s="1"/>
  <c r="MYT36" i="12" s="1"/>
  <c r="MYZ36" i="12" s="1"/>
  <c r="MZF36" i="12" s="1"/>
  <c r="MZL36" i="12" s="1"/>
  <c r="MZR36" i="12" s="1"/>
  <c r="MZX36" i="12" s="1"/>
  <c r="NAD36" i="12" s="1"/>
  <c r="NAJ36" i="12" s="1"/>
  <c r="NAP36" i="12" s="1"/>
  <c r="NAV36" i="12" s="1"/>
  <c r="NBB36" i="12" s="1"/>
  <c r="NBH36" i="12" s="1"/>
  <c r="NBN36" i="12" s="1"/>
  <c r="NBT36" i="12" s="1"/>
  <c r="NBZ36" i="12" s="1"/>
  <c r="NCF36" i="12" s="1"/>
  <c r="NCL36" i="12" s="1"/>
  <c r="NCR36" i="12" s="1"/>
  <c r="NCX36" i="12" s="1"/>
  <c r="NDD36" i="12" s="1"/>
  <c r="NDJ36" i="12" s="1"/>
  <c r="NDP36" i="12" s="1"/>
  <c r="NDV36" i="12" s="1"/>
  <c r="NEB36" i="12" s="1"/>
  <c r="NEH36" i="12" s="1"/>
  <c r="NEN36" i="12" s="1"/>
  <c r="NET36" i="12" s="1"/>
  <c r="NEZ36" i="12" s="1"/>
  <c r="NFF36" i="12" s="1"/>
  <c r="NFL36" i="12" s="1"/>
  <c r="NFR36" i="12" s="1"/>
  <c r="NFX36" i="12" s="1"/>
  <c r="NGD36" i="12" s="1"/>
  <c r="NGJ36" i="12" s="1"/>
  <c r="NGP36" i="12" s="1"/>
  <c r="NGV36" i="12" s="1"/>
  <c r="NHB36" i="12" s="1"/>
  <c r="NHH36" i="12" s="1"/>
  <c r="NHN36" i="12" s="1"/>
  <c r="NHT36" i="12" s="1"/>
  <c r="NHZ36" i="12" s="1"/>
  <c r="NIF36" i="12" s="1"/>
  <c r="NIL36" i="12" s="1"/>
  <c r="NIR36" i="12" s="1"/>
  <c r="NIX36" i="12" s="1"/>
  <c r="NJD36" i="12" s="1"/>
  <c r="NJJ36" i="12" s="1"/>
  <c r="NJP36" i="12" s="1"/>
  <c r="NJV36" i="12" s="1"/>
  <c r="NKB36" i="12" s="1"/>
  <c r="NKH36" i="12" s="1"/>
  <c r="NKN36" i="12" s="1"/>
  <c r="NKT36" i="12" s="1"/>
  <c r="NKZ36" i="12" s="1"/>
  <c r="NLF36" i="12" s="1"/>
  <c r="NLL36" i="12" s="1"/>
  <c r="NLR36" i="12" s="1"/>
  <c r="NLX36" i="12" s="1"/>
  <c r="NMD36" i="12" s="1"/>
  <c r="NMJ36" i="12" s="1"/>
  <c r="NMP36" i="12" s="1"/>
  <c r="NMV36" i="12" s="1"/>
  <c r="NNB36" i="12" s="1"/>
  <c r="NNH36" i="12" s="1"/>
  <c r="NNN36" i="12" s="1"/>
  <c r="NNT36" i="12" s="1"/>
  <c r="NNZ36" i="12" s="1"/>
  <c r="NOF36" i="12" s="1"/>
  <c r="NOL36" i="12" s="1"/>
  <c r="NOR36" i="12" s="1"/>
  <c r="NOX36" i="12" s="1"/>
  <c r="NPD36" i="12" s="1"/>
  <c r="NPJ36" i="12" s="1"/>
  <c r="NPP36" i="12" s="1"/>
  <c r="NPV36" i="12" s="1"/>
  <c r="NQB36" i="12" s="1"/>
  <c r="NQH36" i="12" s="1"/>
  <c r="NQN36" i="12" s="1"/>
  <c r="NQT36" i="12" s="1"/>
  <c r="NQZ36" i="12" s="1"/>
  <c r="NRF36" i="12" s="1"/>
  <c r="NRL36" i="12" s="1"/>
  <c r="NRR36" i="12" s="1"/>
  <c r="NRX36" i="12" s="1"/>
  <c r="NSD36" i="12" s="1"/>
  <c r="NSJ36" i="12" s="1"/>
  <c r="NSP36" i="12" s="1"/>
  <c r="NSV36" i="12" s="1"/>
  <c r="NTB36" i="12" s="1"/>
  <c r="NTH36" i="12" s="1"/>
  <c r="NTN36" i="12" s="1"/>
  <c r="NTT36" i="12" s="1"/>
  <c r="NTZ36" i="12" s="1"/>
  <c r="NUF36" i="12" s="1"/>
  <c r="NUL36" i="12" s="1"/>
  <c r="NUR36" i="12" s="1"/>
  <c r="NUX36" i="12" s="1"/>
  <c r="NVD36" i="12" s="1"/>
  <c r="NVJ36" i="12" s="1"/>
  <c r="NVP36" i="12" s="1"/>
  <c r="NVV36" i="12" s="1"/>
  <c r="NWB36" i="12" s="1"/>
  <c r="NWH36" i="12" s="1"/>
  <c r="NWN36" i="12" s="1"/>
  <c r="NWT36" i="12" s="1"/>
  <c r="NWZ36" i="12" s="1"/>
  <c r="NXF36" i="12" s="1"/>
  <c r="NXL36" i="12" s="1"/>
  <c r="NXR36" i="12" s="1"/>
  <c r="NXX36" i="12" s="1"/>
  <c r="NYD36" i="12" s="1"/>
  <c r="NYJ36" i="12" s="1"/>
  <c r="NYP36" i="12" s="1"/>
  <c r="NYV36" i="12" s="1"/>
  <c r="NZB36" i="12" s="1"/>
  <c r="NZH36" i="12" s="1"/>
  <c r="NZN36" i="12" s="1"/>
  <c r="NZT36" i="12" s="1"/>
  <c r="NZZ36" i="12" s="1"/>
  <c r="OAF36" i="12" s="1"/>
  <c r="OAL36" i="12" s="1"/>
  <c r="OAR36" i="12" s="1"/>
  <c r="OAX36" i="12" s="1"/>
  <c r="OBD36" i="12" s="1"/>
  <c r="OBJ36" i="12" s="1"/>
  <c r="OBP36" i="12" s="1"/>
  <c r="OBV36" i="12" s="1"/>
  <c r="OCB36" i="12" s="1"/>
  <c r="OCH36" i="12" s="1"/>
  <c r="OCN36" i="12" s="1"/>
  <c r="OCT36" i="12" s="1"/>
  <c r="OCZ36" i="12" s="1"/>
  <c r="ODF36" i="12" s="1"/>
  <c r="ODL36" i="12" s="1"/>
  <c r="ODR36" i="12" s="1"/>
  <c r="ODX36" i="12" s="1"/>
  <c r="OED36" i="12" s="1"/>
  <c r="OEJ36" i="12" s="1"/>
  <c r="OEP36" i="12" s="1"/>
  <c r="OEV36" i="12" s="1"/>
  <c r="OFB36" i="12" s="1"/>
  <c r="OFH36" i="12" s="1"/>
  <c r="OFN36" i="12" s="1"/>
  <c r="OFT36" i="12" s="1"/>
  <c r="OFZ36" i="12" s="1"/>
  <c r="OGF36" i="12" s="1"/>
  <c r="OGL36" i="12" s="1"/>
  <c r="OGR36" i="12" s="1"/>
  <c r="OGX36" i="12" s="1"/>
  <c r="OHD36" i="12" s="1"/>
  <c r="OHJ36" i="12" s="1"/>
  <c r="OHP36" i="12" s="1"/>
  <c r="OHV36" i="12" s="1"/>
  <c r="OIB36" i="12" s="1"/>
  <c r="OIH36" i="12" s="1"/>
  <c r="OIN36" i="12" s="1"/>
  <c r="OIT36" i="12" s="1"/>
  <c r="OIZ36" i="12" s="1"/>
  <c r="OJF36" i="12" s="1"/>
  <c r="OJL36" i="12" s="1"/>
  <c r="OJR36" i="12" s="1"/>
  <c r="OJX36" i="12" s="1"/>
  <c r="OKD36" i="12" s="1"/>
  <c r="OKJ36" i="12" s="1"/>
  <c r="OKP36" i="12" s="1"/>
  <c r="OKV36" i="12" s="1"/>
  <c r="OLB36" i="12" s="1"/>
  <c r="OLH36" i="12" s="1"/>
  <c r="OLN36" i="12" s="1"/>
  <c r="OLT36" i="12" s="1"/>
  <c r="OLZ36" i="12" s="1"/>
  <c r="OMF36" i="12" s="1"/>
  <c r="OML36" i="12" s="1"/>
  <c r="OMR36" i="12" s="1"/>
  <c r="OMX36" i="12" s="1"/>
  <c r="OND36" i="12" s="1"/>
  <c r="ONJ36" i="12" s="1"/>
  <c r="ONP36" i="12" s="1"/>
  <c r="ONV36" i="12" s="1"/>
  <c r="OOB36" i="12" s="1"/>
  <c r="OOH36" i="12" s="1"/>
  <c r="OON36" i="12" s="1"/>
  <c r="OOT36" i="12" s="1"/>
  <c r="OOZ36" i="12" s="1"/>
  <c r="OPF36" i="12" s="1"/>
  <c r="OPL36" i="12" s="1"/>
  <c r="OPR36" i="12" s="1"/>
  <c r="OPX36" i="12" s="1"/>
  <c r="OQD36" i="12" s="1"/>
  <c r="OQJ36" i="12" s="1"/>
  <c r="OQP36" i="12" s="1"/>
  <c r="OQV36" i="12" s="1"/>
  <c r="ORB36" i="12" s="1"/>
  <c r="ORH36" i="12" s="1"/>
  <c r="ORN36" i="12" s="1"/>
  <c r="ORT36" i="12" s="1"/>
  <c r="ORZ36" i="12" s="1"/>
  <c r="OSF36" i="12" s="1"/>
  <c r="OSL36" i="12" s="1"/>
  <c r="OSR36" i="12" s="1"/>
  <c r="OSX36" i="12" s="1"/>
  <c r="OTD36" i="12" s="1"/>
  <c r="OTJ36" i="12" s="1"/>
  <c r="OTP36" i="12" s="1"/>
  <c r="OTV36" i="12" s="1"/>
  <c r="OUB36" i="12" s="1"/>
  <c r="OUH36" i="12" s="1"/>
  <c r="OUN36" i="12" s="1"/>
  <c r="OUT36" i="12" s="1"/>
  <c r="OUZ36" i="12" s="1"/>
  <c r="OVF36" i="12" s="1"/>
  <c r="OVL36" i="12" s="1"/>
  <c r="OVR36" i="12" s="1"/>
  <c r="OVX36" i="12" s="1"/>
  <c r="OWD36" i="12" s="1"/>
  <c r="OWJ36" i="12" s="1"/>
  <c r="OWP36" i="12" s="1"/>
  <c r="OWV36" i="12" s="1"/>
  <c r="OXB36" i="12" s="1"/>
  <c r="OXH36" i="12" s="1"/>
  <c r="OXN36" i="12" s="1"/>
  <c r="OXT36" i="12" s="1"/>
  <c r="OXZ36" i="12" s="1"/>
  <c r="OYF36" i="12" s="1"/>
  <c r="OYL36" i="12" s="1"/>
  <c r="OYR36" i="12" s="1"/>
  <c r="OYX36" i="12" s="1"/>
  <c r="OZD36" i="12" s="1"/>
  <c r="OZJ36" i="12" s="1"/>
  <c r="OZP36" i="12" s="1"/>
  <c r="OZV36" i="12" s="1"/>
  <c r="PAB36" i="12" s="1"/>
  <c r="PAH36" i="12" s="1"/>
  <c r="PAN36" i="12" s="1"/>
  <c r="PAT36" i="12" s="1"/>
  <c r="PAZ36" i="12" s="1"/>
  <c r="PBF36" i="12" s="1"/>
  <c r="PBL36" i="12" s="1"/>
  <c r="PBR36" i="12" s="1"/>
  <c r="PBX36" i="12" s="1"/>
  <c r="PCD36" i="12" s="1"/>
  <c r="PCJ36" i="12" s="1"/>
  <c r="PCP36" i="12" s="1"/>
  <c r="PCV36" i="12" s="1"/>
  <c r="PDB36" i="12" s="1"/>
  <c r="PDH36" i="12" s="1"/>
  <c r="PDN36" i="12" s="1"/>
  <c r="PDT36" i="12" s="1"/>
  <c r="PDZ36" i="12" s="1"/>
  <c r="PEF36" i="12" s="1"/>
  <c r="PEL36" i="12" s="1"/>
  <c r="PER36" i="12" s="1"/>
  <c r="PEX36" i="12" s="1"/>
  <c r="PFD36" i="12" s="1"/>
  <c r="PFJ36" i="12" s="1"/>
  <c r="PFP36" i="12" s="1"/>
  <c r="PFV36" i="12" s="1"/>
  <c r="PGB36" i="12" s="1"/>
  <c r="PGH36" i="12" s="1"/>
  <c r="PGN36" i="12" s="1"/>
  <c r="PGT36" i="12" s="1"/>
  <c r="PGZ36" i="12" s="1"/>
  <c r="PHF36" i="12" s="1"/>
  <c r="PHL36" i="12" s="1"/>
  <c r="PHR36" i="12" s="1"/>
  <c r="PHX36" i="12" s="1"/>
  <c r="PID36" i="12" s="1"/>
  <c r="PIJ36" i="12" s="1"/>
  <c r="PIP36" i="12" s="1"/>
  <c r="PIV36" i="12" s="1"/>
  <c r="PJB36" i="12" s="1"/>
  <c r="PJH36" i="12" s="1"/>
  <c r="PJN36" i="12" s="1"/>
  <c r="PJT36" i="12" s="1"/>
  <c r="PJZ36" i="12" s="1"/>
  <c r="PKF36" i="12" s="1"/>
  <c r="PKL36" i="12" s="1"/>
  <c r="PKR36" i="12" s="1"/>
  <c r="PKX36" i="12" s="1"/>
  <c r="PLD36" i="12" s="1"/>
  <c r="PLJ36" i="12" s="1"/>
  <c r="PLP36" i="12" s="1"/>
  <c r="PLV36" i="12" s="1"/>
  <c r="PMB36" i="12" s="1"/>
  <c r="PMH36" i="12" s="1"/>
  <c r="PMN36" i="12" s="1"/>
  <c r="PMT36" i="12" s="1"/>
  <c r="PMZ36" i="12" s="1"/>
  <c r="PNF36" i="12" s="1"/>
  <c r="PNL36" i="12" s="1"/>
  <c r="PNR36" i="12" s="1"/>
  <c r="PNX36" i="12" s="1"/>
  <c r="POD36" i="12" s="1"/>
  <c r="POJ36" i="12" s="1"/>
  <c r="POP36" i="12" s="1"/>
  <c r="POV36" i="12" s="1"/>
  <c r="PPB36" i="12" s="1"/>
  <c r="PPH36" i="12" s="1"/>
  <c r="PPN36" i="12" s="1"/>
  <c r="PPT36" i="12" s="1"/>
  <c r="PPZ36" i="12" s="1"/>
  <c r="PQF36" i="12" s="1"/>
  <c r="PQL36" i="12" s="1"/>
  <c r="PQR36" i="12" s="1"/>
  <c r="PQX36" i="12" s="1"/>
  <c r="PRD36" i="12" s="1"/>
  <c r="PRJ36" i="12" s="1"/>
  <c r="PRP36" i="12" s="1"/>
  <c r="PRV36" i="12" s="1"/>
  <c r="PSB36" i="12" s="1"/>
  <c r="PSH36" i="12" s="1"/>
  <c r="PSN36" i="12" s="1"/>
  <c r="PST36" i="12" s="1"/>
  <c r="PSZ36" i="12" s="1"/>
  <c r="PTF36" i="12" s="1"/>
  <c r="PTL36" i="12" s="1"/>
  <c r="PTR36" i="12" s="1"/>
  <c r="PTX36" i="12" s="1"/>
  <c r="PUD36" i="12" s="1"/>
  <c r="PUJ36" i="12" s="1"/>
  <c r="PUP36" i="12" s="1"/>
  <c r="PUV36" i="12" s="1"/>
  <c r="PVB36" i="12" s="1"/>
  <c r="PVH36" i="12" s="1"/>
  <c r="PVN36" i="12" s="1"/>
  <c r="PVT36" i="12" s="1"/>
  <c r="PVZ36" i="12" s="1"/>
  <c r="PWF36" i="12" s="1"/>
  <c r="PWL36" i="12" s="1"/>
  <c r="PWR36" i="12" s="1"/>
  <c r="PWX36" i="12" s="1"/>
  <c r="PXD36" i="12" s="1"/>
  <c r="PXJ36" i="12" s="1"/>
  <c r="PXP36" i="12" s="1"/>
  <c r="PXV36" i="12" s="1"/>
  <c r="PYB36" i="12" s="1"/>
  <c r="PYH36" i="12" s="1"/>
  <c r="PYN36" i="12" s="1"/>
  <c r="PYT36" i="12" s="1"/>
  <c r="PYZ36" i="12" s="1"/>
  <c r="PZF36" i="12" s="1"/>
  <c r="PZL36" i="12" s="1"/>
  <c r="PZR36" i="12" s="1"/>
  <c r="PZX36" i="12" s="1"/>
  <c r="QAD36" i="12" s="1"/>
  <c r="QAJ36" i="12" s="1"/>
  <c r="QAP36" i="12" s="1"/>
  <c r="QAV36" i="12" s="1"/>
  <c r="QBB36" i="12" s="1"/>
  <c r="QBH36" i="12" s="1"/>
  <c r="QBN36" i="12" s="1"/>
  <c r="QBT36" i="12" s="1"/>
  <c r="QBZ36" i="12" s="1"/>
  <c r="QCF36" i="12" s="1"/>
  <c r="QCL36" i="12" s="1"/>
  <c r="QCR36" i="12" s="1"/>
  <c r="QCX36" i="12" s="1"/>
  <c r="QDD36" i="12" s="1"/>
  <c r="QDJ36" i="12" s="1"/>
  <c r="QDP36" i="12" s="1"/>
  <c r="QDV36" i="12" s="1"/>
  <c r="QEB36" i="12" s="1"/>
  <c r="QEH36" i="12" s="1"/>
  <c r="QEN36" i="12" s="1"/>
  <c r="QET36" i="12" s="1"/>
  <c r="QEZ36" i="12" s="1"/>
  <c r="QFF36" i="12" s="1"/>
  <c r="QFL36" i="12" s="1"/>
  <c r="QFR36" i="12" s="1"/>
  <c r="QFX36" i="12" s="1"/>
  <c r="QGD36" i="12" s="1"/>
  <c r="QGJ36" i="12" s="1"/>
  <c r="QGP36" i="12" s="1"/>
  <c r="QGV36" i="12" s="1"/>
  <c r="QHB36" i="12" s="1"/>
  <c r="QHH36" i="12" s="1"/>
  <c r="QHN36" i="12" s="1"/>
  <c r="QHT36" i="12" s="1"/>
  <c r="QHZ36" i="12" s="1"/>
  <c r="QIF36" i="12" s="1"/>
  <c r="QIL36" i="12" s="1"/>
  <c r="QIR36" i="12" s="1"/>
  <c r="QIX36" i="12" s="1"/>
  <c r="QJD36" i="12" s="1"/>
  <c r="QJJ36" i="12" s="1"/>
  <c r="QJP36" i="12" s="1"/>
  <c r="QJV36" i="12" s="1"/>
  <c r="QKB36" i="12" s="1"/>
  <c r="QKH36" i="12" s="1"/>
  <c r="QKN36" i="12" s="1"/>
  <c r="QKT36" i="12" s="1"/>
  <c r="QKZ36" i="12" s="1"/>
  <c r="QLF36" i="12" s="1"/>
  <c r="QLL36" i="12" s="1"/>
  <c r="QLR36" i="12" s="1"/>
  <c r="QLX36" i="12" s="1"/>
  <c r="QMD36" i="12" s="1"/>
  <c r="QMJ36" i="12" s="1"/>
  <c r="QMP36" i="12" s="1"/>
  <c r="QMV36" i="12" s="1"/>
  <c r="QNB36" i="12" s="1"/>
  <c r="QNH36" i="12" s="1"/>
  <c r="QNN36" i="12" s="1"/>
  <c r="QNT36" i="12" s="1"/>
  <c r="QNZ36" i="12" s="1"/>
  <c r="QOF36" i="12" s="1"/>
  <c r="QOL36" i="12" s="1"/>
  <c r="QOR36" i="12" s="1"/>
  <c r="QOX36" i="12" s="1"/>
  <c r="QPD36" i="12" s="1"/>
  <c r="QPJ36" i="12" s="1"/>
  <c r="QPP36" i="12" s="1"/>
  <c r="QPV36" i="12" s="1"/>
  <c r="QQB36" i="12" s="1"/>
  <c r="QQH36" i="12" s="1"/>
  <c r="QQN36" i="12" s="1"/>
  <c r="QQT36" i="12" s="1"/>
  <c r="QQZ36" i="12" s="1"/>
  <c r="QRF36" i="12" s="1"/>
  <c r="QRL36" i="12" s="1"/>
  <c r="QRR36" i="12" s="1"/>
  <c r="QRX36" i="12" s="1"/>
  <c r="QSD36" i="12" s="1"/>
  <c r="QSJ36" i="12" s="1"/>
  <c r="QSP36" i="12" s="1"/>
  <c r="QSV36" i="12" s="1"/>
  <c r="QTB36" i="12" s="1"/>
  <c r="QTH36" i="12" s="1"/>
  <c r="QTN36" i="12" s="1"/>
  <c r="QTT36" i="12" s="1"/>
  <c r="QTZ36" i="12" s="1"/>
  <c r="QUF36" i="12" s="1"/>
  <c r="QUL36" i="12" s="1"/>
  <c r="QUR36" i="12" s="1"/>
  <c r="QUX36" i="12" s="1"/>
  <c r="QVD36" i="12" s="1"/>
  <c r="QVJ36" i="12" s="1"/>
  <c r="QVP36" i="12" s="1"/>
  <c r="QVV36" i="12" s="1"/>
  <c r="QWB36" i="12" s="1"/>
  <c r="QWH36" i="12" s="1"/>
  <c r="QWN36" i="12" s="1"/>
  <c r="QWT36" i="12" s="1"/>
  <c r="QWZ36" i="12" s="1"/>
  <c r="QXF36" i="12" s="1"/>
  <c r="QXL36" i="12" s="1"/>
  <c r="QXR36" i="12" s="1"/>
  <c r="QXX36" i="12" s="1"/>
  <c r="QYD36" i="12" s="1"/>
  <c r="QYJ36" i="12" s="1"/>
  <c r="QYP36" i="12" s="1"/>
  <c r="QYV36" i="12" s="1"/>
  <c r="QZB36" i="12" s="1"/>
  <c r="QZH36" i="12" s="1"/>
  <c r="QZN36" i="12" s="1"/>
  <c r="QZT36" i="12" s="1"/>
  <c r="QZZ36" i="12" s="1"/>
  <c r="RAF36" i="12" s="1"/>
  <c r="RAL36" i="12" s="1"/>
  <c r="RAR36" i="12" s="1"/>
  <c r="RAX36" i="12" s="1"/>
  <c r="RBD36" i="12" s="1"/>
  <c r="RBJ36" i="12" s="1"/>
  <c r="RBP36" i="12" s="1"/>
  <c r="RBV36" i="12" s="1"/>
  <c r="RCB36" i="12" s="1"/>
  <c r="RCH36" i="12" s="1"/>
  <c r="RCN36" i="12" s="1"/>
  <c r="RCT36" i="12" s="1"/>
  <c r="RCZ36" i="12" s="1"/>
  <c r="RDF36" i="12" s="1"/>
  <c r="RDL36" i="12" s="1"/>
  <c r="RDR36" i="12" s="1"/>
  <c r="RDX36" i="12" s="1"/>
  <c r="RED36" i="12" s="1"/>
  <c r="REJ36" i="12" s="1"/>
  <c r="REP36" i="12" s="1"/>
  <c r="REV36" i="12" s="1"/>
  <c r="RFB36" i="12" s="1"/>
  <c r="RFH36" i="12" s="1"/>
  <c r="RFN36" i="12" s="1"/>
  <c r="RFT36" i="12" s="1"/>
  <c r="RFZ36" i="12" s="1"/>
  <c r="RGF36" i="12" s="1"/>
  <c r="RGL36" i="12" s="1"/>
  <c r="RGR36" i="12" s="1"/>
  <c r="RGX36" i="12" s="1"/>
  <c r="RHD36" i="12" s="1"/>
  <c r="RHJ36" i="12" s="1"/>
  <c r="RHP36" i="12" s="1"/>
  <c r="RHV36" i="12" s="1"/>
  <c r="RIB36" i="12" s="1"/>
  <c r="RIH36" i="12" s="1"/>
  <c r="RIN36" i="12" s="1"/>
  <c r="RIT36" i="12" s="1"/>
  <c r="RIZ36" i="12" s="1"/>
  <c r="RJF36" i="12" s="1"/>
  <c r="RJL36" i="12" s="1"/>
  <c r="RJR36" i="12" s="1"/>
  <c r="RJX36" i="12" s="1"/>
  <c r="RKD36" i="12" s="1"/>
  <c r="RKJ36" i="12" s="1"/>
  <c r="RKP36" i="12" s="1"/>
  <c r="RKV36" i="12" s="1"/>
  <c r="RLB36" i="12" s="1"/>
  <c r="RLH36" i="12" s="1"/>
  <c r="RLN36" i="12" s="1"/>
  <c r="RLT36" i="12" s="1"/>
  <c r="RLZ36" i="12" s="1"/>
  <c r="RMF36" i="12" s="1"/>
  <c r="RML36" i="12" s="1"/>
  <c r="RMR36" i="12" s="1"/>
  <c r="RMX36" i="12" s="1"/>
  <c r="RND36" i="12" s="1"/>
  <c r="RNJ36" i="12" s="1"/>
  <c r="RNP36" i="12" s="1"/>
  <c r="RNV36" i="12" s="1"/>
  <c r="ROB36" i="12" s="1"/>
  <c r="ROH36" i="12" s="1"/>
  <c r="RON36" i="12" s="1"/>
  <c r="ROT36" i="12" s="1"/>
  <c r="ROZ36" i="12" s="1"/>
  <c r="RPF36" i="12" s="1"/>
  <c r="RPL36" i="12" s="1"/>
  <c r="RPR36" i="12" s="1"/>
  <c r="RPX36" i="12" s="1"/>
  <c r="RQD36" i="12" s="1"/>
  <c r="RQJ36" i="12" s="1"/>
  <c r="RQP36" i="12" s="1"/>
  <c r="RQV36" i="12" s="1"/>
  <c r="RRB36" i="12" s="1"/>
  <c r="RRH36" i="12" s="1"/>
  <c r="RRN36" i="12" s="1"/>
  <c r="RRT36" i="12" s="1"/>
  <c r="RRZ36" i="12" s="1"/>
  <c r="RSF36" i="12" s="1"/>
  <c r="RSL36" i="12" s="1"/>
  <c r="RSR36" i="12" s="1"/>
  <c r="RSX36" i="12" s="1"/>
  <c r="RTD36" i="12" s="1"/>
  <c r="RTJ36" i="12" s="1"/>
  <c r="RTP36" i="12" s="1"/>
  <c r="RTV36" i="12" s="1"/>
  <c r="RUB36" i="12" s="1"/>
  <c r="RUH36" i="12" s="1"/>
  <c r="RUN36" i="12" s="1"/>
  <c r="RUT36" i="12" s="1"/>
  <c r="RUZ36" i="12" s="1"/>
  <c r="RVF36" i="12" s="1"/>
  <c r="RVL36" i="12" s="1"/>
  <c r="RVR36" i="12" s="1"/>
  <c r="RVX36" i="12" s="1"/>
  <c r="RWD36" i="12" s="1"/>
  <c r="RWJ36" i="12" s="1"/>
  <c r="RWP36" i="12" s="1"/>
  <c r="RWV36" i="12" s="1"/>
  <c r="RXB36" i="12" s="1"/>
  <c r="RXH36" i="12" s="1"/>
  <c r="RXN36" i="12" s="1"/>
  <c r="RXT36" i="12" s="1"/>
  <c r="RXZ36" i="12" s="1"/>
  <c r="RYF36" i="12" s="1"/>
  <c r="RYL36" i="12" s="1"/>
  <c r="RYR36" i="12" s="1"/>
  <c r="RYX36" i="12" s="1"/>
  <c r="RZD36" i="12" s="1"/>
  <c r="RZJ36" i="12" s="1"/>
  <c r="RZP36" i="12" s="1"/>
  <c r="RZV36" i="12" s="1"/>
  <c r="SAB36" i="12" s="1"/>
  <c r="SAH36" i="12" s="1"/>
  <c r="SAN36" i="12" s="1"/>
  <c r="SAT36" i="12" s="1"/>
  <c r="SAZ36" i="12" s="1"/>
  <c r="SBF36" i="12" s="1"/>
  <c r="SBL36" i="12" s="1"/>
  <c r="SBR36" i="12" s="1"/>
  <c r="SBX36" i="12" s="1"/>
  <c r="SCD36" i="12" s="1"/>
  <c r="SCJ36" i="12" s="1"/>
  <c r="SCP36" i="12" s="1"/>
  <c r="SCV36" i="12" s="1"/>
  <c r="SDB36" i="12" s="1"/>
  <c r="SDH36" i="12" s="1"/>
  <c r="SDN36" i="12" s="1"/>
  <c r="SDT36" i="12" s="1"/>
  <c r="SDZ36" i="12" s="1"/>
  <c r="SEF36" i="12" s="1"/>
  <c r="SEL36" i="12" s="1"/>
  <c r="SER36" i="12" s="1"/>
  <c r="SEX36" i="12" s="1"/>
  <c r="SFD36" i="12" s="1"/>
  <c r="SFJ36" i="12" s="1"/>
  <c r="SFP36" i="12" s="1"/>
  <c r="SFV36" i="12" s="1"/>
  <c r="SGB36" i="12" s="1"/>
  <c r="SGH36" i="12" s="1"/>
  <c r="SGN36" i="12" s="1"/>
  <c r="SGT36" i="12" s="1"/>
  <c r="SGZ36" i="12" s="1"/>
  <c r="SHF36" i="12" s="1"/>
  <c r="SHL36" i="12" s="1"/>
  <c r="SHR36" i="12" s="1"/>
  <c r="SHX36" i="12" s="1"/>
  <c r="SID36" i="12" s="1"/>
  <c r="SIJ36" i="12" s="1"/>
  <c r="SIP36" i="12" s="1"/>
  <c r="SIV36" i="12" s="1"/>
  <c r="SJB36" i="12" s="1"/>
  <c r="SJH36" i="12" s="1"/>
  <c r="SJN36" i="12" s="1"/>
  <c r="SJT36" i="12" s="1"/>
  <c r="SJZ36" i="12" s="1"/>
  <c r="SKF36" i="12" s="1"/>
  <c r="SKL36" i="12" s="1"/>
  <c r="SKR36" i="12" s="1"/>
  <c r="SKX36" i="12" s="1"/>
  <c r="SLD36" i="12" s="1"/>
  <c r="SLJ36" i="12" s="1"/>
  <c r="SLP36" i="12" s="1"/>
  <c r="SLV36" i="12" s="1"/>
  <c r="SMB36" i="12" s="1"/>
  <c r="SMH36" i="12" s="1"/>
  <c r="SMN36" i="12" s="1"/>
  <c r="SMT36" i="12" s="1"/>
  <c r="SMZ36" i="12" s="1"/>
  <c r="SNF36" i="12" s="1"/>
  <c r="SNL36" i="12" s="1"/>
  <c r="SNR36" i="12" s="1"/>
  <c r="SNX36" i="12" s="1"/>
  <c r="SOD36" i="12" s="1"/>
  <c r="SOJ36" i="12" s="1"/>
  <c r="SOP36" i="12" s="1"/>
  <c r="SOV36" i="12" s="1"/>
  <c r="SPB36" i="12" s="1"/>
  <c r="SPH36" i="12" s="1"/>
  <c r="SPN36" i="12" s="1"/>
  <c r="SPT36" i="12" s="1"/>
  <c r="SPZ36" i="12" s="1"/>
  <c r="SQF36" i="12" s="1"/>
  <c r="SQL36" i="12" s="1"/>
  <c r="SQR36" i="12" s="1"/>
  <c r="SQX36" i="12" s="1"/>
  <c r="SRD36" i="12" s="1"/>
  <c r="SRJ36" i="12" s="1"/>
  <c r="SRP36" i="12" s="1"/>
  <c r="SRV36" i="12" s="1"/>
  <c r="SSB36" i="12" s="1"/>
  <c r="SSH36" i="12" s="1"/>
  <c r="SSN36" i="12" s="1"/>
  <c r="SST36" i="12" s="1"/>
  <c r="SSZ36" i="12" s="1"/>
  <c r="STF36" i="12" s="1"/>
  <c r="STL36" i="12" s="1"/>
  <c r="STR36" i="12" s="1"/>
  <c r="STX36" i="12" s="1"/>
  <c r="SUD36" i="12" s="1"/>
  <c r="SUJ36" i="12" s="1"/>
  <c r="SUP36" i="12" s="1"/>
  <c r="SUV36" i="12" s="1"/>
  <c r="SVB36" i="12" s="1"/>
  <c r="SVH36" i="12" s="1"/>
  <c r="SVN36" i="12" s="1"/>
  <c r="SVT36" i="12" s="1"/>
  <c r="SVZ36" i="12" s="1"/>
  <c r="SWF36" i="12" s="1"/>
  <c r="SWL36" i="12" s="1"/>
  <c r="SWR36" i="12" s="1"/>
  <c r="SWX36" i="12" s="1"/>
  <c r="SXD36" i="12" s="1"/>
  <c r="SXJ36" i="12" s="1"/>
  <c r="SXP36" i="12" s="1"/>
  <c r="SXV36" i="12" s="1"/>
  <c r="SYB36" i="12" s="1"/>
  <c r="SYH36" i="12" s="1"/>
  <c r="SYN36" i="12" s="1"/>
  <c r="SYT36" i="12" s="1"/>
  <c r="SYZ36" i="12" s="1"/>
  <c r="SZF36" i="12" s="1"/>
  <c r="SZL36" i="12" s="1"/>
  <c r="SZR36" i="12" s="1"/>
  <c r="SZX36" i="12" s="1"/>
  <c r="TAD36" i="12" s="1"/>
  <c r="TAJ36" i="12" s="1"/>
  <c r="TAP36" i="12" s="1"/>
  <c r="TAV36" i="12" s="1"/>
  <c r="TBB36" i="12" s="1"/>
  <c r="TBH36" i="12" s="1"/>
  <c r="TBN36" i="12" s="1"/>
  <c r="TBT36" i="12" s="1"/>
  <c r="TBZ36" i="12" s="1"/>
  <c r="TCF36" i="12" s="1"/>
  <c r="TCL36" i="12" s="1"/>
  <c r="TCR36" i="12" s="1"/>
  <c r="TCX36" i="12" s="1"/>
  <c r="TDD36" i="12" s="1"/>
  <c r="TDJ36" i="12" s="1"/>
  <c r="TDP36" i="12" s="1"/>
  <c r="TDV36" i="12" s="1"/>
  <c r="TEB36" i="12" s="1"/>
  <c r="TEH36" i="12" s="1"/>
  <c r="TEN36" i="12" s="1"/>
  <c r="TET36" i="12" s="1"/>
  <c r="TEZ36" i="12" s="1"/>
  <c r="TFF36" i="12" s="1"/>
  <c r="TFL36" i="12" s="1"/>
  <c r="TFR36" i="12" s="1"/>
  <c r="TFX36" i="12" s="1"/>
  <c r="TGD36" i="12" s="1"/>
  <c r="TGJ36" i="12" s="1"/>
  <c r="TGP36" i="12" s="1"/>
  <c r="TGV36" i="12" s="1"/>
  <c r="THB36" i="12" s="1"/>
  <c r="THH36" i="12" s="1"/>
  <c r="THN36" i="12" s="1"/>
  <c r="THT36" i="12" s="1"/>
  <c r="THZ36" i="12" s="1"/>
  <c r="TIF36" i="12" s="1"/>
  <c r="TIL36" i="12" s="1"/>
  <c r="TIR36" i="12" s="1"/>
  <c r="TIX36" i="12" s="1"/>
  <c r="TJD36" i="12" s="1"/>
  <c r="TJJ36" i="12" s="1"/>
  <c r="TJP36" i="12" s="1"/>
  <c r="TJV36" i="12" s="1"/>
  <c r="TKB36" i="12" s="1"/>
  <c r="TKH36" i="12" s="1"/>
  <c r="TKN36" i="12" s="1"/>
  <c r="TKT36" i="12" s="1"/>
  <c r="TKZ36" i="12" s="1"/>
  <c r="TLF36" i="12" s="1"/>
  <c r="TLL36" i="12" s="1"/>
  <c r="TLR36" i="12" s="1"/>
  <c r="TLX36" i="12" s="1"/>
  <c r="TMD36" i="12" s="1"/>
  <c r="TMJ36" i="12" s="1"/>
  <c r="TMP36" i="12" s="1"/>
  <c r="TMV36" i="12" s="1"/>
  <c r="TNB36" i="12" s="1"/>
  <c r="TNH36" i="12" s="1"/>
  <c r="TNN36" i="12" s="1"/>
  <c r="TNT36" i="12" s="1"/>
  <c r="TNZ36" i="12" s="1"/>
  <c r="TOF36" i="12" s="1"/>
  <c r="TOL36" i="12" s="1"/>
  <c r="TOR36" i="12" s="1"/>
  <c r="TOX36" i="12" s="1"/>
  <c r="TPD36" i="12" s="1"/>
  <c r="TPJ36" i="12" s="1"/>
  <c r="TPP36" i="12" s="1"/>
  <c r="TPV36" i="12" s="1"/>
  <c r="TQB36" i="12" s="1"/>
  <c r="TQH36" i="12" s="1"/>
  <c r="TQN36" i="12" s="1"/>
  <c r="TQT36" i="12" s="1"/>
  <c r="TQZ36" i="12" s="1"/>
  <c r="TRF36" i="12" s="1"/>
  <c r="TRL36" i="12" s="1"/>
  <c r="TRR36" i="12" s="1"/>
  <c r="TRX36" i="12" s="1"/>
  <c r="TSD36" i="12" s="1"/>
  <c r="TSJ36" i="12" s="1"/>
  <c r="TSP36" i="12" s="1"/>
  <c r="TSV36" i="12" s="1"/>
  <c r="TTB36" i="12" s="1"/>
  <c r="TTH36" i="12" s="1"/>
  <c r="TTN36" i="12" s="1"/>
  <c r="TTT36" i="12" s="1"/>
  <c r="TTZ36" i="12" s="1"/>
  <c r="TUF36" i="12" s="1"/>
  <c r="TUL36" i="12" s="1"/>
  <c r="TUR36" i="12" s="1"/>
  <c r="TUX36" i="12" s="1"/>
  <c r="TVD36" i="12" s="1"/>
  <c r="TVJ36" i="12" s="1"/>
  <c r="TVP36" i="12" s="1"/>
  <c r="TVV36" i="12" s="1"/>
  <c r="TWB36" i="12" s="1"/>
  <c r="TWH36" i="12" s="1"/>
  <c r="TWN36" i="12" s="1"/>
  <c r="TWT36" i="12" s="1"/>
  <c r="TWZ36" i="12" s="1"/>
  <c r="TXF36" i="12" s="1"/>
  <c r="TXL36" i="12" s="1"/>
  <c r="TXR36" i="12" s="1"/>
  <c r="TXX36" i="12" s="1"/>
  <c r="TYD36" i="12" s="1"/>
  <c r="TYJ36" i="12" s="1"/>
  <c r="TYP36" i="12" s="1"/>
  <c r="TYV36" i="12" s="1"/>
  <c r="TZB36" i="12" s="1"/>
  <c r="TZH36" i="12" s="1"/>
  <c r="TZN36" i="12" s="1"/>
  <c r="TZT36" i="12" s="1"/>
  <c r="TZZ36" i="12" s="1"/>
  <c r="UAF36" i="12" s="1"/>
  <c r="UAL36" i="12" s="1"/>
  <c r="UAR36" i="12" s="1"/>
  <c r="UAX36" i="12" s="1"/>
  <c r="UBD36" i="12" s="1"/>
  <c r="UBJ36" i="12" s="1"/>
  <c r="UBP36" i="12" s="1"/>
  <c r="UBV36" i="12" s="1"/>
  <c r="UCB36" i="12" s="1"/>
  <c r="UCH36" i="12" s="1"/>
  <c r="UCN36" i="12" s="1"/>
  <c r="UCT36" i="12" s="1"/>
  <c r="UCZ36" i="12" s="1"/>
  <c r="UDF36" i="12" s="1"/>
  <c r="UDL36" i="12" s="1"/>
  <c r="UDR36" i="12" s="1"/>
  <c r="UDX36" i="12" s="1"/>
  <c r="UED36" i="12" s="1"/>
  <c r="UEJ36" i="12" s="1"/>
  <c r="UEP36" i="12" s="1"/>
  <c r="UEV36" i="12" s="1"/>
  <c r="UFB36" i="12" s="1"/>
  <c r="UFH36" i="12" s="1"/>
  <c r="UFN36" i="12" s="1"/>
  <c r="UFT36" i="12" s="1"/>
  <c r="UFZ36" i="12" s="1"/>
  <c r="UGF36" i="12" s="1"/>
  <c r="UGL36" i="12" s="1"/>
  <c r="UGR36" i="12" s="1"/>
  <c r="UGX36" i="12" s="1"/>
  <c r="UHD36" i="12" s="1"/>
  <c r="UHJ36" i="12" s="1"/>
  <c r="UHP36" i="12" s="1"/>
  <c r="UHV36" i="12" s="1"/>
  <c r="UIB36" i="12" s="1"/>
  <c r="UIH36" i="12" s="1"/>
  <c r="UIN36" i="12" s="1"/>
  <c r="UIT36" i="12" s="1"/>
  <c r="UIZ36" i="12" s="1"/>
  <c r="UJF36" i="12" s="1"/>
  <c r="UJL36" i="12" s="1"/>
  <c r="UJR36" i="12" s="1"/>
  <c r="UJX36" i="12" s="1"/>
  <c r="UKD36" i="12" s="1"/>
  <c r="UKJ36" i="12" s="1"/>
  <c r="UKP36" i="12" s="1"/>
  <c r="UKV36" i="12" s="1"/>
  <c r="ULB36" i="12" s="1"/>
  <c r="ULH36" i="12" s="1"/>
  <c r="ULN36" i="12" s="1"/>
  <c r="ULT36" i="12" s="1"/>
  <c r="ULZ36" i="12" s="1"/>
  <c r="UMF36" i="12" s="1"/>
  <c r="UML36" i="12" s="1"/>
  <c r="UMR36" i="12" s="1"/>
  <c r="UMX36" i="12" s="1"/>
  <c r="UND36" i="12" s="1"/>
  <c r="UNJ36" i="12" s="1"/>
  <c r="UNP36" i="12" s="1"/>
  <c r="UNV36" i="12" s="1"/>
  <c r="UOB36" i="12" s="1"/>
  <c r="UOH36" i="12" s="1"/>
  <c r="UON36" i="12" s="1"/>
  <c r="UOT36" i="12" s="1"/>
  <c r="UOZ36" i="12" s="1"/>
  <c r="UPF36" i="12" s="1"/>
  <c r="UPL36" i="12" s="1"/>
  <c r="UPR36" i="12" s="1"/>
  <c r="UPX36" i="12" s="1"/>
  <c r="UQD36" i="12" s="1"/>
  <c r="UQJ36" i="12" s="1"/>
  <c r="UQP36" i="12" s="1"/>
  <c r="UQV36" i="12" s="1"/>
  <c r="URB36" i="12" s="1"/>
  <c r="URH36" i="12" s="1"/>
  <c r="URN36" i="12" s="1"/>
  <c r="URT36" i="12" s="1"/>
  <c r="URZ36" i="12" s="1"/>
  <c r="USF36" i="12" s="1"/>
  <c r="USL36" i="12" s="1"/>
  <c r="USR36" i="12" s="1"/>
  <c r="USX36" i="12" s="1"/>
  <c r="UTD36" i="12" s="1"/>
  <c r="UTJ36" i="12" s="1"/>
  <c r="UTP36" i="12" s="1"/>
  <c r="UTV36" i="12" s="1"/>
  <c r="UUB36" i="12" s="1"/>
  <c r="UUH36" i="12" s="1"/>
  <c r="UUN36" i="12" s="1"/>
  <c r="UUT36" i="12" s="1"/>
  <c r="UUZ36" i="12" s="1"/>
  <c r="UVF36" i="12" s="1"/>
  <c r="UVL36" i="12" s="1"/>
  <c r="UVR36" i="12" s="1"/>
  <c r="UVX36" i="12" s="1"/>
  <c r="UWD36" i="12" s="1"/>
  <c r="UWJ36" i="12" s="1"/>
  <c r="UWP36" i="12" s="1"/>
  <c r="UWV36" i="12" s="1"/>
  <c r="UXB36" i="12" s="1"/>
  <c r="UXH36" i="12" s="1"/>
  <c r="UXN36" i="12" s="1"/>
  <c r="UXT36" i="12" s="1"/>
  <c r="UXZ36" i="12" s="1"/>
  <c r="UYF36" i="12" s="1"/>
  <c r="UYL36" i="12" s="1"/>
  <c r="UYR36" i="12" s="1"/>
  <c r="UYX36" i="12" s="1"/>
  <c r="UZD36" i="12" s="1"/>
  <c r="UZJ36" i="12" s="1"/>
  <c r="UZP36" i="12" s="1"/>
  <c r="UZV36" i="12" s="1"/>
  <c r="VAB36" i="12" s="1"/>
  <c r="VAH36" i="12" s="1"/>
  <c r="VAN36" i="12" s="1"/>
  <c r="VAT36" i="12" s="1"/>
  <c r="VAZ36" i="12" s="1"/>
  <c r="VBF36" i="12" s="1"/>
  <c r="VBL36" i="12" s="1"/>
  <c r="VBR36" i="12" s="1"/>
  <c r="VBX36" i="12" s="1"/>
  <c r="VCD36" i="12" s="1"/>
  <c r="VCJ36" i="12" s="1"/>
  <c r="VCP36" i="12" s="1"/>
  <c r="VCV36" i="12" s="1"/>
  <c r="VDB36" i="12" s="1"/>
  <c r="VDH36" i="12" s="1"/>
  <c r="VDN36" i="12" s="1"/>
  <c r="VDT36" i="12" s="1"/>
  <c r="VDZ36" i="12" s="1"/>
  <c r="VEF36" i="12" s="1"/>
  <c r="VEL36" i="12" s="1"/>
  <c r="VER36" i="12" s="1"/>
  <c r="VEX36" i="12" s="1"/>
  <c r="VFD36" i="12" s="1"/>
  <c r="VFJ36" i="12" s="1"/>
  <c r="VFP36" i="12" s="1"/>
  <c r="VFV36" i="12" s="1"/>
  <c r="VGB36" i="12" s="1"/>
  <c r="VGH36" i="12" s="1"/>
  <c r="VGN36" i="12" s="1"/>
  <c r="VGT36" i="12" s="1"/>
  <c r="VGZ36" i="12" s="1"/>
  <c r="VHF36" i="12" s="1"/>
  <c r="VHL36" i="12" s="1"/>
  <c r="VHR36" i="12" s="1"/>
  <c r="VHX36" i="12" s="1"/>
  <c r="VID36" i="12" s="1"/>
  <c r="VIJ36" i="12" s="1"/>
  <c r="VIP36" i="12" s="1"/>
  <c r="VIV36" i="12" s="1"/>
  <c r="VJB36" i="12" s="1"/>
  <c r="VJH36" i="12" s="1"/>
  <c r="VJN36" i="12" s="1"/>
  <c r="VJT36" i="12" s="1"/>
  <c r="VJZ36" i="12" s="1"/>
  <c r="VKF36" i="12" s="1"/>
  <c r="VKL36" i="12" s="1"/>
  <c r="VKR36" i="12" s="1"/>
  <c r="VKX36" i="12" s="1"/>
  <c r="VLD36" i="12" s="1"/>
  <c r="VLJ36" i="12" s="1"/>
  <c r="VLP36" i="12" s="1"/>
  <c r="VLV36" i="12" s="1"/>
  <c r="VMB36" i="12" s="1"/>
  <c r="VMH36" i="12" s="1"/>
  <c r="VMN36" i="12" s="1"/>
  <c r="VMT36" i="12" s="1"/>
  <c r="VMZ36" i="12" s="1"/>
  <c r="VNF36" i="12" s="1"/>
  <c r="VNL36" i="12" s="1"/>
  <c r="VNR36" i="12" s="1"/>
  <c r="VNX36" i="12" s="1"/>
  <c r="VOD36" i="12" s="1"/>
  <c r="VOJ36" i="12" s="1"/>
  <c r="VOP36" i="12" s="1"/>
  <c r="VOV36" i="12" s="1"/>
  <c r="VPB36" i="12" s="1"/>
  <c r="VPH36" i="12" s="1"/>
  <c r="VPN36" i="12" s="1"/>
  <c r="VPT36" i="12" s="1"/>
  <c r="VPZ36" i="12" s="1"/>
  <c r="VQF36" i="12" s="1"/>
  <c r="VQL36" i="12" s="1"/>
  <c r="VQR36" i="12" s="1"/>
  <c r="VQX36" i="12" s="1"/>
  <c r="VRD36" i="12" s="1"/>
  <c r="VRJ36" i="12" s="1"/>
  <c r="VRP36" i="12" s="1"/>
  <c r="VRV36" i="12" s="1"/>
  <c r="VSB36" i="12" s="1"/>
  <c r="VSH36" i="12" s="1"/>
  <c r="VSN36" i="12" s="1"/>
  <c r="VST36" i="12" s="1"/>
  <c r="VSZ36" i="12" s="1"/>
  <c r="VTF36" i="12" s="1"/>
  <c r="VTL36" i="12" s="1"/>
  <c r="VTR36" i="12" s="1"/>
  <c r="VTX36" i="12" s="1"/>
  <c r="VUD36" i="12" s="1"/>
  <c r="VUJ36" i="12" s="1"/>
  <c r="VUP36" i="12" s="1"/>
  <c r="VUV36" i="12" s="1"/>
  <c r="VVB36" i="12" s="1"/>
  <c r="VVH36" i="12" s="1"/>
  <c r="VVN36" i="12" s="1"/>
  <c r="VVT36" i="12" s="1"/>
  <c r="VVZ36" i="12" s="1"/>
  <c r="VWF36" i="12" s="1"/>
  <c r="VWL36" i="12" s="1"/>
  <c r="VWR36" i="12" s="1"/>
  <c r="VWX36" i="12" s="1"/>
  <c r="VXD36" i="12" s="1"/>
  <c r="VXJ36" i="12" s="1"/>
  <c r="VXP36" i="12" s="1"/>
  <c r="VXV36" i="12" s="1"/>
  <c r="VYB36" i="12" s="1"/>
  <c r="VYH36" i="12" s="1"/>
  <c r="VYN36" i="12" s="1"/>
  <c r="VYT36" i="12" s="1"/>
  <c r="VYZ36" i="12" s="1"/>
  <c r="VZF36" i="12" s="1"/>
  <c r="VZL36" i="12" s="1"/>
  <c r="VZR36" i="12" s="1"/>
  <c r="VZX36" i="12" s="1"/>
  <c r="WAD36" i="12" s="1"/>
  <c r="WAJ36" i="12" s="1"/>
  <c r="WAP36" i="12" s="1"/>
  <c r="WAV36" i="12" s="1"/>
  <c r="WBB36" i="12" s="1"/>
  <c r="WBH36" i="12" s="1"/>
  <c r="WBN36" i="12" s="1"/>
  <c r="WBT36" i="12" s="1"/>
  <c r="WBZ36" i="12" s="1"/>
  <c r="WCF36" i="12" s="1"/>
  <c r="WCL36" i="12" s="1"/>
  <c r="WCR36" i="12" s="1"/>
  <c r="WCX36" i="12" s="1"/>
  <c r="WDD36" i="12" s="1"/>
  <c r="WDJ36" i="12" s="1"/>
  <c r="WDP36" i="12" s="1"/>
  <c r="WDV36" i="12" s="1"/>
  <c r="WEB36" i="12" s="1"/>
  <c r="WEH36" i="12" s="1"/>
  <c r="WEN36" i="12" s="1"/>
  <c r="WET36" i="12" s="1"/>
  <c r="WEZ36" i="12" s="1"/>
  <c r="WFF36" i="12" s="1"/>
  <c r="WFL36" i="12" s="1"/>
  <c r="WFR36" i="12" s="1"/>
  <c r="WFX36" i="12" s="1"/>
  <c r="WGD36" i="12" s="1"/>
  <c r="WGJ36" i="12" s="1"/>
  <c r="WGP36" i="12" s="1"/>
  <c r="WGV36" i="12" s="1"/>
  <c r="WHB36" i="12" s="1"/>
  <c r="WHH36" i="12" s="1"/>
  <c r="WHN36" i="12" s="1"/>
  <c r="WHT36" i="12" s="1"/>
  <c r="WHZ36" i="12" s="1"/>
  <c r="WIF36" i="12" s="1"/>
  <c r="WIL36" i="12" s="1"/>
  <c r="WIR36" i="12" s="1"/>
  <c r="WIX36" i="12" s="1"/>
  <c r="WJD36" i="12" s="1"/>
  <c r="WJJ36" i="12" s="1"/>
  <c r="WJP36" i="12" s="1"/>
  <c r="WJV36" i="12" s="1"/>
  <c r="WKB36" i="12" s="1"/>
  <c r="WKH36" i="12" s="1"/>
  <c r="WKN36" i="12" s="1"/>
  <c r="WKT36" i="12" s="1"/>
  <c r="WKZ36" i="12" s="1"/>
  <c r="WLF36" i="12" s="1"/>
  <c r="WLL36" i="12" s="1"/>
  <c r="WLR36" i="12" s="1"/>
  <c r="WLX36" i="12" s="1"/>
  <c r="WMD36" i="12" s="1"/>
  <c r="WMJ36" i="12" s="1"/>
  <c r="WMP36" i="12" s="1"/>
  <c r="WMV36" i="12" s="1"/>
  <c r="WNB36" i="12" s="1"/>
  <c r="WNH36" i="12" s="1"/>
  <c r="WNN36" i="12" s="1"/>
  <c r="WNT36" i="12" s="1"/>
  <c r="WNZ36" i="12" s="1"/>
  <c r="WOF36" i="12" s="1"/>
  <c r="WOL36" i="12" s="1"/>
  <c r="WOR36" i="12" s="1"/>
  <c r="WOX36" i="12" s="1"/>
  <c r="WPD36" i="12" s="1"/>
  <c r="WPJ36" i="12" s="1"/>
  <c r="WPP36" i="12" s="1"/>
  <c r="WPV36" i="12" s="1"/>
  <c r="WQB36" i="12" s="1"/>
  <c r="WQH36" i="12" s="1"/>
  <c r="WQN36" i="12" s="1"/>
  <c r="WQT36" i="12" s="1"/>
  <c r="WQZ36" i="12" s="1"/>
  <c r="WRF36" i="12" s="1"/>
  <c r="WRL36" i="12" s="1"/>
  <c r="WRR36" i="12" s="1"/>
  <c r="WRX36" i="12" s="1"/>
  <c r="WSD36" i="12" s="1"/>
  <c r="WSJ36" i="12" s="1"/>
  <c r="WSP36" i="12" s="1"/>
  <c r="WSV36" i="12" s="1"/>
  <c r="WTB36" i="12" s="1"/>
  <c r="WTH36" i="12" s="1"/>
  <c r="WTN36" i="12" s="1"/>
  <c r="WTT36" i="12" s="1"/>
  <c r="WTZ36" i="12" s="1"/>
  <c r="WUF36" i="12" s="1"/>
  <c r="WUL36" i="12" s="1"/>
  <c r="WUR36" i="12" s="1"/>
  <c r="WUX36" i="12" s="1"/>
  <c r="WVD36" i="12" s="1"/>
  <c r="WVJ36" i="12" s="1"/>
  <c r="WVP36" i="12" s="1"/>
  <c r="WVV36" i="12" s="1"/>
  <c r="WWB36" i="12" s="1"/>
  <c r="WWH36" i="12" s="1"/>
  <c r="WWN36" i="12" s="1"/>
  <c r="WWT36" i="12" s="1"/>
  <c r="WWZ36" i="12" s="1"/>
  <c r="WXF36" i="12" s="1"/>
  <c r="WXL36" i="12" s="1"/>
  <c r="WXR36" i="12" s="1"/>
  <c r="WXX36" i="12" s="1"/>
  <c r="WYD36" i="12" s="1"/>
  <c r="WYJ36" i="12" s="1"/>
  <c r="WYP36" i="12" s="1"/>
  <c r="WYV36" i="12" s="1"/>
  <c r="WZB36" i="12" s="1"/>
  <c r="WZH36" i="12" s="1"/>
  <c r="WZN36" i="12" s="1"/>
  <c r="WZT36" i="12" s="1"/>
  <c r="WZZ36" i="12" s="1"/>
  <c r="XAF36" i="12" s="1"/>
  <c r="XAL36" i="12" s="1"/>
  <c r="XAR36" i="12" s="1"/>
  <c r="XAX36" i="12" s="1"/>
  <c r="XBD36" i="12" s="1"/>
  <c r="XBJ36" i="12" s="1"/>
  <c r="XBP36" i="12" s="1"/>
  <c r="XBV36" i="12" s="1"/>
  <c r="XCB36" i="12" s="1"/>
  <c r="XCH36" i="12" s="1"/>
  <c r="XCN36" i="12" s="1"/>
  <c r="XCT36" i="12" s="1"/>
  <c r="XCZ36" i="12" s="1"/>
  <c r="XDF36" i="12" s="1"/>
  <c r="XDL36" i="12" s="1"/>
  <c r="XDR36" i="12" s="1"/>
  <c r="XDX36" i="12" s="1"/>
  <c r="XED36" i="12" s="1"/>
  <c r="XEJ36" i="12" s="1"/>
  <c r="XEP36" i="12" s="1"/>
  <c r="XEV36" i="12" s="1"/>
  <c r="XFB36" i="12" s="1"/>
  <c r="BP39" i="12"/>
  <c r="BP30" i="12"/>
  <c r="BP57" i="12"/>
  <c r="BP48" i="12"/>
  <c r="BP41" i="12"/>
  <c r="BA121" i="10" l="1"/>
  <c r="BF89" i="11"/>
  <c r="BP58" i="12"/>
  <c r="BF121" i="11" l="1"/>
  <c r="BD131" i="10"/>
  <c r="BC131" i="10"/>
  <c r="BB131" i="10"/>
  <c r="BF119" i="11"/>
  <c r="BF118" i="11"/>
  <c r="BF117" i="11"/>
  <c r="BF58" i="11"/>
  <c r="BF61" i="11" l="1"/>
  <c r="BF52" i="11"/>
  <c r="BA22" i="10" l="1"/>
  <c r="BF39" i="11"/>
  <c r="BA30" i="10"/>
  <c r="BF28" i="11"/>
  <c r="BF14" i="11"/>
  <c r="BA131" i="10"/>
  <c r="BF131" i="11" s="1"/>
  <c r="BF14" i="10"/>
  <c r="BA76" i="10"/>
  <c r="BA23" i="10"/>
  <c r="BA20" i="10" l="1"/>
  <c r="BA21" i="10"/>
  <c r="BA19" i="10"/>
  <c r="BL14" i="11"/>
  <c r="BF22" i="11"/>
  <c r="BF15" i="11"/>
  <c r="BF76" i="11"/>
  <c r="BF30" i="11"/>
  <c r="BF11" i="11"/>
  <c r="BF12" i="11"/>
  <c r="BF13" i="11"/>
  <c r="BF15" i="10"/>
  <c r="BF11" i="10"/>
  <c r="BF12" i="10"/>
  <c r="BF13" i="10"/>
  <c r="BL13" i="11" l="1"/>
  <c r="BF21" i="11"/>
  <c r="BL12" i="11"/>
  <c r="BF20" i="11"/>
  <c r="BL11" i="11"/>
  <c r="BF19" i="11"/>
  <c r="BL15" i="11"/>
  <c r="BF23" i="11"/>
  <c r="BF31" i="11" l="1"/>
  <c r="BF32" i="11"/>
  <c r="BF33" i="11"/>
  <c r="BF50" i="11"/>
  <c r="BF51" i="11"/>
  <c r="BF53" i="11"/>
  <c r="BF54" i="11"/>
  <c r="BF55" i="11"/>
  <c r="BA73" i="10"/>
  <c r="BA72" i="10"/>
  <c r="BA75" i="10"/>
  <c r="BA71" i="10"/>
  <c r="BA74" i="10"/>
  <c r="BF45" i="11" l="1"/>
  <c r="BF75" i="11"/>
  <c r="BF72" i="11"/>
  <c r="BF73" i="11"/>
  <c r="BF74" i="11"/>
  <c r="BF71" i="11"/>
  <c r="BA78" i="10"/>
  <c r="BA96" i="10"/>
  <c r="BA26" i="10"/>
  <c r="BI10" i="10"/>
  <c r="BH10" i="10"/>
  <c r="BG10" i="10"/>
  <c r="BF96" i="11"/>
  <c r="BF26" i="11"/>
  <c r="BF78" i="11" l="1"/>
  <c r="AO130" i="10" l="1"/>
  <c r="AM130" i="10"/>
  <c r="AL130" i="10"/>
  <c r="AJ127" i="10"/>
  <c r="AI127" i="10"/>
  <c r="AH127" i="10"/>
  <c r="AG127" i="10"/>
  <c r="AN52" i="11" l="1"/>
  <c r="AH76" i="11"/>
  <c r="AN76" i="11"/>
  <c r="AT76" i="11" s="1"/>
  <c r="AL127" i="11" l="1"/>
  <c r="AQ128" i="10"/>
  <c r="AT128" i="11" s="1"/>
  <c r="AG128" i="10"/>
  <c r="AH128" i="11" s="1"/>
  <c r="AB126" i="11"/>
  <c r="AB122" i="11"/>
  <c r="AB119" i="11"/>
  <c r="AB117" i="11"/>
  <c r="AD129" i="11"/>
  <c r="AH128" i="10"/>
  <c r="AQ129" i="10"/>
  <c r="AT129" i="11" s="1"/>
  <c r="AN126" i="11"/>
  <c r="AN122" i="11"/>
  <c r="AN120" i="11"/>
  <c r="AN119" i="11"/>
  <c r="AN118" i="11"/>
  <c r="AN117" i="11"/>
  <c r="AR128" i="10"/>
  <c r="AC127" i="11"/>
  <c r="AD127" i="11"/>
  <c r="AB127" i="11"/>
  <c r="AB128" i="11"/>
  <c r="AN127" i="11"/>
  <c r="AN128" i="11"/>
  <c r="AO127" i="11"/>
  <c r="AP127" i="11"/>
  <c r="AI129" i="10"/>
  <c r="AS129" i="10"/>
  <c r="AS128" i="10"/>
  <c r="AI128" i="11" l="1"/>
  <c r="AU128" i="11"/>
  <c r="AD120" i="11"/>
  <c r="AD117" i="11"/>
  <c r="AD126" i="11"/>
  <c r="AC118" i="11"/>
  <c r="AO120" i="11"/>
  <c r="AO119" i="11"/>
  <c r="AO129" i="11"/>
  <c r="AD122" i="11"/>
  <c r="AC120" i="11"/>
  <c r="AO128" i="11"/>
  <c r="AV128" i="11"/>
  <c r="AH129" i="10"/>
  <c r="AP126" i="11"/>
  <c r="AC128" i="11"/>
  <c r="AC129" i="11"/>
  <c r="AC131" i="10"/>
  <c r="AD128" i="11"/>
  <c r="AR129" i="10"/>
  <c r="AU129" i="11" s="1"/>
  <c r="AG129" i="10"/>
  <c r="AH129" i="11" s="1"/>
  <c r="AI128" i="10"/>
  <c r="AP129" i="11"/>
  <c r="AB129" i="11"/>
  <c r="AB131" i="10"/>
  <c r="AB131" i="11" s="1"/>
  <c r="AO117" i="11"/>
  <c r="AP128" i="11"/>
  <c r="AD119" i="11"/>
  <c r="AO118" i="11"/>
  <c r="AC126" i="11"/>
  <c r="AO122" i="11"/>
  <c r="AC122" i="11"/>
  <c r="AO126" i="11"/>
  <c r="AC119" i="11"/>
  <c r="AC117" i="11"/>
  <c r="AN129" i="11"/>
  <c r="AB120" i="11"/>
  <c r="AB118" i="11"/>
  <c r="AD118" i="11"/>
  <c r="AD131" i="10"/>
  <c r="AL131" i="10"/>
  <c r="AM131" i="10"/>
  <c r="AD131" i="11" l="1"/>
  <c r="AJ128" i="11"/>
  <c r="AI129" i="11"/>
  <c r="AJ129" i="11"/>
  <c r="AV129" i="11"/>
  <c r="AC131" i="11"/>
  <c r="AO131" i="11"/>
  <c r="AN131" i="11"/>
  <c r="AQ127" i="11" l="1"/>
  <c r="AR127" i="11" s="1"/>
  <c r="AT128" i="10" l="1"/>
  <c r="AW128" i="11" s="1"/>
  <c r="AX128" i="11" s="1"/>
  <c r="AQ128" i="11"/>
  <c r="AR128" i="11" s="1"/>
  <c r="AE118" i="11"/>
  <c r="AF118" i="11" s="1"/>
  <c r="AJ128" i="10"/>
  <c r="AK128" i="11" s="1"/>
  <c r="AL128" i="11" s="1"/>
  <c r="AE128" i="11"/>
  <c r="AF128" i="11" s="1"/>
  <c r="AE117" i="11"/>
  <c r="AF117" i="11" s="1"/>
  <c r="AE119" i="11"/>
  <c r="AF119" i="11" s="1"/>
  <c r="AE120" i="11"/>
  <c r="AF120" i="11" s="1"/>
  <c r="AE122" i="11"/>
  <c r="AF122" i="11" s="1"/>
  <c r="AE127" i="11"/>
  <c r="AP118" i="11"/>
  <c r="AQ118" i="11"/>
  <c r="AQ119" i="11"/>
  <c r="AP119" i="11"/>
  <c r="AP120" i="11"/>
  <c r="AQ120" i="11"/>
  <c r="AP117" i="11"/>
  <c r="AQ117" i="11"/>
  <c r="AP122" i="11"/>
  <c r="AQ122" i="11"/>
  <c r="AR120" i="11" l="1"/>
  <c r="AR122" i="11"/>
  <c r="AR119" i="11"/>
  <c r="AR117" i="11"/>
  <c r="AR118" i="11"/>
  <c r="AE126" i="11" l="1"/>
  <c r="AF126" i="11" s="1"/>
  <c r="AQ126" i="11"/>
  <c r="AR126" i="11" s="1"/>
  <c r="AT129" i="10" l="1"/>
  <c r="AW129" i="11" s="1"/>
  <c r="AX129" i="11" s="1"/>
  <c r="AQ129" i="11"/>
  <c r="AR129" i="11" s="1"/>
  <c r="AO131" i="10"/>
  <c r="AE131" i="10" l="1"/>
  <c r="AJ129" i="10"/>
  <c r="AE129" i="11"/>
  <c r="AF129" i="11" s="1"/>
  <c r="AK129" i="11" l="1"/>
  <c r="AL129" i="11" s="1"/>
  <c r="AE131" i="11"/>
  <c r="AO92" i="10"/>
  <c r="BN39" i="12" l="1"/>
  <c r="BN41" i="12" s="1"/>
  <c r="BZ36" i="12"/>
  <c r="CF36" i="12" s="1"/>
  <c r="CL36" i="12" s="1"/>
  <c r="CR36" i="12" s="1"/>
  <c r="CX36" i="12" s="1"/>
  <c r="DD36" i="12" s="1"/>
  <c r="DJ36" i="12" s="1"/>
  <c r="DP36" i="12" s="1"/>
  <c r="DV36" i="12" s="1"/>
  <c r="EB36" i="12" s="1"/>
  <c r="EH36" i="12" s="1"/>
  <c r="EN36" i="12" s="1"/>
  <c r="ET36" i="12" s="1"/>
  <c r="EZ36" i="12" s="1"/>
  <c r="FF36" i="12" s="1"/>
  <c r="FL36" i="12" s="1"/>
  <c r="FR36" i="12" s="1"/>
  <c r="FX36" i="12" s="1"/>
  <c r="GD36" i="12" s="1"/>
  <c r="GJ36" i="12" s="1"/>
  <c r="GP36" i="12" s="1"/>
  <c r="GV36" i="12" s="1"/>
  <c r="HB36" i="12" s="1"/>
  <c r="HH36" i="12" s="1"/>
  <c r="HN36" i="12" s="1"/>
  <c r="HT36" i="12" s="1"/>
  <c r="HZ36" i="12" s="1"/>
  <c r="IF36" i="12" s="1"/>
  <c r="IL36" i="12" s="1"/>
  <c r="IR36" i="12" s="1"/>
  <c r="IX36" i="12" s="1"/>
  <c r="JD36" i="12" s="1"/>
  <c r="JJ36" i="12" s="1"/>
  <c r="JP36" i="12" s="1"/>
  <c r="JV36" i="12" s="1"/>
  <c r="KB36" i="12" s="1"/>
  <c r="KH36" i="12" s="1"/>
  <c r="KN36" i="12" s="1"/>
  <c r="KT36" i="12" s="1"/>
  <c r="KZ36" i="12" s="1"/>
  <c r="LF36" i="12" s="1"/>
  <c r="LL36" i="12" s="1"/>
  <c r="LR36" i="12" s="1"/>
  <c r="LX36" i="12" s="1"/>
  <c r="MD36" i="12" s="1"/>
  <c r="MJ36" i="12" s="1"/>
  <c r="MP36" i="12" s="1"/>
  <c r="MV36" i="12" s="1"/>
  <c r="NB36" i="12" s="1"/>
  <c r="NH36" i="12" s="1"/>
  <c r="NN36" i="12" s="1"/>
  <c r="NT36" i="12" s="1"/>
  <c r="NZ36" i="12" s="1"/>
  <c r="OF36" i="12" s="1"/>
  <c r="OL36" i="12" s="1"/>
  <c r="OR36" i="12" s="1"/>
  <c r="OX36" i="12" s="1"/>
  <c r="PD36" i="12" s="1"/>
  <c r="PJ36" i="12" s="1"/>
  <c r="PP36" i="12" s="1"/>
  <c r="PV36" i="12" s="1"/>
  <c r="QB36" i="12" s="1"/>
  <c r="QH36" i="12" s="1"/>
  <c r="QN36" i="12" s="1"/>
  <c r="QT36" i="12" s="1"/>
  <c r="QZ36" i="12" s="1"/>
  <c r="RF36" i="12" s="1"/>
  <c r="RL36" i="12" s="1"/>
  <c r="RR36" i="12" s="1"/>
  <c r="RX36" i="12" s="1"/>
  <c r="SD36" i="12" s="1"/>
  <c r="SJ36" i="12" s="1"/>
  <c r="SP36" i="12" s="1"/>
  <c r="SV36" i="12" s="1"/>
  <c r="TB36" i="12" s="1"/>
  <c r="TH36" i="12" s="1"/>
  <c r="TN36" i="12" s="1"/>
  <c r="TT36" i="12" s="1"/>
  <c r="TZ36" i="12" s="1"/>
  <c r="UF36" i="12" s="1"/>
  <c r="UL36" i="12" s="1"/>
  <c r="UR36" i="12" s="1"/>
  <c r="UX36" i="12" s="1"/>
  <c r="VD36" i="12" s="1"/>
  <c r="VJ36" i="12" s="1"/>
  <c r="VP36" i="12" s="1"/>
  <c r="VV36" i="12" s="1"/>
  <c r="WB36" i="12" s="1"/>
  <c r="WH36" i="12" s="1"/>
  <c r="WN36" i="12" s="1"/>
  <c r="WT36" i="12" s="1"/>
  <c r="WZ36" i="12" s="1"/>
  <c r="XF36" i="12" s="1"/>
  <c r="XL36" i="12" s="1"/>
  <c r="XR36" i="12" s="1"/>
  <c r="XX36" i="12" s="1"/>
  <c r="YD36" i="12" s="1"/>
  <c r="YJ36" i="12" s="1"/>
  <c r="YP36" i="12" s="1"/>
  <c r="YV36" i="12" s="1"/>
  <c r="ZB36" i="12" s="1"/>
  <c r="ZH36" i="12" s="1"/>
  <c r="ZN36" i="12" s="1"/>
  <c r="ZT36" i="12" s="1"/>
  <c r="ZZ36" i="12" s="1"/>
  <c r="AAF36" i="12" s="1"/>
  <c r="AAL36" i="12" s="1"/>
  <c r="AAR36" i="12" s="1"/>
  <c r="AAX36" i="12" s="1"/>
  <c r="ABD36" i="12" s="1"/>
  <c r="ABJ36" i="12" s="1"/>
  <c r="ABP36" i="12" s="1"/>
  <c r="ABV36" i="12" s="1"/>
  <c r="ACB36" i="12" s="1"/>
  <c r="ACH36" i="12" s="1"/>
  <c r="ACN36" i="12" s="1"/>
  <c r="ACT36" i="12" s="1"/>
  <c r="ACZ36" i="12" s="1"/>
  <c r="ADF36" i="12" s="1"/>
  <c r="ADL36" i="12" s="1"/>
  <c r="ADR36" i="12" s="1"/>
  <c r="ADX36" i="12" s="1"/>
  <c r="AED36" i="12" s="1"/>
  <c r="AEJ36" i="12" s="1"/>
  <c r="AEP36" i="12" s="1"/>
  <c r="AEV36" i="12" s="1"/>
  <c r="AFB36" i="12" s="1"/>
  <c r="AFH36" i="12" s="1"/>
  <c r="AFN36" i="12" s="1"/>
  <c r="AFT36" i="12" s="1"/>
  <c r="AFZ36" i="12" s="1"/>
  <c r="AGF36" i="12" s="1"/>
  <c r="AGL36" i="12" s="1"/>
  <c r="AGR36" i="12" s="1"/>
  <c r="AGX36" i="12" s="1"/>
  <c r="AHD36" i="12" s="1"/>
  <c r="AHJ36" i="12" s="1"/>
  <c r="AHP36" i="12" s="1"/>
  <c r="AHV36" i="12" s="1"/>
  <c r="AIB36" i="12" s="1"/>
  <c r="AIH36" i="12" s="1"/>
  <c r="AIN36" i="12" s="1"/>
  <c r="AIT36" i="12" s="1"/>
  <c r="AIZ36" i="12" s="1"/>
  <c r="AJF36" i="12" s="1"/>
  <c r="AJL36" i="12" s="1"/>
  <c r="AJR36" i="12" s="1"/>
  <c r="AJX36" i="12" s="1"/>
  <c r="AKD36" i="12" s="1"/>
  <c r="AKJ36" i="12" s="1"/>
  <c r="AKP36" i="12" s="1"/>
  <c r="AKV36" i="12" s="1"/>
  <c r="ALB36" i="12" s="1"/>
  <c r="ALH36" i="12" s="1"/>
  <c r="ALN36" i="12" s="1"/>
  <c r="ALT36" i="12" s="1"/>
  <c r="ALZ36" i="12" s="1"/>
  <c r="AMF36" i="12" s="1"/>
  <c r="AML36" i="12" s="1"/>
  <c r="AMR36" i="12" s="1"/>
  <c r="AMX36" i="12" s="1"/>
  <c r="AND36" i="12" s="1"/>
  <c r="ANJ36" i="12" s="1"/>
  <c r="ANP36" i="12" s="1"/>
  <c r="ANV36" i="12" s="1"/>
  <c r="AOB36" i="12" s="1"/>
  <c r="AOH36" i="12" s="1"/>
  <c r="AON36" i="12" s="1"/>
  <c r="AOT36" i="12" s="1"/>
  <c r="AOZ36" i="12" s="1"/>
  <c r="APF36" i="12" s="1"/>
  <c r="APL36" i="12" s="1"/>
  <c r="APR36" i="12" s="1"/>
  <c r="APX36" i="12" s="1"/>
  <c r="AQD36" i="12" s="1"/>
  <c r="AQJ36" i="12" s="1"/>
  <c r="AQP36" i="12" s="1"/>
  <c r="AQV36" i="12" s="1"/>
  <c r="ARB36" i="12" s="1"/>
  <c r="ARH36" i="12" s="1"/>
  <c r="ARN36" i="12" s="1"/>
  <c r="ART36" i="12" s="1"/>
  <c r="ARZ36" i="12" s="1"/>
  <c r="ASF36" i="12" s="1"/>
  <c r="ASL36" i="12" s="1"/>
  <c r="ASR36" i="12" s="1"/>
  <c r="ASX36" i="12" s="1"/>
  <c r="ATD36" i="12" s="1"/>
  <c r="ATJ36" i="12" s="1"/>
  <c r="ATP36" i="12" s="1"/>
  <c r="ATV36" i="12" s="1"/>
  <c r="AUB36" i="12" s="1"/>
  <c r="AUH36" i="12" s="1"/>
  <c r="AUN36" i="12" s="1"/>
  <c r="AUT36" i="12" s="1"/>
  <c r="AUZ36" i="12" s="1"/>
  <c r="AVF36" i="12" s="1"/>
  <c r="AVL36" i="12" s="1"/>
  <c r="AVR36" i="12" s="1"/>
  <c r="AVX36" i="12" s="1"/>
  <c r="AWD36" i="12" s="1"/>
  <c r="AWJ36" i="12" s="1"/>
  <c r="AWP36" i="12" s="1"/>
  <c r="AWV36" i="12" s="1"/>
  <c r="AXB36" i="12" s="1"/>
  <c r="AXH36" i="12" s="1"/>
  <c r="AXN36" i="12" s="1"/>
  <c r="AXT36" i="12" s="1"/>
  <c r="AXZ36" i="12" s="1"/>
  <c r="AYF36" i="12" s="1"/>
  <c r="AYL36" i="12" s="1"/>
  <c r="AYR36" i="12" s="1"/>
  <c r="AYX36" i="12" s="1"/>
  <c r="AZD36" i="12" s="1"/>
  <c r="AZJ36" i="12" s="1"/>
  <c r="AZP36" i="12" s="1"/>
  <c r="AZV36" i="12" s="1"/>
  <c r="BAB36" i="12" s="1"/>
  <c r="BAH36" i="12" s="1"/>
  <c r="BAN36" i="12" s="1"/>
  <c r="BAT36" i="12" s="1"/>
  <c r="BAZ36" i="12" s="1"/>
  <c r="BBF36" i="12" s="1"/>
  <c r="BBL36" i="12" s="1"/>
  <c r="BBR36" i="12" s="1"/>
  <c r="BBX36" i="12" s="1"/>
  <c r="BCD36" i="12" s="1"/>
  <c r="BCJ36" i="12" s="1"/>
  <c r="BCP36" i="12" s="1"/>
  <c r="BCV36" i="12" s="1"/>
  <c r="BDB36" i="12" s="1"/>
  <c r="BDH36" i="12" s="1"/>
  <c r="BDN36" i="12" s="1"/>
  <c r="BDT36" i="12" s="1"/>
  <c r="BDZ36" i="12" s="1"/>
  <c r="BEF36" i="12" s="1"/>
  <c r="BEL36" i="12" s="1"/>
  <c r="BER36" i="12" s="1"/>
  <c r="BEX36" i="12" s="1"/>
  <c r="BFD36" i="12" s="1"/>
  <c r="BFJ36" i="12" s="1"/>
  <c r="BFP36" i="12" s="1"/>
  <c r="BFV36" i="12" s="1"/>
  <c r="BGB36" i="12" s="1"/>
  <c r="BGH36" i="12" s="1"/>
  <c r="BGN36" i="12" s="1"/>
  <c r="BGT36" i="12" s="1"/>
  <c r="BGZ36" i="12" s="1"/>
  <c r="BHF36" i="12" s="1"/>
  <c r="BHL36" i="12" s="1"/>
  <c r="BHR36" i="12" s="1"/>
  <c r="BHX36" i="12" s="1"/>
  <c r="BID36" i="12" s="1"/>
  <c r="BIJ36" i="12" s="1"/>
  <c r="BIP36" i="12" s="1"/>
  <c r="BIV36" i="12" s="1"/>
  <c r="BJB36" i="12" s="1"/>
  <c r="BJH36" i="12" s="1"/>
  <c r="BJN36" i="12" s="1"/>
  <c r="BJT36" i="12" s="1"/>
  <c r="BJZ36" i="12" s="1"/>
  <c r="BKF36" i="12" s="1"/>
  <c r="BKL36" i="12" s="1"/>
  <c r="BKR36" i="12" s="1"/>
  <c r="BKX36" i="12" s="1"/>
  <c r="BLD36" i="12" s="1"/>
  <c r="BLJ36" i="12" s="1"/>
  <c r="BLP36" i="12" s="1"/>
  <c r="BLV36" i="12" s="1"/>
  <c r="BMB36" i="12" s="1"/>
  <c r="BMH36" i="12" s="1"/>
  <c r="BMN36" i="12" s="1"/>
  <c r="BMT36" i="12" s="1"/>
  <c r="BMZ36" i="12" s="1"/>
  <c r="BNF36" i="12" s="1"/>
  <c r="BNL36" i="12" s="1"/>
  <c r="BNR36" i="12" s="1"/>
  <c r="BNX36" i="12" s="1"/>
  <c r="BOD36" i="12" s="1"/>
  <c r="BOJ36" i="12" s="1"/>
  <c r="BOP36" i="12" s="1"/>
  <c r="BOV36" i="12" s="1"/>
  <c r="BPB36" i="12" s="1"/>
  <c r="BPH36" i="12" s="1"/>
  <c r="BPN36" i="12" s="1"/>
  <c r="BPT36" i="12" s="1"/>
  <c r="BPZ36" i="12" s="1"/>
  <c r="BQF36" i="12" s="1"/>
  <c r="BQL36" i="12" s="1"/>
  <c r="BQR36" i="12" s="1"/>
  <c r="BQX36" i="12" s="1"/>
  <c r="BRD36" i="12" s="1"/>
  <c r="BRJ36" i="12" s="1"/>
  <c r="BRP36" i="12" s="1"/>
  <c r="BRV36" i="12" s="1"/>
  <c r="BSB36" i="12" s="1"/>
  <c r="BSH36" i="12" s="1"/>
  <c r="BSN36" i="12" s="1"/>
  <c r="BST36" i="12" s="1"/>
  <c r="BSZ36" i="12" s="1"/>
  <c r="BTF36" i="12" s="1"/>
  <c r="BTL36" i="12" s="1"/>
  <c r="BTR36" i="12" s="1"/>
  <c r="BTX36" i="12" s="1"/>
  <c r="BUD36" i="12" s="1"/>
  <c r="BUJ36" i="12" s="1"/>
  <c r="BUP36" i="12" s="1"/>
  <c r="BUV36" i="12" s="1"/>
  <c r="BVB36" i="12" s="1"/>
  <c r="BVH36" i="12" s="1"/>
  <c r="BVN36" i="12" s="1"/>
  <c r="BVT36" i="12" s="1"/>
  <c r="BVZ36" i="12" s="1"/>
  <c r="BWF36" i="12" s="1"/>
  <c r="BWL36" i="12" s="1"/>
  <c r="BWR36" i="12" s="1"/>
  <c r="BWX36" i="12" s="1"/>
  <c r="BXD36" i="12" s="1"/>
  <c r="BXJ36" i="12" s="1"/>
  <c r="BXP36" i="12" s="1"/>
  <c r="BXV36" i="12" s="1"/>
  <c r="BYB36" i="12" s="1"/>
  <c r="BYH36" i="12" s="1"/>
  <c r="BYN36" i="12" s="1"/>
  <c r="BYT36" i="12" s="1"/>
  <c r="BYZ36" i="12" s="1"/>
  <c r="BZF36" i="12" s="1"/>
  <c r="BZL36" i="12" s="1"/>
  <c r="BZR36" i="12" s="1"/>
  <c r="BZX36" i="12" s="1"/>
  <c r="CAD36" i="12" s="1"/>
  <c r="CAJ36" i="12" s="1"/>
  <c r="CAP36" i="12" s="1"/>
  <c r="CAV36" i="12" s="1"/>
  <c r="CBB36" i="12" s="1"/>
  <c r="CBH36" i="12" s="1"/>
  <c r="CBN36" i="12" s="1"/>
  <c r="CBT36" i="12" s="1"/>
  <c r="CBZ36" i="12" s="1"/>
  <c r="CCF36" i="12" s="1"/>
  <c r="CCL36" i="12" s="1"/>
  <c r="CCR36" i="12" s="1"/>
  <c r="CCX36" i="12" s="1"/>
  <c r="CDD36" i="12" s="1"/>
  <c r="CDJ36" i="12" s="1"/>
  <c r="CDP36" i="12" s="1"/>
  <c r="CDV36" i="12" s="1"/>
  <c r="CEB36" i="12" s="1"/>
  <c r="CEH36" i="12" s="1"/>
  <c r="CEN36" i="12" s="1"/>
  <c r="CET36" i="12" s="1"/>
  <c r="CEZ36" i="12" s="1"/>
  <c r="CFF36" i="12" s="1"/>
  <c r="CFL36" i="12" s="1"/>
  <c r="CFR36" i="12" s="1"/>
  <c r="CFX36" i="12" s="1"/>
  <c r="CGD36" i="12" s="1"/>
  <c r="CGJ36" i="12" s="1"/>
  <c r="CGP36" i="12" s="1"/>
  <c r="CGV36" i="12" s="1"/>
  <c r="CHB36" i="12" s="1"/>
  <c r="CHH36" i="12" s="1"/>
  <c r="CHN36" i="12" s="1"/>
  <c r="CHT36" i="12" s="1"/>
  <c r="CHZ36" i="12" s="1"/>
  <c r="CIF36" i="12" s="1"/>
  <c r="CIL36" i="12" s="1"/>
  <c r="CIR36" i="12" s="1"/>
  <c r="CIX36" i="12" s="1"/>
  <c r="CJD36" i="12" s="1"/>
  <c r="CJJ36" i="12" s="1"/>
  <c r="CJP36" i="12" s="1"/>
  <c r="CJV36" i="12" s="1"/>
  <c r="CKB36" i="12" s="1"/>
  <c r="CKH36" i="12" s="1"/>
  <c r="CKN36" i="12" s="1"/>
  <c r="CKT36" i="12" s="1"/>
  <c r="CKZ36" i="12" s="1"/>
  <c r="CLF36" i="12" s="1"/>
  <c r="CLL36" i="12" s="1"/>
  <c r="CLR36" i="12" s="1"/>
  <c r="CLX36" i="12" s="1"/>
  <c r="CMD36" i="12" s="1"/>
  <c r="CMJ36" i="12" s="1"/>
  <c r="CMP36" i="12" s="1"/>
  <c r="CMV36" i="12" s="1"/>
  <c r="CNB36" i="12" s="1"/>
  <c r="CNH36" i="12" s="1"/>
  <c r="CNN36" i="12" s="1"/>
  <c r="CNT36" i="12" s="1"/>
  <c r="CNZ36" i="12" s="1"/>
  <c r="COF36" i="12" s="1"/>
  <c r="COL36" i="12" s="1"/>
  <c r="COR36" i="12" s="1"/>
  <c r="COX36" i="12" s="1"/>
  <c r="CPD36" i="12" s="1"/>
  <c r="CPJ36" i="12" s="1"/>
  <c r="CPP36" i="12" s="1"/>
  <c r="CPV36" i="12" s="1"/>
  <c r="CQB36" i="12" s="1"/>
  <c r="CQH36" i="12" s="1"/>
  <c r="CQN36" i="12" s="1"/>
  <c r="CQT36" i="12" s="1"/>
  <c r="CQZ36" i="12" s="1"/>
  <c r="CRF36" i="12" s="1"/>
  <c r="CRL36" i="12" s="1"/>
  <c r="CRR36" i="12" s="1"/>
  <c r="CRX36" i="12" s="1"/>
  <c r="CSD36" i="12" s="1"/>
  <c r="CSJ36" i="12" s="1"/>
  <c r="CSP36" i="12" s="1"/>
  <c r="CSV36" i="12" s="1"/>
  <c r="CTB36" i="12" s="1"/>
  <c r="CTH36" i="12" s="1"/>
  <c r="CTN36" i="12" s="1"/>
  <c r="CTT36" i="12" s="1"/>
  <c r="CTZ36" i="12" s="1"/>
  <c r="CUF36" i="12" s="1"/>
  <c r="CUL36" i="12" s="1"/>
  <c r="CUR36" i="12" s="1"/>
  <c r="CUX36" i="12" s="1"/>
  <c r="CVD36" i="12" s="1"/>
  <c r="CVJ36" i="12" s="1"/>
  <c r="CVP36" i="12" s="1"/>
  <c r="CVV36" i="12" s="1"/>
  <c r="CWB36" i="12" s="1"/>
  <c r="CWH36" i="12" s="1"/>
  <c r="CWN36" i="12" s="1"/>
  <c r="CWT36" i="12" s="1"/>
  <c r="CWZ36" i="12" s="1"/>
  <c r="CXF36" i="12" s="1"/>
  <c r="CXL36" i="12" s="1"/>
  <c r="CXR36" i="12" s="1"/>
  <c r="CXX36" i="12" s="1"/>
  <c r="CYD36" i="12" s="1"/>
  <c r="CYJ36" i="12" s="1"/>
  <c r="CYP36" i="12" s="1"/>
  <c r="CYV36" i="12" s="1"/>
  <c r="CZB36" i="12" s="1"/>
  <c r="CZH36" i="12" s="1"/>
  <c r="CZN36" i="12" s="1"/>
  <c r="CZT36" i="12" s="1"/>
  <c r="CZZ36" i="12" s="1"/>
  <c r="DAF36" i="12" s="1"/>
  <c r="DAL36" i="12" s="1"/>
  <c r="DAR36" i="12" s="1"/>
  <c r="DAX36" i="12" s="1"/>
  <c r="DBD36" i="12" s="1"/>
  <c r="DBJ36" i="12" s="1"/>
  <c r="DBP36" i="12" s="1"/>
  <c r="DBV36" i="12" s="1"/>
  <c r="DCB36" i="12" s="1"/>
  <c r="DCH36" i="12" s="1"/>
  <c r="DCN36" i="12" s="1"/>
  <c r="DCT36" i="12" s="1"/>
  <c r="DCZ36" i="12" s="1"/>
  <c r="DDF36" i="12" s="1"/>
  <c r="DDL36" i="12" s="1"/>
  <c r="DDR36" i="12" s="1"/>
  <c r="DDX36" i="12" s="1"/>
  <c r="DED36" i="12" s="1"/>
  <c r="DEJ36" i="12" s="1"/>
  <c r="DEP36" i="12" s="1"/>
  <c r="DEV36" i="12" s="1"/>
  <c r="DFB36" i="12" s="1"/>
  <c r="DFH36" i="12" s="1"/>
  <c r="DFN36" i="12" s="1"/>
  <c r="DFT36" i="12" s="1"/>
  <c r="DFZ36" i="12" s="1"/>
  <c r="DGF36" i="12" s="1"/>
  <c r="DGL36" i="12" s="1"/>
  <c r="DGR36" i="12" s="1"/>
  <c r="DGX36" i="12" s="1"/>
  <c r="DHD36" i="12" s="1"/>
  <c r="DHJ36" i="12" s="1"/>
  <c r="DHP36" i="12" s="1"/>
  <c r="DHV36" i="12" s="1"/>
  <c r="DIB36" i="12" s="1"/>
  <c r="DIH36" i="12" s="1"/>
  <c r="DIN36" i="12" s="1"/>
  <c r="DIT36" i="12" s="1"/>
  <c r="DIZ36" i="12" s="1"/>
  <c r="DJF36" i="12" s="1"/>
  <c r="DJL36" i="12" s="1"/>
  <c r="DJR36" i="12" s="1"/>
  <c r="DJX36" i="12" s="1"/>
  <c r="DKD36" i="12" s="1"/>
  <c r="DKJ36" i="12" s="1"/>
  <c r="DKP36" i="12" s="1"/>
  <c r="DKV36" i="12" s="1"/>
  <c r="DLB36" i="12" s="1"/>
  <c r="DLH36" i="12" s="1"/>
  <c r="DLN36" i="12" s="1"/>
  <c r="DLT36" i="12" s="1"/>
  <c r="DLZ36" i="12" s="1"/>
  <c r="DMF36" i="12" s="1"/>
  <c r="DML36" i="12" s="1"/>
  <c r="DMR36" i="12" s="1"/>
  <c r="DMX36" i="12" s="1"/>
  <c r="DND36" i="12" s="1"/>
  <c r="DNJ36" i="12" s="1"/>
  <c r="DNP36" i="12" s="1"/>
  <c r="DNV36" i="12" s="1"/>
  <c r="DOB36" i="12" s="1"/>
  <c r="DOH36" i="12" s="1"/>
  <c r="DON36" i="12" s="1"/>
  <c r="DOT36" i="12" s="1"/>
  <c r="DOZ36" i="12" s="1"/>
  <c r="DPF36" i="12" s="1"/>
  <c r="DPL36" i="12" s="1"/>
  <c r="DPR36" i="12" s="1"/>
  <c r="DPX36" i="12" s="1"/>
  <c r="DQD36" i="12" s="1"/>
  <c r="DQJ36" i="12" s="1"/>
  <c r="DQP36" i="12" s="1"/>
  <c r="DQV36" i="12" s="1"/>
  <c r="DRB36" i="12" s="1"/>
  <c r="DRH36" i="12" s="1"/>
  <c r="DRN36" i="12" s="1"/>
  <c r="DRT36" i="12" s="1"/>
  <c r="DRZ36" i="12" s="1"/>
  <c r="DSF36" i="12" s="1"/>
  <c r="DSL36" i="12" s="1"/>
  <c r="DSR36" i="12" s="1"/>
  <c r="DSX36" i="12" s="1"/>
  <c r="DTD36" i="12" s="1"/>
  <c r="DTJ36" i="12" s="1"/>
  <c r="DTP36" i="12" s="1"/>
  <c r="DTV36" i="12" s="1"/>
  <c r="DUB36" i="12" s="1"/>
  <c r="DUH36" i="12" s="1"/>
  <c r="DUN36" i="12" s="1"/>
  <c r="DUT36" i="12" s="1"/>
  <c r="DUZ36" i="12" s="1"/>
  <c r="DVF36" i="12" s="1"/>
  <c r="DVL36" i="12" s="1"/>
  <c r="DVR36" i="12" s="1"/>
  <c r="DVX36" i="12" s="1"/>
  <c r="DWD36" i="12" s="1"/>
  <c r="DWJ36" i="12" s="1"/>
  <c r="DWP36" i="12" s="1"/>
  <c r="DWV36" i="12" s="1"/>
  <c r="DXB36" i="12" s="1"/>
  <c r="DXH36" i="12" s="1"/>
  <c r="DXN36" i="12" s="1"/>
  <c r="DXT36" i="12" s="1"/>
  <c r="DXZ36" i="12" s="1"/>
  <c r="DYF36" i="12" s="1"/>
  <c r="DYL36" i="12" s="1"/>
  <c r="DYR36" i="12" s="1"/>
  <c r="DYX36" i="12" s="1"/>
  <c r="DZD36" i="12" s="1"/>
  <c r="DZJ36" i="12" s="1"/>
  <c r="DZP36" i="12" s="1"/>
  <c r="DZV36" i="12" s="1"/>
  <c r="EAB36" i="12" s="1"/>
  <c r="EAH36" i="12" s="1"/>
  <c r="EAN36" i="12" s="1"/>
  <c r="EAT36" i="12" s="1"/>
  <c r="EAZ36" i="12" s="1"/>
  <c r="EBF36" i="12" s="1"/>
  <c r="EBL36" i="12" s="1"/>
  <c r="EBR36" i="12" s="1"/>
  <c r="EBX36" i="12" s="1"/>
  <c r="ECD36" i="12" s="1"/>
  <c r="ECJ36" i="12" s="1"/>
  <c r="ECP36" i="12" s="1"/>
  <c r="ECV36" i="12" s="1"/>
  <c r="EDB36" i="12" s="1"/>
  <c r="EDH36" i="12" s="1"/>
  <c r="EDN36" i="12" s="1"/>
  <c r="EDT36" i="12" s="1"/>
  <c r="EDZ36" i="12" s="1"/>
  <c r="EEF36" i="12" s="1"/>
  <c r="EEL36" i="12" s="1"/>
  <c r="EER36" i="12" s="1"/>
  <c r="EEX36" i="12" s="1"/>
  <c r="EFD36" i="12" s="1"/>
  <c r="EFJ36" i="12" s="1"/>
  <c r="EFP36" i="12" s="1"/>
  <c r="EFV36" i="12" s="1"/>
  <c r="EGB36" i="12" s="1"/>
  <c r="EGH36" i="12" s="1"/>
  <c r="EGN36" i="12" s="1"/>
  <c r="EGT36" i="12" s="1"/>
  <c r="EGZ36" i="12" s="1"/>
  <c r="EHF36" i="12" s="1"/>
  <c r="EHL36" i="12" s="1"/>
  <c r="EHR36" i="12" s="1"/>
  <c r="EHX36" i="12" s="1"/>
  <c r="EID36" i="12" s="1"/>
  <c r="EIJ36" i="12" s="1"/>
  <c r="EIP36" i="12" s="1"/>
  <c r="EIV36" i="12" s="1"/>
  <c r="EJB36" i="12" s="1"/>
  <c r="EJH36" i="12" s="1"/>
  <c r="EJN36" i="12" s="1"/>
  <c r="EJT36" i="12" s="1"/>
  <c r="EJZ36" i="12" s="1"/>
  <c r="EKF36" i="12" s="1"/>
  <c r="EKL36" i="12" s="1"/>
  <c r="EKR36" i="12" s="1"/>
  <c r="EKX36" i="12" s="1"/>
  <c r="ELD36" i="12" s="1"/>
  <c r="ELJ36" i="12" s="1"/>
  <c r="ELP36" i="12" s="1"/>
  <c r="ELV36" i="12" s="1"/>
  <c r="EMB36" i="12" s="1"/>
  <c r="EMH36" i="12" s="1"/>
  <c r="EMN36" i="12" s="1"/>
  <c r="EMT36" i="12" s="1"/>
  <c r="EMZ36" i="12" s="1"/>
  <c r="ENF36" i="12" s="1"/>
  <c r="ENL36" i="12" s="1"/>
  <c r="ENR36" i="12" s="1"/>
  <c r="ENX36" i="12" s="1"/>
  <c r="EOD36" i="12" s="1"/>
  <c r="EOJ36" i="12" s="1"/>
  <c r="EOP36" i="12" s="1"/>
  <c r="EOV36" i="12" s="1"/>
  <c r="EPB36" i="12" s="1"/>
  <c r="EPH36" i="12" s="1"/>
  <c r="EPN36" i="12" s="1"/>
  <c r="EPT36" i="12" s="1"/>
  <c r="EPZ36" i="12" s="1"/>
  <c r="EQF36" i="12" s="1"/>
  <c r="EQL36" i="12" s="1"/>
  <c r="EQR36" i="12" s="1"/>
  <c r="EQX36" i="12" s="1"/>
  <c r="ERD36" i="12" s="1"/>
  <c r="ERJ36" i="12" s="1"/>
  <c r="ERP36" i="12" s="1"/>
  <c r="ERV36" i="12" s="1"/>
  <c r="ESB36" i="12" s="1"/>
  <c r="ESH36" i="12" s="1"/>
  <c r="ESN36" i="12" s="1"/>
  <c r="EST36" i="12" s="1"/>
  <c r="ESZ36" i="12" s="1"/>
  <c r="ETF36" i="12" s="1"/>
  <c r="ETL36" i="12" s="1"/>
  <c r="ETR36" i="12" s="1"/>
  <c r="ETX36" i="12" s="1"/>
  <c r="EUD36" i="12" s="1"/>
  <c r="EUJ36" i="12" s="1"/>
  <c r="EUP36" i="12" s="1"/>
  <c r="EUV36" i="12" s="1"/>
  <c r="EVB36" i="12" s="1"/>
  <c r="EVH36" i="12" s="1"/>
  <c r="EVN36" i="12" s="1"/>
  <c r="EVT36" i="12" s="1"/>
  <c r="EVZ36" i="12" s="1"/>
  <c r="EWF36" i="12" s="1"/>
  <c r="EWL36" i="12" s="1"/>
  <c r="EWR36" i="12" s="1"/>
  <c r="EWX36" i="12" s="1"/>
  <c r="EXD36" i="12" s="1"/>
  <c r="EXJ36" i="12" s="1"/>
  <c r="EXP36" i="12" s="1"/>
  <c r="EXV36" i="12" s="1"/>
  <c r="EYB36" i="12" s="1"/>
  <c r="EYH36" i="12" s="1"/>
  <c r="EYN36" i="12" s="1"/>
  <c r="EYT36" i="12" s="1"/>
  <c r="EYZ36" i="12" s="1"/>
  <c r="EZF36" i="12" s="1"/>
  <c r="EZL36" i="12" s="1"/>
  <c r="EZR36" i="12" s="1"/>
  <c r="EZX36" i="12" s="1"/>
  <c r="FAD36" i="12" s="1"/>
  <c r="FAJ36" i="12" s="1"/>
  <c r="FAP36" i="12" s="1"/>
  <c r="FAV36" i="12" s="1"/>
  <c r="FBB36" i="12" s="1"/>
  <c r="FBH36" i="12" s="1"/>
  <c r="FBN36" i="12" s="1"/>
  <c r="FBT36" i="12" s="1"/>
  <c r="FBZ36" i="12" s="1"/>
  <c r="FCF36" i="12" s="1"/>
  <c r="FCL36" i="12" s="1"/>
  <c r="FCR36" i="12" s="1"/>
  <c r="FCX36" i="12" s="1"/>
  <c r="FDD36" i="12" s="1"/>
  <c r="FDJ36" i="12" s="1"/>
  <c r="FDP36" i="12" s="1"/>
  <c r="FDV36" i="12" s="1"/>
  <c r="FEB36" i="12" s="1"/>
  <c r="FEH36" i="12" s="1"/>
  <c r="FEN36" i="12" s="1"/>
  <c r="FET36" i="12" s="1"/>
  <c r="FEZ36" i="12" s="1"/>
  <c r="FFF36" i="12" s="1"/>
  <c r="FFL36" i="12" s="1"/>
  <c r="FFR36" i="12" s="1"/>
  <c r="FFX36" i="12" s="1"/>
  <c r="FGD36" i="12" s="1"/>
  <c r="FGJ36" i="12" s="1"/>
  <c r="FGP36" i="12" s="1"/>
  <c r="FGV36" i="12" s="1"/>
  <c r="FHB36" i="12" s="1"/>
  <c r="FHH36" i="12" s="1"/>
  <c r="FHN36" i="12" s="1"/>
  <c r="FHT36" i="12" s="1"/>
  <c r="FHZ36" i="12" s="1"/>
  <c r="FIF36" i="12" s="1"/>
  <c r="FIL36" i="12" s="1"/>
  <c r="FIR36" i="12" s="1"/>
  <c r="FIX36" i="12" s="1"/>
  <c r="FJD36" i="12" s="1"/>
  <c r="FJJ36" i="12" s="1"/>
  <c r="FJP36" i="12" s="1"/>
  <c r="FJV36" i="12" s="1"/>
  <c r="FKB36" i="12" s="1"/>
  <c r="FKH36" i="12" s="1"/>
  <c r="FKN36" i="12" s="1"/>
  <c r="FKT36" i="12" s="1"/>
  <c r="FKZ36" i="12" s="1"/>
  <c r="FLF36" i="12" s="1"/>
  <c r="FLL36" i="12" s="1"/>
  <c r="FLR36" i="12" s="1"/>
  <c r="FLX36" i="12" s="1"/>
  <c r="FMD36" i="12" s="1"/>
  <c r="FMJ36" i="12" s="1"/>
  <c r="FMP36" i="12" s="1"/>
  <c r="FMV36" i="12" s="1"/>
  <c r="FNB36" i="12" s="1"/>
  <c r="FNH36" i="12" s="1"/>
  <c r="FNN36" i="12" s="1"/>
  <c r="FNT36" i="12" s="1"/>
  <c r="FNZ36" i="12" s="1"/>
  <c r="FOF36" i="12" s="1"/>
  <c r="FOL36" i="12" s="1"/>
  <c r="FOR36" i="12" s="1"/>
  <c r="FOX36" i="12" s="1"/>
  <c r="FPD36" i="12" s="1"/>
  <c r="FPJ36" i="12" s="1"/>
  <c r="FPP36" i="12" s="1"/>
  <c r="FPV36" i="12" s="1"/>
  <c r="FQB36" i="12" s="1"/>
  <c r="FQH36" i="12" s="1"/>
  <c r="FQN36" i="12" s="1"/>
  <c r="FQT36" i="12" s="1"/>
  <c r="FQZ36" i="12" s="1"/>
  <c r="FRF36" i="12" s="1"/>
  <c r="FRL36" i="12" s="1"/>
  <c r="FRR36" i="12" s="1"/>
  <c r="FRX36" i="12" s="1"/>
  <c r="FSD36" i="12" s="1"/>
  <c r="FSJ36" i="12" s="1"/>
  <c r="FSP36" i="12" s="1"/>
  <c r="FSV36" i="12" s="1"/>
  <c r="FTB36" i="12" s="1"/>
  <c r="FTH36" i="12" s="1"/>
  <c r="FTN36" i="12" s="1"/>
  <c r="FTT36" i="12" s="1"/>
  <c r="FTZ36" i="12" s="1"/>
  <c r="FUF36" i="12" s="1"/>
  <c r="FUL36" i="12" s="1"/>
  <c r="FUR36" i="12" s="1"/>
  <c r="FUX36" i="12" s="1"/>
  <c r="FVD36" i="12" s="1"/>
  <c r="FVJ36" i="12" s="1"/>
  <c r="FVP36" i="12" s="1"/>
  <c r="FVV36" i="12" s="1"/>
  <c r="FWB36" i="12" s="1"/>
  <c r="FWH36" i="12" s="1"/>
  <c r="FWN36" i="12" s="1"/>
  <c r="FWT36" i="12" s="1"/>
  <c r="FWZ36" i="12" s="1"/>
  <c r="FXF36" i="12" s="1"/>
  <c r="FXL36" i="12" s="1"/>
  <c r="FXR36" i="12" s="1"/>
  <c r="FXX36" i="12" s="1"/>
  <c r="FYD36" i="12" s="1"/>
  <c r="FYJ36" i="12" s="1"/>
  <c r="FYP36" i="12" s="1"/>
  <c r="FYV36" i="12" s="1"/>
  <c r="FZB36" i="12" s="1"/>
  <c r="FZH36" i="12" s="1"/>
  <c r="FZN36" i="12" s="1"/>
  <c r="FZT36" i="12" s="1"/>
  <c r="FZZ36" i="12" s="1"/>
  <c r="GAF36" i="12" s="1"/>
  <c r="GAL36" i="12" s="1"/>
  <c r="GAR36" i="12" s="1"/>
  <c r="GAX36" i="12" s="1"/>
  <c r="GBD36" i="12" s="1"/>
  <c r="GBJ36" i="12" s="1"/>
  <c r="GBP36" i="12" s="1"/>
  <c r="GBV36" i="12" s="1"/>
  <c r="GCB36" i="12" s="1"/>
  <c r="GCH36" i="12" s="1"/>
  <c r="GCN36" i="12" s="1"/>
  <c r="GCT36" i="12" s="1"/>
  <c r="GCZ36" i="12" s="1"/>
  <c r="GDF36" i="12" s="1"/>
  <c r="GDL36" i="12" s="1"/>
  <c r="GDR36" i="12" s="1"/>
  <c r="GDX36" i="12" s="1"/>
  <c r="GED36" i="12" s="1"/>
  <c r="GEJ36" i="12" s="1"/>
  <c r="GEP36" i="12" s="1"/>
  <c r="GEV36" i="12" s="1"/>
  <c r="GFB36" i="12" s="1"/>
  <c r="GFH36" i="12" s="1"/>
  <c r="GFN36" i="12" s="1"/>
  <c r="GFT36" i="12" s="1"/>
  <c r="GFZ36" i="12" s="1"/>
  <c r="GGF36" i="12" s="1"/>
  <c r="GGL36" i="12" s="1"/>
  <c r="GGR36" i="12" s="1"/>
  <c r="GGX36" i="12" s="1"/>
  <c r="GHD36" i="12" s="1"/>
  <c r="GHJ36" i="12" s="1"/>
  <c r="GHP36" i="12" s="1"/>
  <c r="GHV36" i="12" s="1"/>
  <c r="GIB36" i="12" s="1"/>
  <c r="GIH36" i="12" s="1"/>
  <c r="GIN36" i="12" s="1"/>
  <c r="GIT36" i="12" s="1"/>
  <c r="GIZ36" i="12" s="1"/>
  <c r="GJF36" i="12" s="1"/>
  <c r="GJL36" i="12" s="1"/>
  <c r="GJR36" i="12" s="1"/>
  <c r="GJX36" i="12" s="1"/>
  <c r="GKD36" i="12" s="1"/>
  <c r="GKJ36" i="12" s="1"/>
  <c r="GKP36" i="12" s="1"/>
  <c r="GKV36" i="12" s="1"/>
  <c r="GLB36" i="12" s="1"/>
  <c r="GLH36" i="12" s="1"/>
  <c r="GLN36" i="12" s="1"/>
  <c r="GLT36" i="12" s="1"/>
  <c r="GLZ36" i="12" s="1"/>
  <c r="GMF36" i="12" s="1"/>
  <c r="GML36" i="12" s="1"/>
  <c r="GMR36" i="12" s="1"/>
  <c r="GMX36" i="12" s="1"/>
  <c r="GND36" i="12" s="1"/>
  <c r="GNJ36" i="12" s="1"/>
  <c r="GNP36" i="12" s="1"/>
  <c r="GNV36" i="12" s="1"/>
  <c r="GOB36" i="12" s="1"/>
  <c r="GOH36" i="12" s="1"/>
  <c r="GON36" i="12" s="1"/>
  <c r="GOT36" i="12" s="1"/>
  <c r="GOZ36" i="12" s="1"/>
  <c r="GPF36" i="12" s="1"/>
  <c r="GPL36" i="12" s="1"/>
  <c r="GPR36" i="12" s="1"/>
  <c r="GPX36" i="12" s="1"/>
  <c r="GQD36" i="12" s="1"/>
  <c r="GQJ36" i="12" s="1"/>
  <c r="GQP36" i="12" s="1"/>
  <c r="GQV36" i="12" s="1"/>
  <c r="GRB36" i="12" s="1"/>
  <c r="GRH36" i="12" s="1"/>
  <c r="GRN36" i="12" s="1"/>
  <c r="GRT36" i="12" s="1"/>
  <c r="GRZ36" i="12" s="1"/>
  <c r="GSF36" i="12" s="1"/>
  <c r="GSL36" i="12" s="1"/>
  <c r="GSR36" i="12" s="1"/>
  <c r="GSX36" i="12" s="1"/>
  <c r="GTD36" i="12" s="1"/>
  <c r="GTJ36" i="12" s="1"/>
  <c r="GTP36" i="12" s="1"/>
  <c r="GTV36" i="12" s="1"/>
  <c r="GUB36" i="12" s="1"/>
  <c r="GUH36" i="12" s="1"/>
  <c r="GUN36" i="12" s="1"/>
  <c r="GUT36" i="12" s="1"/>
  <c r="GUZ36" i="12" s="1"/>
  <c r="GVF36" i="12" s="1"/>
  <c r="GVL36" i="12" s="1"/>
  <c r="GVR36" i="12" s="1"/>
  <c r="GVX36" i="12" s="1"/>
  <c r="GWD36" i="12" s="1"/>
  <c r="GWJ36" i="12" s="1"/>
  <c r="GWP36" i="12" s="1"/>
  <c r="GWV36" i="12" s="1"/>
  <c r="GXB36" i="12" s="1"/>
  <c r="GXH36" i="12" s="1"/>
  <c r="GXN36" i="12" s="1"/>
  <c r="GXT36" i="12" s="1"/>
  <c r="GXZ36" i="12" s="1"/>
  <c r="GYF36" i="12" s="1"/>
  <c r="GYL36" i="12" s="1"/>
  <c r="GYR36" i="12" s="1"/>
  <c r="GYX36" i="12" s="1"/>
  <c r="GZD36" i="12" s="1"/>
  <c r="GZJ36" i="12" s="1"/>
  <c r="GZP36" i="12" s="1"/>
  <c r="GZV36" i="12" s="1"/>
  <c r="HAB36" i="12" s="1"/>
  <c r="HAH36" i="12" s="1"/>
  <c r="HAN36" i="12" s="1"/>
  <c r="HAT36" i="12" s="1"/>
  <c r="HAZ36" i="12" s="1"/>
  <c r="HBF36" i="12" s="1"/>
  <c r="HBL36" i="12" s="1"/>
  <c r="HBR36" i="12" s="1"/>
  <c r="HBX36" i="12" s="1"/>
  <c r="HCD36" i="12" s="1"/>
  <c r="HCJ36" i="12" s="1"/>
  <c r="HCP36" i="12" s="1"/>
  <c r="HCV36" i="12" s="1"/>
  <c r="HDB36" i="12" s="1"/>
  <c r="HDH36" i="12" s="1"/>
  <c r="HDN36" i="12" s="1"/>
  <c r="HDT36" i="12" s="1"/>
  <c r="HDZ36" i="12" s="1"/>
  <c r="HEF36" i="12" s="1"/>
  <c r="HEL36" i="12" s="1"/>
  <c r="HER36" i="12" s="1"/>
  <c r="HEX36" i="12" s="1"/>
  <c r="HFD36" i="12" s="1"/>
  <c r="HFJ36" i="12" s="1"/>
  <c r="HFP36" i="12" s="1"/>
  <c r="HFV36" i="12" s="1"/>
  <c r="HGB36" i="12" s="1"/>
  <c r="HGH36" i="12" s="1"/>
  <c r="HGN36" i="12" s="1"/>
  <c r="HGT36" i="12" s="1"/>
  <c r="HGZ36" i="12" s="1"/>
  <c r="HHF36" i="12" s="1"/>
  <c r="HHL36" i="12" s="1"/>
  <c r="HHR36" i="12" s="1"/>
  <c r="HHX36" i="12" s="1"/>
  <c r="HID36" i="12" s="1"/>
  <c r="HIJ36" i="12" s="1"/>
  <c r="HIP36" i="12" s="1"/>
  <c r="HIV36" i="12" s="1"/>
  <c r="HJB36" i="12" s="1"/>
  <c r="HJH36" i="12" s="1"/>
  <c r="HJN36" i="12" s="1"/>
  <c r="HJT36" i="12" s="1"/>
  <c r="HJZ36" i="12" s="1"/>
  <c r="HKF36" i="12" s="1"/>
  <c r="HKL36" i="12" s="1"/>
  <c r="HKR36" i="12" s="1"/>
  <c r="HKX36" i="12" s="1"/>
  <c r="HLD36" i="12" s="1"/>
  <c r="HLJ36" i="12" s="1"/>
  <c r="HLP36" i="12" s="1"/>
  <c r="HLV36" i="12" s="1"/>
  <c r="HMB36" i="12" s="1"/>
  <c r="HMH36" i="12" s="1"/>
  <c r="HMN36" i="12" s="1"/>
  <c r="HMT36" i="12" s="1"/>
  <c r="HMZ36" i="12" s="1"/>
  <c r="HNF36" i="12" s="1"/>
  <c r="HNL36" i="12" s="1"/>
  <c r="HNR36" i="12" s="1"/>
  <c r="HNX36" i="12" s="1"/>
  <c r="HOD36" i="12" s="1"/>
  <c r="HOJ36" i="12" s="1"/>
  <c r="HOP36" i="12" s="1"/>
  <c r="HOV36" i="12" s="1"/>
  <c r="HPB36" i="12" s="1"/>
  <c r="HPH36" i="12" s="1"/>
  <c r="HPN36" i="12" s="1"/>
  <c r="HPT36" i="12" s="1"/>
  <c r="HPZ36" i="12" s="1"/>
  <c r="HQF36" i="12" s="1"/>
  <c r="HQL36" i="12" s="1"/>
  <c r="HQR36" i="12" s="1"/>
  <c r="HQX36" i="12" s="1"/>
  <c r="HRD36" i="12" s="1"/>
  <c r="HRJ36" i="12" s="1"/>
  <c r="HRP36" i="12" s="1"/>
  <c r="HRV36" i="12" s="1"/>
  <c r="HSB36" i="12" s="1"/>
  <c r="HSH36" i="12" s="1"/>
  <c r="HSN36" i="12" s="1"/>
  <c r="HST36" i="12" s="1"/>
  <c r="HSZ36" i="12" s="1"/>
  <c r="HTF36" i="12" s="1"/>
  <c r="HTL36" i="12" s="1"/>
  <c r="HTR36" i="12" s="1"/>
  <c r="HTX36" i="12" s="1"/>
  <c r="HUD36" i="12" s="1"/>
  <c r="HUJ36" i="12" s="1"/>
  <c r="HUP36" i="12" s="1"/>
  <c r="HUV36" i="12" s="1"/>
  <c r="HVB36" i="12" s="1"/>
  <c r="HVH36" i="12" s="1"/>
  <c r="HVN36" i="12" s="1"/>
  <c r="HVT36" i="12" s="1"/>
  <c r="HVZ36" i="12" s="1"/>
  <c r="HWF36" i="12" s="1"/>
  <c r="HWL36" i="12" s="1"/>
  <c r="HWR36" i="12" s="1"/>
  <c r="HWX36" i="12" s="1"/>
  <c r="HXD36" i="12" s="1"/>
  <c r="HXJ36" i="12" s="1"/>
  <c r="HXP36" i="12" s="1"/>
  <c r="HXV36" i="12" s="1"/>
  <c r="HYB36" i="12" s="1"/>
  <c r="HYH36" i="12" s="1"/>
  <c r="HYN36" i="12" s="1"/>
  <c r="HYT36" i="12" s="1"/>
  <c r="HYZ36" i="12" s="1"/>
  <c r="HZF36" i="12" s="1"/>
  <c r="HZL36" i="12" s="1"/>
  <c r="HZR36" i="12" s="1"/>
  <c r="HZX36" i="12" s="1"/>
  <c r="IAD36" i="12" s="1"/>
  <c r="IAJ36" i="12" s="1"/>
  <c r="IAP36" i="12" s="1"/>
  <c r="IAV36" i="12" s="1"/>
  <c r="IBB36" i="12" s="1"/>
  <c r="IBH36" i="12" s="1"/>
  <c r="IBN36" i="12" s="1"/>
  <c r="IBT36" i="12" s="1"/>
  <c r="IBZ36" i="12" s="1"/>
  <c r="ICF36" i="12" s="1"/>
  <c r="ICL36" i="12" s="1"/>
  <c r="ICR36" i="12" s="1"/>
  <c r="ICX36" i="12" s="1"/>
  <c r="IDD36" i="12" s="1"/>
  <c r="IDJ36" i="12" s="1"/>
  <c r="IDP36" i="12" s="1"/>
  <c r="IDV36" i="12" s="1"/>
  <c r="IEB36" i="12" s="1"/>
  <c r="IEH36" i="12" s="1"/>
  <c r="IEN36" i="12" s="1"/>
  <c r="IET36" i="12" s="1"/>
  <c r="IEZ36" i="12" s="1"/>
  <c r="IFF36" i="12" s="1"/>
  <c r="IFL36" i="12" s="1"/>
  <c r="IFR36" i="12" s="1"/>
  <c r="IFX36" i="12" s="1"/>
  <c r="IGD36" i="12" s="1"/>
  <c r="IGJ36" i="12" s="1"/>
  <c r="IGP36" i="12" s="1"/>
  <c r="IGV36" i="12" s="1"/>
  <c r="IHB36" i="12" s="1"/>
  <c r="IHH36" i="12" s="1"/>
  <c r="IHN36" i="12" s="1"/>
  <c r="IHT36" i="12" s="1"/>
  <c r="IHZ36" i="12" s="1"/>
  <c r="IIF36" i="12" s="1"/>
  <c r="IIL36" i="12" s="1"/>
  <c r="IIR36" i="12" s="1"/>
  <c r="IIX36" i="12" s="1"/>
  <c r="IJD36" i="12" s="1"/>
  <c r="IJJ36" i="12" s="1"/>
  <c r="IJP36" i="12" s="1"/>
  <c r="IJV36" i="12" s="1"/>
  <c r="IKB36" i="12" s="1"/>
  <c r="IKH36" i="12" s="1"/>
  <c r="IKN36" i="12" s="1"/>
  <c r="IKT36" i="12" s="1"/>
  <c r="IKZ36" i="12" s="1"/>
  <c r="ILF36" i="12" s="1"/>
  <c r="ILL36" i="12" s="1"/>
  <c r="ILR36" i="12" s="1"/>
  <c r="ILX36" i="12" s="1"/>
  <c r="IMD36" i="12" s="1"/>
  <c r="IMJ36" i="12" s="1"/>
  <c r="IMP36" i="12" s="1"/>
  <c r="IMV36" i="12" s="1"/>
  <c r="INB36" i="12" s="1"/>
  <c r="INH36" i="12" s="1"/>
  <c r="INN36" i="12" s="1"/>
  <c r="INT36" i="12" s="1"/>
  <c r="INZ36" i="12" s="1"/>
  <c r="IOF36" i="12" s="1"/>
  <c r="IOL36" i="12" s="1"/>
  <c r="IOR36" i="12" s="1"/>
  <c r="IOX36" i="12" s="1"/>
  <c r="IPD36" i="12" s="1"/>
  <c r="IPJ36" i="12" s="1"/>
  <c r="IPP36" i="12" s="1"/>
  <c r="IPV36" i="12" s="1"/>
  <c r="IQB36" i="12" s="1"/>
  <c r="IQH36" i="12" s="1"/>
  <c r="IQN36" i="12" s="1"/>
  <c r="IQT36" i="12" s="1"/>
  <c r="IQZ36" i="12" s="1"/>
  <c r="IRF36" i="12" s="1"/>
  <c r="IRL36" i="12" s="1"/>
  <c r="IRR36" i="12" s="1"/>
  <c r="IRX36" i="12" s="1"/>
  <c r="ISD36" i="12" s="1"/>
  <c r="ISJ36" i="12" s="1"/>
  <c r="ISP36" i="12" s="1"/>
  <c r="ISV36" i="12" s="1"/>
  <c r="ITB36" i="12" s="1"/>
  <c r="ITH36" i="12" s="1"/>
  <c r="ITN36" i="12" s="1"/>
  <c r="ITT36" i="12" s="1"/>
  <c r="ITZ36" i="12" s="1"/>
  <c r="IUF36" i="12" s="1"/>
  <c r="IUL36" i="12" s="1"/>
  <c r="IUR36" i="12" s="1"/>
  <c r="IUX36" i="12" s="1"/>
  <c r="IVD36" i="12" s="1"/>
  <c r="IVJ36" i="12" s="1"/>
  <c r="IVP36" i="12" s="1"/>
  <c r="IVV36" i="12" s="1"/>
  <c r="IWB36" i="12" s="1"/>
  <c r="IWH36" i="12" s="1"/>
  <c r="IWN36" i="12" s="1"/>
  <c r="IWT36" i="12" s="1"/>
  <c r="IWZ36" i="12" s="1"/>
  <c r="IXF36" i="12" s="1"/>
  <c r="IXL36" i="12" s="1"/>
  <c r="IXR36" i="12" s="1"/>
  <c r="IXX36" i="12" s="1"/>
  <c r="IYD36" i="12" s="1"/>
  <c r="IYJ36" i="12" s="1"/>
  <c r="IYP36" i="12" s="1"/>
  <c r="IYV36" i="12" s="1"/>
  <c r="IZB36" i="12" s="1"/>
  <c r="IZH36" i="12" s="1"/>
  <c r="IZN36" i="12" s="1"/>
  <c r="IZT36" i="12" s="1"/>
  <c r="IZZ36" i="12" s="1"/>
  <c r="JAF36" i="12" s="1"/>
  <c r="JAL36" i="12" s="1"/>
  <c r="JAR36" i="12" s="1"/>
  <c r="JAX36" i="12" s="1"/>
  <c r="JBD36" i="12" s="1"/>
  <c r="JBJ36" i="12" s="1"/>
  <c r="JBP36" i="12" s="1"/>
  <c r="JBV36" i="12" s="1"/>
  <c r="JCB36" i="12" s="1"/>
  <c r="JCH36" i="12" s="1"/>
  <c r="JCN36" i="12" s="1"/>
  <c r="JCT36" i="12" s="1"/>
  <c r="JCZ36" i="12" s="1"/>
  <c r="JDF36" i="12" s="1"/>
  <c r="JDL36" i="12" s="1"/>
  <c r="JDR36" i="12" s="1"/>
  <c r="JDX36" i="12" s="1"/>
  <c r="JED36" i="12" s="1"/>
  <c r="JEJ36" i="12" s="1"/>
  <c r="JEP36" i="12" s="1"/>
  <c r="JEV36" i="12" s="1"/>
  <c r="JFB36" i="12" s="1"/>
  <c r="JFH36" i="12" s="1"/>
  <c r="JFN36" i="12" s="1"/>
  <c r="JFT36" i="12" s="1"/>
  <c r="JFZ36" i="12" s="1"/>
  <c r="JGF36" i="12" s="1"/>
  <c r="JGL36" i="12" s="1"/>
  <c r="JGR36" i="12" s="1"/>
  <c r="JGX36" i="12" s="1"/>
  <c r="JHD36" i="12" s="1"/>
  <c r="JHJ36" i="12" s="1"/>
  <c r="JHP36" i="12" s="1"/>
  <c r="JHV36" i="12" s="1"/>
  <c r="JIB36" i="12" s="1"/>
  <c r="JIH36" i="12" s="1"/>
  <c r="JIN36" i="12" s="1"/>
  <c r="JIT36" i="12" s="1"/>
  <c r="JIZ36" i="12" s="1"/>
  <c r="JJF36" i="12" s="1"/>
  <c r="JJL36" i="12" s="1"/>
  <c r="JJR36" i="12" s="1"/>
  <c r="JJX36" i="12" s="1"/>
  <c r="JKD36" i="12" s="1"/>
  <c r="JKJ36" i="12" s="1"/>
  <c r="JKP36" i="12" s="1"/>
  <c r="JKV36" i="12" s="1"/>
  <c r="JLB36" i="12" s="1"/>
  <c r="JLH36" i="12" s="1"/>
  <c r="JLN36" i="12" s="1"/>
  <c r="JLT36" i="12" s="1"/>
  <c r="JLZ36" i="12" s="1"/>
  <c r="JMF36" i="12" s="1"/>
  <c r="JML36" i="12" s="1"/>
  <c r="JMR36" i="12" s="1"/>
  <c r="JMX36" i="12" s="1"/>
  <c r="JND36" i="12" s="1"/>
  <c r="JNJ36" i="12" s="1"/>
  <c r="JNP36" i="12" s="1"/>
  <c r="JNV36" i="12" s="1"/>
  <c r="JOB36" i="12" s="1"/>
  <c r="JOH36" i="12" s="1"/>
  <c r="JON36" i="12" s="1"/>
  <c r="JOT36" i="12" s="1"/>
  <c r="JOZ36" i="12" s="1"/>
  <c r="JPF36" i="12" s="1"/>
  <c r="JPL36" i="12" s="1"/>
  <c r="JPR36" i="12" s="1"/>
  <c r="JPX36" i="12" s="1"/>
  <c r="JQD36" i="12" s="1"/>
  <c r="JQJ36" i="12" s="1"/>
  <c r="JQP36" i="12" s="1"/>
  <c r="JQV36" i="12" s="1"/>
  <c r="JRB36" i="12" s="1"/>
  <c r="JRH36" i="12" s="1"/>
  <c r="JRN36" i="12" s="1"/>
  <c r="JRT36" i="12" s="1"/>
  <c r="JRZ36" i="12" s="1"/>
  <c r="JSF36" i="12" s="1"/>
  <c r="JSL36" i="12" s="1"/>
  <c r="JSR36" i="12" s="1"/>
  <c r="JSX36" i="12" s="1"/>
  <c r="JTD36" i="12" s="1"/>
  <c r="JTJ36" i="12" s="1"/>
  <c r="JTP36" i="12" s="1"/>
  <c r="JTV36" i="12" s="1"/>
  <c r="JUB36" i="12" s="1"/>
  <c r="JUH36" i="12" s="1"/>
  <c r="JUN36" i="12" s="1"/>
  <c r="JUT36" i="12" s="1"/>
  <c r="JUZ36" i="12" s="1"/>
  <c r="JVF36" i="12" s="1"/>
  <c r="JVL36" i="12" s="1"/>
  <c r="JVR36" i="12" s="1"/>
  <c r="JVX36" i="12" s="1"/>
  <c r="JWD36" i="12" s="1"/>
  <c r="JWJ36" i="12" s="1"/>
  <c r="JWP36" i="12" s="1"/>
  <c r="JWV36" i="12" s="1"/>
  <c r="JXB36" i="12" s="1"/>
  <c r="JXH36" i="12" s="1"/>
  <c r="JXN36" i="12" s="1"/>
  <c r="JXT36" i="12" s="1"/>
  <c r="JXZ36" i="12" s="1"/>
  <c r="JYF36" i="12" s="1"/>
  <c r="JYL36" i="12" s="1"/>
  <c r="JYR36" i="12" s="1"/>
  <c r="JYX36" i="12" s="1"/>
  <c r="JZD36" i="12" s="1"/>
  <c r="JZJ36" i="12" s="1"/>
  <c r="JZP36" i="12" s="1"/>
  <c r="JZV36" i="12" s="1"/>
  <c r="KAB36" i="12" s="1"/>
  <c r="KAH36" i="12" s="1"/>
  <c r="KAN36" i="12" s="1"/>
  <c r="KAT36" i="12" s="1"/>
  <c r="KAZ36" i="12" s="1"/>
  <c r="KBF36" i="12" s="1"/>
  <c r="KBL36" i="12" s="1"/>
  <c r="KBR36" i="12" s="1"/>
  <c r="KBX36" i="12" s="1"/>
  <c r="KCD36" i="12" s="1"/>
  <c r="KCJ36" i="12" s="1"/>
  <c r="KCP36" i="12" s="1"/>
  <c r="KCV36" i="12" s="1"/>
  <c r="KDB36" i="12" s="1"/>
  <c r="KDH36" i="12" s="1"/>
  <c r="KDN36" i="12" s="1"/>
  <c r="KDT36" i="12" s="1"/>
  <c r="KDZ36" i="12" s="1"/>
  <c r="KEF36" i="12" s="1"/>
  <c r="KEL36" i="12" s="1"/>
  <c r="KER36" i="12" s="1"/>
  <c r="KEX36" i="12" s="1"/>
  <c r="KFD36" i="12" s="1"/>
  <c r="KFJ36" i="12" s="1"/>
  <c r="KFP36" i="12" s="1"/>
  <c r="KFV36" i="12" s="1"/>
  <c r="KGB36" i="12" s="1"/>
  <c r="KGH36" i="12" s="1"/>
  <c r="KGN36" i="12" s="1"/>
  <c r="KGT36" i="12" s="1"/>
  <c r="KGZ36" i="12" s="1"/>
  <c r="KHF36" i="12" s="1"/>
  <c r="KHL36" i="12" s="1"/>
  <c r="KHR36" i="12" s="1"/>
  <c r="KHX36" i="12" s="1"/>
  <c r="KID36" i="12" s="1"/>
  <c r="KIJ36" i="12" s="1"/>
  <c r="KIP36" i="12" s="1"/>
  <c r="KIV36" i="12" s="1"/>
  <c r="KJB36" i="12" s="1"/>
  <c r="KJH36" i="12" s="1"/>
  <c r="KJN36" i="12" s="1"/>
  <c r="KJT36" i="12" s="1"/>
  <c r="KJZ36" i="12" s="1"/>
  <c r="KKF36" i="12" s="1"/>
  <c r="KKL36" i="12" s="1"/>
  <c r="KKR36" i="12" s="1"/>
  <c r="KKX36" i="12" s="1"/>
  <c r="KLD36" i="12" s="1"/>
  <c r="KLJ36" i="12" s="1"/>
  <c r="KLP36" i="12" s="1"/>
  <c r="KLV36" i="12" s="1"/>
  <c r="KMB36" i="12" s="1"/>
  <c r="KMH36" i="12" s="1"/>
  <c r="KMN36" i="12" s="1"/>
  <c r="KMT36" i="12" s="1"/>
  <c r="KMZ36" i="12" s="1"/>
  <c r="KNF36" i="12" s="1"/>
  <c r="KNL36" i="12" s="1"/>
  <c r="KNR36" i="12" s="1"/>
  <c r="KNX36" i="12" s="1"/>
  <c r="KOD36" i="12" s="1"/>
  <c r="KOJ36" i="12" s="1"/>
  <c r="KOP36" i="12" s="1"/>
  <c r="KOV36" i="12" s="1"/>
  <c r="KPB36" i="12" s="1"/>
  <c r="KPH36" i="12" s="1"/>
  <c r="KPN36" i="12" s="1"/>
  <c r="KPT36" i="12" s="1"/>
  <c r="KPZ36" i="12" s="1"/>
  <c r="KQF36" i="12" s="1"/>
  <c r="KQL36" i="12" s="1"/>
  <c r="KQR36" i="12" s="1"/>
  <c r="KQX36" i="12" s="1"/>
  <c r="KRD36" i="12" s="1"/>
  <c r="KRJ36" i="12" s="1"/>
  <c r="KRP36" i="12" s="1"/>
  <c r="KRV36" i="12" s="1"/>
  <c r="KSB36" i="12" s="1"/>
  <c r="KSH36" i="12" s="1"/>
  <c r="KSN36" i="12" s="1"/>
  <c r="KST36" i="12" s="1"/>
  <c r="KSZ36" i="12" s="1"/>
  <c r="KTF36" i="12" s="1"/>
  <c r="KTL36" i="12" s="1"/>
  <c r="KTR36" i="12" s="1"/>
  <c r="KTX36" i="12" s="1"/>
  <c r="KUD36" i="12" s="1"/>
  <c r="KUJ36" i="12" s="1"/>
  <c r="KUP36" i="12" s="1"/>
  <c r="KUV36" i="12" s="1"/>
  <c r="KVB36" i="12" s="1"/>
  <c r="KVH36" i="12" s="1"/>
  <c r="KVN36" i="12" s="1"/>
  <c r="KVT36" i="12" s="1"/>
  <c r="KVZ36" i="12" s="1"/>
  <c r="KWF36" i="12" s="1"/>
  <c r="KWL36" i="12" s="1"/>
  <c r="KWR36" i="12" s="1"/>
  <c r="KWX36" i="12" s="1"/>
  <c r="KXD36" i="12" s="1"/>
  <c r="KXJ36" i="12" s="1"/>
  <c r="KXP36" i="12" s="1"/>
  <c r="KXV36" i="12" s="1"/>
  <c r="KYB36" i="12" s="1"/>
  <c r="KYH36" i="12" s="1"/>
  <c r="KYN36" i="12" s="1"/>
  <c r="KYT36" i="12" s="1"/>
  <c r="KYZ36" i="12" s="1"/>
  <c r="KZF36" i="12" s="1"/>
  <c r="KZL36" i="12" s="1"/>
  <c r="KZR36" i="12" s="1"/>
  <c r="KZX36" i="12" s="1"/>
  <c r="LAD36" i="12" s="1"/>
  <c r="LAJ36" i="12" s="1"/>
  <c r="LAP36" i="12" s="1"/>
  <c r="LAV36" i="12" s="1"/>
  <c r="LBB36" i="12" s="1"/>
  <c r="LBH36" i="12" s="1"/>
  <c r="LBN36" i="12" s="1"/>
  <c r="LBT36" i="12" s="1"/>
  <c r="LBZ36" i="12" s="1"/>
  <c r="LCF36" i="12" s="1"/>
  <c r="LCL36" i="12" s="1"/>
  <c r="LCR36" i="12" s="1"/>
  <c r="LCX36" i="12" s="1"/>
  <c r="LDD36" i="12" s="1"/>
  <c r="LDJ36" i="12" s="1"/>
  <c r="LDP36" i="12" s="1"/>
  <c r="LDV36" i="12" s="1"/>
  <c r="LEB36" i="12" s="1"/>
  <c r="LEH36" i="12" s="1"/>
  <c r="LEN36" i="12" s="1"/>
  <c r="LET36" i="12" s="1"/>
  <c r="LEZ36" i="12" s="1"/>
  <c r="LFF36" i="12" s="1"/>
  <c r="LFL36" i="12" s="1"/>
  <c r="LFR36" i="12" s="1"/>
  <c r="LFX36" i="12" s="1"/>
  <c r="LGD36" i="12" s="1"/>
  <c r="LGJ36" i="12" s="1"/>
  <c r="LGP36" i="12" s="1"/>
  <c r="LGV36" i="12" s="1"/>
  <c r="LHB36" i="12" s="1"/>
  <c r="LHH36" i="12" s="1"/>
  <c r="LHN36" i="12" s="1"/>
  <c r="LHT36" i="12" s="1"/>
  <c r="LHZ36" i="12" s="1"/>
  <c r="LIF36" i="12" s="1"/>
  <c r="LIL36" i="12" s="1"/>
  <c r="LIR36" i="12" s="1"/>
  <c r="LIX36" i="12" s="1"/>
  <c r="LJD36" i="12" s="1"/>
  <c r="LJJ36" i="12" s="1"/>
  <c r="LJP36" i="12" s="1"/>
  <c r="LJV36" i="12" s="1"/>
  <c r="LKB36" i="12" s="1"/>
  <c r="LKH36" i="12" s="1"/>
  <c r="LKN36" i="12" s="1"/>
  <c r="LKT36" i="12" s="1"/>
  <c r="LKZ36" i="12" s="1"/>
  <c r="LLF36" i="12" s="1"/>
  <c r="LLL36" i="12" s="1"/>
  <c r="LLR36" i="12" s="1"/>
  <c r="LLX36" i="12" s="1"/>
  <c r="LMD36" i="12" s="1"/>
  <c r="LMJ36" i="12" s="1"/>
  <c r="LMP36" i="12" s="1"/>
  <c r="LMV36" i="12" s="1"/>
  <c r="LNB36" i="12" s="1"/>
  <c r="LNH36" i="12" s="1"/>
  <c r="LNN36" i="12" s="1"/>
  <c r="LNT36" i="12" s="1"/>
  <c r="LNZ36" i="12" s="1"/>
  <c r="LOF36" i="12" s="1"/>
  <c r="LOL36" i="12" s="1"/>
  <c r="LOR36" i="12" s="1"/>
  <c r="LOX36" i="12" s="1"/>
  <c r="LPD36" i="12" s="1"/>
  <c r="LPJ36" i="12" s="1"/>
  <c r="LPP36" i="12" s="1"/>
  <c r="LPV36" i="12" s="1"/>
  <c r="LQB36" i="12" s="1"/>
  <c r="LQH36" i="12" s="1"/>
  <c r="LQN36" i="12" s="1"/>
  <c r="LQT36" i="12" s="1"/>
  <c r="LQZ36" i="12" s="1"/>
  <c r="LRF36" i="12" s="1"/>
  <c r="LRL36" i="12" s="1"/>
  <c r="LRR36" i="12" s="1"/>
  <c r="LRX36" i="12" s="1"/>
  <c r="LSD36" i="12" s="1"/>
  <c r="LSJ36" i="12" s="1"/>
  <c r="LSP36" i="12" s="1"/>
  <c r="LSV36" i="12" s="1"/>
  <c r="LTB36" i="12" s="1"/>
  <c r="LTH36" i="12" s="1"/>
  <c r="LTN36" i="12" s="1"/>
  <c r="LTT36" i="12" s="1"/>
  <c r="LTZ36" i="12" s="1"/>
  <c r="LUF36" i="12" s="1"/>
  <c r="LUL36" i="12" s="1"/>
  <c r="LUR36" i="12" s="1"/>
  <c r="LUX36" i="12" s="1"/>
  <c r="LVD36" i="12" s="1"/>
  <c r="LVJ36" i="12" s="1"/>
  <c r="LVP36" i="12" s="1"/>
  <c r="LVV36" i="12" s="1"/>
  <c r="LWB36" i="12" s="1"/>
  <c r="LWH36" i="12" s="1"/>
  <c r="LWN36" i="12" s="1"/>
  <c r="LWT36" i="12" s="1"/>
  <c r="LWZ36" i="12" s="1"/>
  <c r="LXF36" i="12" s="1"/>
  <c r="LXL36" i="12" s="1"/>
  <c r="LXR36" i="12" s="1"/>
  <c r="LXX36" i="12" s="1"/>
  <c r="LYD36" i="12" s="1"/>
  <c r="LYJ36" i="12" s="1"/>
  <c r="LYP36" i="12" s="1"/>
  <c r="LYV36" i="12" s="1"/>
  <c r="LZB36" i="12" s="1"/>
  <c r="LZH36" i="12" s="1"/>
  <c r="LZN36" i="12" s="1"/>
  <c r="LZT36" i="12" s="1"/>
  <c r="LZZ36" i="12" s="1"/>
  <c r="MAF36" i="12" s="1"/>
  <c r="MAL36" i="12" s="1"/>
  <c r="MAR36" i="12" s="1"/>
  <c r="MAX36" i="12" s="1"/>
  <c r="MBD36" i="12" s="1"/>
  <c r="MBJ36" i="12" s="1"/>
  <c r="MBP36" i="12" s="1"/>
  <c r="MBV36" i="12" s="1"/>
  <c r="MCB36" i="12" s="1"/>
  <c r="MCH36" i="12" s="1"/>
  <c r="MCN36" i="12" s="1"/>
  <c r="MCT36" i="12" s="1"/>
  <c r="MCZ36" i="12" s="1"/>
  <c r="MDF36" i="12" s="1"/>
  <c r="MDL36" i="12" s="1"/>
  <c r="MDR36" i="12" s="1"/>
  <c r="MDX36" i="12" s="1"/>
  <c r="MED36" i="12" s="1"/>
  <c r="MEJ36" i="12" s="1"/>
  <c r="MEP36" i="12" s="1"/>
  <c r="MEV36" i="12" s="1"/>
  <c r="MFB36" i="12" s="1"/>
  <c r="MFH36" i="12" s="1"/>
  <c r="MFN36" i="12" s="1"/>
  <c r="MFT36" i="12" s="1"/>
  <c r="MFZ36" i="12" s="1"/>
  <c r="MGF36" i="12" s="1"/>
  <c r="MGL36" i="12" s="1"/>
  <c r="MGR36" i="12" s="1"/>
  <c r="MGX36" i="12" s="1"/>
  <c r="MHD36" i="12" s="1"/>
  <c r="MHJ36" i="12" s="1"/>
  <c r="MHP36" i="12" s="1"/>
  <c r="MHV36" i="12" s="1"/>
  <c r="MIB36" i="12" s="1"/>
  <c r="MIH36" i="12" s="1"/>
  <c r="MIN36" i="12" s="1"/>
  <c r="MIT36" i="12" s="1"/>
  <c r="MIZ36" i="12" s="1"/>
  <c r="MJF36" i="12" s="1"/>
  <c r="MJL36" i="12" s="1"/>
  <c r="MJR36" i="12" s="1"/>
  <c r="MJX36" i="12" s="1"/>
  <c r="MKD36" i="12" s="1"/>
  <c r="MKJ36" i="12" s="1"/>
  <c r="MKP36" i="12" s="1"/>
  <c r="MKV36" i="12" s="1"/>
  <c r="MLB36" i="12" s="1"/>
  <c r="MLH36" i="12" s="1"/>
  <c r="MLN36" i="12" s="1"/>
  <c r="MLT36" i="12" s="1"/>
  <c r="MLZ36" i="12" s="1"/>
  <c r="MMF36" i="12" s="1"/>
  <c r="MML36" i="12" s="1"/>
  <c r="MMR36" i="12" s="1"/>
  <c r="MMX36" i="12" s="1"/>
  <c r="MND36" i="12" s="1"/>
  <c r="MNJ36" i="12" s="1"/>
  <c r="MNP36" i="12" s="1"/>
  <c r="MNV36" i="12" s="1"/>
  <c r="MOB36" i="12" s="1"/>
  <c r="MOH36" i="12" s="1"/>
  <c r="MON36" i="12" s="1"/>
  <c r="MOT36" i="12" s="1"/>
  <c r="MOZ36" i="12" s="1"/>
  <c r="MPF36" i="12" s="1"/>
  <c r="MPL36" i="12" s="1"/>
  <c r="MPR36" i="12" s="1"/>
  <c r="MPX36" i="12" s="1"/>
  <c r="MQD36" i="12" s="1"/>
  <c r="MQJ36" i="12" s="1"/>
  <c r="MQP36" i="12" s="1"/>
  <c r="MQV36" i="12" s="1"/>
  <c r="MRB36" i="12" s="1"/>
  <c r="MRH36" i="12" s="1"/>
  <c r="MRN36" i="12" s="1"/>
  <c r="MRT36" i="12" s="1"/>
  <c r="MRZ36" i="12" s="1"/>
  <c r="MSF36" i="12" s="1"/>
  <c r="MSL36" i="12" s="1"/>
  <c r="MSR36" i="12" s="1"/>
  <c r="MSX36" i="12" s="1"/>
  <c r="MTD36" i="12" s="1"/>
  <c r="MTJ36" i="12" s="1"/>
  <c r="MTP36" i="12" s="1"/>
  <c r="MTV36" i="12" s="1"/>
  <c r="MUB36" i="12" s="1"/>
  <c r="MUH36" i="12" s="1"/>
  <c r="MUN36" i="12" s="1"/>
  <c r="MUT36" i="12" s="1"/>
  <c r="MUZ36" i="12" s="1"/>
  <c r="MVF36" i="12" s="1"/>
  <c r="MVL36" i="12" s="1"/>
  <c r="MVR36" i="12" s="1"/>
  <c r="MVX36" i="12" s="1"/>
  <c r="MWD36" i="12" s="1"/>
  <c r="MWJ36" i="12" s="1"/>
  <c r="MWP36" i="12" s="1"/>
  <c r="MWV36" i="12" s="1"/>
  <c r="MXB36" i="12" s="1"/>
  <c r="MXH36" i="12" s="1"/>
  <c r="MXN36" i="12" s="1"/>
  <c r="MXT36" i="12" s="1"/>
  <c r="MXZ36" i="12" s="1"/>
  <c r="MYF36" i="12" s="1"/>
  <c r="MYL36" i="12" s="1"/>
  <c r="MYR36" i="12" s="1"/>
  <c r="MYX36" i="12" s="1"/>
  <c r="MZD36" i="12" s="1"/>
  <c r="MZJ36" i="12" s="1"/>
  <c r="MZP36" i="12" s="1"/>
  <c r="MZV36" i="12" s="1"/>
  <c r="NAB36" i="12" s="1"/>
  <c r="NAH36" i="12" s="1"/>
  <c r="NAN36" i="12" s="1"/>
  <c r="NAT36" i="12" s="1"/>
  <c r="NAZ36" i="12" s="1"/>
  <c r="NBF36" i="12" s="1"/>
  <c r="NBL36" i="12" s="1"/>
  <c r="NBR36" i="12" s="1"/>
  <c r="NBX36" i="12" s="1"/>
  <c r="NCD36" i="12" s="1"/>
  <c r="NCJ36" i="12" s="1"/>
  <c r="NCP36" i="12" s="1"/>
  <c r="NCV36" i="12" s="1"/>
  <c r="NDB36" i="12" s="1"/>
  <c r="NDH36" i="12" s="1"/>
  <c r="NDN36" i="12" s="1"/>
  <c r="NDT36" i="12" s="1"/>
  <c r="NDZ36" i="12" s="1"/>
  <c r="NEF36" i="12" s="1"/>
  <c r="NEL36" i="12" s="1"/>
  <c r="NER36" i="12" s="1"/>
  <c r="NEX36" i="12" s="1"/>
  <c r="NFD36" i="12" s="1"/>
  <c r="NFJ36" i="12" s="1"/>
  <c r="NFP36" i="12" s="1"/>
  <c r="NFV36" i="12" s="1"/>
  <c r="NGB36" i="12" s="1"/>
  <c r="NGH36" i="12" s="1"/>
  <c r="NGN36" i="12" s="1"/>
  <c r="NGT36" i="12" s="1"/>
  <c r="NGZ36" i="12" s="1"/>
  <c r="NHF36" i="12" s="1"/>
  <c r="NHL36" i="12" s="1"/>
  <c r="NHR36" i="12" s="1"/>
  <c r="NHX36" i="12" s="1"/>
  <c r="NID36" i="12" s="1"/>
  <c r="NIJ36" i="12" s="1"/>
  <c r="NIP36" i="12" s="1"/>
  <c r="NIV36" i="12" s="1"/>
  <c r="NJB36" i="12" s="1"/>
  <c r="NJH36" i="12" s="1"/>
  <c r="NJN36" i="12" s="1"/>
  <c r="NJT36" i="12" s="1"/>
  <c r="NJZ36" i="12" s="1"/>
  <c r="NKF36" i="12" s="1"/>
  <c r="NKL36" i="12" s="1"/>
  <c r="NKR36" i="12" s="1"/>
  <c r="NKX36" i="12" s="1"/>
  <c r="NLD36" i="12" s="1"/>
  <c r="NLJ36" i="12" s="1"/>
  <c r="NLP36" i="12" s="1"/>
  <c r="NLV36" i="12" s="1"/>
  <c r="NMB36" i="12" s="1"/>
  <c r="NMH36" i="12" s="1"/>
  <c r="NMN36" i="12" s="1"/>
  <c r="NMT36" i="12" s="1"/>
  <c r="NMZ36" i="12" s="1"/>
  <c r="NNF36" i="12" s="1"/>
  <c r="NNL36" i="12" s="1"/>
  <c r="NNR36" i="12" s="1"/>
  <c r="NNX36" i="12" s="1"/>
  <c r="NOD36" i="12" s="1"/>
  <c r="NOJ36" i="12" s="1"/>
  <c r="NOP36" i="12" s="1"/>
  <c r="NOV36" i="12" s="1"/>
  <c r="NPB36" i="12" s="1"/>
  <c r="NPH36" i="12" s="1"/>
  <c r="NPN36" i="12" s="1"/>
  <c r="NPT36" i="12" s="1"/>
  <c r="NPZ36" i="12" s="1"/>
  <c r="NQF36" i="12" s="1"/>
  <c r="NQL36" i="12" s="1"/>
  <c r="NQR36" i="12" s="1"/>
  <c r="NQX36" i="12" s="1"/>
  <c r="NRD36" i="12" s="1"/>
  <c r="NRJ36" i="12" s="1"/>
  <c r="NRP36" i="12" s="1"/>
  <c r="NRV36" i="12" s="1"/>
  <c r="NSB36" i="12" s="1"/>
  <c r="NSH36" i="12" s="1"/>
  <c r="NSN36" i="12" s="1"/>
  <c r="NST36" i="12" s="1"/>
  <c r="NSZ36" i="12" s="1"/>
  <c r="NTF36" i="12" s="1"/>
  <c r="NTL36" i="12" s="1"/>
  <c r="NTR36" i="12" s="1"/>
  <c r="NTX36" i="12" s="1"/>
  <c r="NUD36" i="12" s="1"/>
  <c r="NUJ36" i="12" s="1"/>
  <c r="NUP36" i="12" s="1"/>
  <c r="NUV36" i="12" s="1"/>
  <c r="NVB36" i="12" s="1"/>
  <c r="NVH36" i="12" s="1"/>
  <c r="NVN36" i="12" s="1"/>
  <c r="NVT36" i="12" s="1"/>
  <c r="NVZ36" i="12" s="1"/>
  <c r="NWF36" i="12" s="1"/>
  <c r="NWL36" i="12" s="1"/>
  <c r="NWR36" i="12" s="1"/>
  <c r="NWX36" i="12" s="1"/>
  <c r="NXD36" i="12" s="1"/>
  <c r="NXJ36" i="12" s="1"/>
  <c r="NXP36" i="12" s="1"/>
  <c r="NXV36" i="12" s="1"/>
  <c r="NYB36" i="12" s="1"/>
  <c r="NYH36" i="12" s="1"/>
  <c r="NYN36" i="12" s="1"/>
  <c r="NYT36" i="12" s="1"/>
  <c r="NYZ36" i="12" s="1"/>
  <c r="NZF36" i="12" s="1"/>
  <c r="NZL36" i="12" s="1"/>
  <c r="NZR36" i="12" s="1"/>
  <c r="NZX36" i="12" s="1"/>
  <c r="OAD36" i="12" s="1"/>
  <c r="OAJ36" i="12" s="1"/>
  <c r="OAP36" i="12" s="1"/>
  <c r="OAV36" i="12" s="1"/>
  <c r="OBB36" i="12" s="1"/>
  <c r="OBH36" i="12" s="1"/>
  <c r="OBN36" i="12" s="1"/>
  <c r="OBT36" i="12" s="1"/>
  <c r="OBZ36" i="12" s="1"/>
  <c r="OCF36" i="12" s="1"/>
  <c r="OCL36" i="12" s="1"/>
  <c r="OCR36" i="12" s="1"/>
  <c r="OCX36" i="12" s="1"/>
  <c r="ODD36" i="12" s="1"/>
  <c r="ODJ36" i="12" s="1"/>
  <c r="ODP36" i="12" s="1"/>
  <c r="ODV36" i="12" s="1"/>
  <c r="OEB36" i="12" s="1"/>
  <c r="OEH36" i="12" s="1"/>
  <c r="OEN36" i="12" s="1"/>
  <c r="OET36" i="12" s="1"/>
  <c r="OEZ36" i="12" s="1"/>
  <c r="OFF36" i="12" s="1"/>
  <c r="OFL36" i="12" s="1"/>
  <c r="OFR36" i="12" s="1"/>
  <c r="OFX36" i="12" s="1"/>
  <c r="OGD36" i="12" s="1"/>
  <c r="OGJ36" i="12" s="1"/>
  <c r="OGP36" i="12" s="1"/>
  <c r="OGV36" i="12" s="1"/>
  <c r="OHB36" i="12" s="1"/>
  <c r="OHH36" i="12" s="1"/>
  <c r="OHN36" i="12" s="1"/>
  <c r="OHT36" i="12" s="1"/>
  <c r="OHZ36" i="12" s="1"/>
  <c r="OIF36" i="12" s="1"/>
  <c r="OIL36" i="12" s="1"/>
  <c r="OIR36" i="12" s="1"/>
  <c r="OIX36" i="12" s="1"/>
  <c r="OJD36" i="12" s="1"/>
  <c r="OJJ36" i="12" s="1"/>
  <c r="OJP36" i="12" s="1"/>
  <c r="OJV36" i="12" s="1"/>
  <c r="OKB36" i="12" s="1"/>
  <c r="OKH36" i="12" s="1"/>
  <c r="OKN36" i="12" s="1"/>
  <c r="OKT36" i="12" s="1"/>
  <c r="OKZ36" i="12" s="1"/>
  <c r="OLF36" i="12" s="1"/>
  <c r="OLL36" i="12" s="1"/>
  <c r="OLR36" i="12" s="1"/>
  <c r="OLX36" i="12" s="1"/>
  <c r="OMD36" i="12" s="1"/>
  <c r="OMJ36" i="12" s="1"/>
  <c r="OMP36" i="12" s="1"/>
  <c r="OMV36" i="12" s="1"/>
  <c r="ONB36" i="12" s="1"/>
  <c r="ONH36" i="12" s="1"/>
  <c r="ONN36" i="12" s="1"/>
  <c r="ONT36" i="12" s="1"/>
  <c r="ONZ36" i="12" s="1"/>
  <c r="OOF36" i="12" s="1"/>
  <c r="OOL36" i="12" s="1"/>
  <c r="OOR36" i="12" s="1"/>
  <c r="OOX36" i="12" s="1"/>
  <c r="OPD36" i="12" s="1"/>
  <c r="OPJ36" i="12" s="1"/>
  <c r="OPP36" i="12" s="1"/>
  <c r="OPV36" i="12" s="1"/>
  <c r="OQB36" i="12" s="1"/>
  <c r="OQH36" i="12" s="1"/>
  <c r="OQN36" i="12" s="1"/>
  <c r="OQT36" i="12" s="1"/>
  <c r="OQZ36" i="12" s="1"/>
  <c r="ORF36" i="12" s="1"/>
  <c r="ORL36" i="12" s="1"/>
  <c r="ORR36" i="12" s="1"/>
  <c r="ORX36" i="12" s="1"/>
  <c r="OSD36" i="12" s="1"/>
  <c r="OSJ36" i="12" s="1"/>
  <c r="OSP36" i="12" s="1"/>
  <c r="OSV36" i="12" s="1"/>
  <c r="OTB36" i="12" s="1"/>
  <c r="OTH36" i="12" s="1"/>
  <c r="OTN36" i="12" s="1"/>
  <c r="OTT36" i="12" s="1"/>
  <c r="OTZ36" i="12" s="1"/>
  <c r="OUF36" i="12" s="1"/>
  <c r="OUL36" i="12" s="1"/>
  <c r="OUR36" i="12" s="1"/>
  <c r="OUX36" i="12" s="1"/>
  <c r="OVD36" i="12" s="1"/>
  <c r="OVJ36" i="12" s="1"/>
  <c r="OVP36" i="12" s="1"/>
  <c r="OVV36" i="12" s="1"/>
  <c r="OWB36" i="12" s="1"/>
  <c r="OWH36" i="12" s="1"/>
  <c r="OWN36" i="12" s="1"/>
  <c r="OWT36" i="12" s="1"/>
  <c r="OWZ36" i="12" s="1"/>
  <c r="OXF36" i="12" s="1"/>
  <c r="OXL36" i="12" s="1"/>
  <c r="OXR36" i="12" s="1"/>
  <c r="OXX36" i="12" s="1"/>
  <c r="OYD36" i="12" s="1"/>
  <c r="OYJ36" i="12" s="1"/>
  <c r="OYP36" i="12" s="1"/>
  <c r="OYV36" i="12" s="1"/>
  <c r="OZB36" i="12" s="1"/>
  <c r="OZH36" i="12" s="1"/>
  <c r="OZN36" i="12" s="1"/>
  <c r="OZT36" i="12" s="1"/>
  <c r="OZZ36" i="12" s="1"/>
  <c r="PAF36" i="12" s="1"/>
  <c r="PAL36" i="12" s="1"/>
  <c r="PAR36" i="12" s="1"/>
  <c r="PAX36" i="12" s="1"/>
  <c r="PBD36" i="12" s="1"/>
  <c r="PBJ36" i="12" s="1"/>
  <c r="PBP36" i="12" s="1"/>
  <c r="PBV36" i="12" s="1"/>
  <c r="PCB36" i="12" s="1"/>
  <c r="PCH36" i="12" s="1"/>
  <c r="PCN36" i="12" s="1"/>
  <c r="PCT36" i="12" s="1"/>
  <c r="PCZ36" i="12" s="1"/>
  <c r="PDF36" i="12" s="1"/>
  <c r="PDL36" i="12" s="1"/>
  <c r="PDR36" i="12" s="1"/>
  <c r="PDX36" i="12" s="1"/>
  <c r="PED36" i="12" s="1"/>
  <c r="PEJ36" i="12" s="1"/>
  <c r="PEP36" i="12" s="1"/>
  <c r="PEV36" i="12" s="1"/>
  <c r="PFB36" i="12" s="1"/>
  <c r="PFH36" i="12" s="1"/>
  <c r="PFN36" i="12" s="1"/>
  <c r="PFT36" i="12" s="1"/>
  <c r="PFZ36" i="12" s="1"/>
  <c r="PGF36" i="12" s="1"/>
  <c r="PGL36" i="12" s="1"/>
  <c r="PGR36" i="12" s="1"/>
  <c r="PGX36" i="12" s="1"/>
  <c r="PHD36" i="12" s="1"/>
  <c r="PHJ36" i="12" s="1"/>
  <c r="PHP36" i="12" s="1"/>
  <c r="PHV36" i="12" s="1"/>
  <c r="PIB36" i="12" s="1"/>
  <c r="PIH36" i="12" s="1"/>
  <c r="PIN36" i="12" s="1"/>
  <c r="PIT36" i="12" s="1"/>
  <c r="PIZ36" i="12" s="1"/>
  <c r="PJF36" i="12" s="1"/>
  <c r="PJL36" i="12" s="1"/>
  <c r="PJR36" i="12" s="1"/>
  <c r="PJX36" i="12" s="1"/>
  <c r="PKD36" i="12" s="1"/>
  <c r="PKJ36" i="12" s="1"/>
  <c r="PKP36" i="12" s="1"/>
  <c r="PKV36" i="12" s="1"/>
  <c r="PLB36" i="12" s="1"/>
  <c r="PLH36" i="12" s="1"/>
  <c r="PLN36" i="12" s="1"/>
  <c r="PLT36" i="12" s="1"/>
  <c r="PLZ36" i="12" s="1"/>
  <c r="PMF36" i="12" s="1"/>
  <c r="PML36" i="12" s="1"/>
  <c r="PMR36" i="12" s="1"/>
  <c r="PMX36" i="12" s="1"/>
  <c r="PND36" i="12" s="1"/>
  <c r="PNJ36" i="12" s="1"/>
  <c r="PNP36" i="12" s="1"/>
  <c r="PNV36" i="12" s="1"/>
  <c r="POB36" i="12" s="1"/>
  <c r="POH36" i="12" s="1"/>
  <c r="PON36" i="12" s="1"/>
  <c r="POT36" i="12" s="1"/>
  <c r="POZ36" i="12" s="1"/>
  <c r="PPF36" i="12" s="1"/>
  <c r="PPL36" i="12" s="1"/>
  <c r="PPR36" i="12" s="1"/>
  <c r="PPX36" i="12" s="1"/>
  <c r="PQD36" i="12" s="1"/>
  <c r="PQJ36" i="12" s="1"/>
  <c r="PQP36" i="12" s="1"/>
  <c r="PQV36" i="12" s="1"/>
  <c r="PRB36" i="12" s="1"/>
  <c r="PRH36" i="12" s="1"/>
  <c r="PRN36" i="12" s="1"/>
  <c r="PRT36" i="12" s="1"/>
  <c r="PRZ36" i="12" s="1"/>
  <c r="PSF36" i="12" s="1"/>
  <c r="PSL36" i="12" s="1"/>
  <c r="PSR36" i="12" s="1"/>
  <c r="PSX36" i="12" s="1"/>
  <c r="PTD36" i="12" s="1"/>
  <c r="PTJ36" i="12" s="1"/>
  <c r="PTP36" i="12" s="1"/>
  <c r="PTV36" i="12" s="1"/>
  <c r="PUB36" i="12" s="1"/>
  <c r="PUH36" i="12" s="1"/>
  <c r="PUN36" i="12" s="1"/>
  <c r="PUT36" i="12" s="1"/>
  <c r="PUZ36" i="12" s="1"/>
  <c r="PVF36" i="12" s="1"/>
  <c r="PVL36" i="12" s="1"/>
  <c r="PVR36" i="12" s="1"/>
  <c r="PVX36" i="12" s="1"/>
  <c r="PWD36" i="12" s="1"/>
  <c r="PWJ36" i="12" s="1"/>
  <c r="PWP36" i="12" s="1"/>
  <c r="PWV36" i="12" s="1"/>
  <c r="PXB36" i="12" s="1"/>
  <c r="PXH36" i="12" s="1"/>
  <c r="PXN36" i="12" s="1"/>
  <c r="PXT36" i="12" s="1"/>
  <c r="PXZ36" i="12" s="1"/>
  <c r="PYF36" i="12" s="1"/>
  <c r="PYL36" i="12" s="1"/>
  <c r="PYR36" i="12" s="1"/>
  <c r="PYX36" i="12" s="1"/>
  <c r="PZD36" i="12" s="1"/>
  <c r="PZJ36" i="12" s="1"/>
  <c r="PZP36" i="12" s="1"/>
  <c r="PZV36" i="12" s="1"/>
  <c r="QAB36" i="12" s="1"/>
  <c r="QAH36" i="12" s="1"/>
  <c r="QAN36" i="12" s="1"/>
  <c r="QAT36" i="12" s="1"/>
  <c r="QAZ36" i="12" s="1"/>
  <c r="QBF36" i="12" s="1"/>
  <c r="QBL36" i="12" s="1"/>
  <c r="QBR36" i="12" s="1"/>
  <c r="QBX36" i="12" s="1"/>
  <c r="QCD36" i="12" s="1"/>
  <c r="QCJ36" i="12" s="1"/>
  <c r="QCP36" i="12" s="1"/>
  <c r="QCV36" i="12" s="1"/>
  <c r="QDB36" i="12" s="1"/>
  <c r="QDH36" i="12" s="1"/>
  <c r="QDN36" i="12" s="1"/>
  <c r="QDT36" i="12" s="1"/>
  <c r="QDZ36" i="12" s="1"/>
  <c r="QEF36" i="12" s="1"/>
  <c r="QEL36" i="12" s="1"/>
  <c r="QER36" i="12" s="1"/>
  <c r="QEX36" i="12" s="1"/>
  <c r="QFD36" i="12" s="1"/>
  <c r="QFJ36" i="12" s="1"/>
  <c r="QFP36" i="12" s="1"/>
  <c r="QFV36" i="12" s="1"/>
  <c r="QGB36" i="12" s="1"/>
  <c r="QGH36" i="12" s="1"/>
  <c r="QGN36" i="12" s="1"/>
  <c r="QGT36" i="12" s="1"/>
  <c r="QGZ36" i="12" s="1"/>
  <c r="QHF36" i="12" s="1"/>
  <c r="QHL36" i="12" s="1"/>
  <c r="QHR36" i="12" s="1"/>
  <c r="QHX36" i="12" s="1"/>
  <c r="QID36" i="12" s="1"/>
  <c r="QIJ36" i="12" s="1"/>
  <c r="QIP36" i="12" s="1"/>
  <c r="QIV36" i="12" s="1"/>
  <c r="QJB36" i="12" s="1"/>
  <c r="QJH36" i="12" s="1"/>
  <c r="QJN36" i="12" s="1"/>
  <c r="QJT36" i="12" s="1"/>
  <c r="QJZ36" i="12" s="1"/>
  <c r="QKF36" i="12" s="1"/>
  <c r="QKL36" i="12" s="1"/>
  <c r="QKR36" i="12" s="1"/>
  <c r="QKX36" i="12" s="1"/>
  <c r="QLD36" i="12" s="1"/>
  <c r="QLJ36" i="12" s="1"/>
  <c r="QLP36" i="12" s="1"/>
  <c r="QLV36" i="12" s="1"/>
  <c r="QMB36" i="12" s="1"/>
  <c r="QMH36" i="12" s="1"/>
  <c r="QMN36" i="12" s="1"/>
  <c r="QMT36" i="12" s="1"/>
  <c r="QMZ36" i="12" s="1"/>
  <c r="QNF36" i="12" s="1"/>
  <c r="QNL36" i="12" s="1"/>
  <c r="QNR36" i="12" s="1"/>
  <c r="QNX36" i="12" s="1"/>
  <c r="QOD36" i="12" s="1"/>
  <c r="QOJ36" i="12" s="1"/>
  <c r="QOP36" i="12" s="1"/>
  <c r="QOV36" i="12" s="1"/>
  <c r="QPB36" i="12" s="1"/>
  <c r="QPH36" i="12" s="1"/>
  <c r="QPN36" i="12" s="1"/>
  <c r="QPT36" i="12" s="1"/>
  <c r="QPZ36" i="12" s="1"/>
  <c r="QQF36" i="12" s="1"/>
  <c r="QQL36" i="12" s="1"/>
  <c r="QQR36" i="12" s="1"/>
  <c r="QQX36" i="12" s="1"/>
  <c r="QRD36" i="12" s="1"/>
  <c r="QRJ36" i="12" s="1"/>
  <c r="QRP36" i="12" s="1"/>
  <c r="QRV36" i="12" s="1"/>
  <c r="QSB36" i="12" s="1"/>
  <c r="QSH36" i="12" s="1"/>
  <c r="QSN36" i="12" s="1"/>
  <c r="QST36" i="12" s="1"/>
  <c r="QSZ36" i="12" s="1"/>
  <c r="QTF36" i="12" s="1"/>
  <c r="QTL36" i="12" s="1"/>
  <c r="QTR36" i="12" s="1"/>
  <c r="QTX36" i="12" s="1"/>
  <c r="QUD36" i="12" s="1"/>
  <c r="QUJ36" i="12" s="1"/>
  <c r="QUP36" i="12" s="1"/>
  <c r="QUV36" i="12" s="1"/>
  <c r="QVB36" i="12" s="1"/>
  <c r="QVH36" i="12" s="1"/>
  <c r="QVN36" i="12" s="1"/>
  <c r="QVT36" i="12" s="1"/>
  <c r="QVZ36" i="12" s="1"/>
  <c r="QWF36" i="12" s="1"/>
  <c r="QWL36" i="12" s="1"/>
  <c r="QWR36" i="12" s="1"/>
  <c r="QWX36" i="12" s="1"/>
  <c r="QXD36" i="12" s="1"/>
  <c r="QXJ36" i="12" s="1"/>
  <c r="QXP36" i="12" s="1"/>
  <c r="QXV36" i="12" s="1"/>
  <c r="QYB36" i="12" s="1"/>
  <c r="QYH36" i="12" s="1"/>
  <c r="QYN36" i="12" s="1"/>
  <c r="QYT36" i="12" s="1"/>
  <c r="QYZ36" i="12" s="1"/>
  <c r="QZF36" i="12" s="1"/>
  <c r="QZL36" i="12" s="1"/>
  <c r="QZR36" i="12" s="1"/>
  <c r="QZX36" i="12" s="1"/>
  <c r="RAD36" i="12" s="1"/>
  <c r="RAJ36" i="12" s="1"/>
  <c r="RAP36" i="12" s="1"/>
  <c r="RAV36" i="12" s="1"/>
  <c r="RBB36" i="12" s="1"/>
  <c r="RBH36" i="12" s="1"/>
  <c r="RBN36" i="12" s="1"/>
  <c r="RBT36" i="12" s="1"/>
  <c r="RBZ36" i="12" s="1"/>
  <c r="RCF36" i="12" s="1"/>
  <c r="RCL36" i="12" s="1"/>
  <c r="RCR36" i="12" s="1"/>
  <c r="RCX36" i="12" s="1"/>
  <c r="RDD36" i="12" s="1"/>
  <c r="RDJ36" i="12" s="1"/>
  <c r="RDP36" i="12" s="1"/>
  <c r="RDV36" i="12" s="1"/>
  <c r="REB36" i="12" s="1"/>
  <c r="REH36" i="12" s="1"/>
  <c r="REN36" i="12" s="1"/>
  <c r="RET36" i="12" s="1"/>
  <c r="REZ36" i="12" s="1"/>
  <c r="RFF36" i="12" s="1"/>
  <c r="RFL36" i="12" s="1"/>
  <c r="RFR36" i="12" s="1"/>
  <c r="RFX36" i="12" s="1"/>
  <c r="RGD36" i="12" s="1"/>
  <c r="RGJ36" i="12" s="1"/>
  <c r="RGP36" i="12" s="1"/>
  <c r="RGV36" i="12" s="1"/>
  <c r="RHB36" i="12" s="1"/>
  <c r="RHH36" i="12" s="1"/>
  <c r="RHN36" i="12" s="1"/>
  <c r="RHT36" i="12" s="1"/>
  <c r="RHZ36" i="12" s="1"/>
  <c r="RIF36" i="12" s="1"/>
  <c r="RIL36" i="12" s="1"/>
  <c r="RIR36" i="12" s="1"/>
  <c r="RIX36" i="12" s="1"/>
  <c r="RJD36" i="12" s="1"/>
  <c r="RJJ36" i="12" s="1"/>
  <c r="RJP36" i="12" s="1"/>
  <c r="RJV36" i="12" s="1"/>
  <c r="RKB36" i="12" s="1"/>
  <c r="RKH36" i="12" s="1"/>
  <c r="RKN36" i="12" s="1"/>
  <c r="RKT36" i="12" s="1"/>
  <c r="RKZ36" i="12" s="1"/>
  <c r="RLF36" i="12" s="1"/>
  <c r="RLL36" i="12" s="1"/>
  <c r="RLR36" i="12" s="1"/>
  <c r="RLX36" i="12" s="1"/>
  <c r="RMD36" i="12" s="1"/>
  <c r="RMJ36" i="12" s="1"/>
  <c r="RMP36" i="12" s="1"/>
  <c r="RMV36" i="12" s="1"/>
  <c r="RNB36" i="12" s="1"/>
  <c r="RNH36" i="12" s="1"/>
  <c r="RNN36" i="12" s="1"/>
  <c r="RNT36" i="12" s="1"/>
  <c r="RNZ36" i="12" s="1"/>
  <c r="ROF36" i="12" s="1"/>
  <c r="ROL36" i="12" s="1"/>
  <c r="ROR36" i="12" s="1"/>
  <c r="ROX36" i="12" s="1"/>
  <c r="RPD36" i="12" s="1"/>
  <c r="RPJ36" i="12" s="1"/>
  <c r="RPP36" i="12" s="1"/>
  <c r="RPV36" i="12" s="1"/>
  <c r="RQB36" i="12" s="1"/>
  <c r="RQH36" i="12" s="1"/>
  <c r="RQN36" i="12" s="1"/>
  <c r="RQT36" i="12" s="1"/>
  <c r="RQZ36" i="12" s="1"/>
  <c r="RRF36" i="12" s="1"/>
  <c r="RRL36" i="12" s="1"/>
  <c r="RRR36" i="12" s="1"/>
  <c r="RRX36" i="12" s="1"/>
  <c r="RSD36" i="12" s="1"/>
  <c r="RSJ36" i="12" s="1"/>
  <c r="RSP36" i="12" s="1"/>
  <c r="RSV36" i="12" s="1"/>
  <c r="RTB36" i="12" s="1"/>
  <c r="RTH36" i="12" s="1"/>
  <c r="RTN36" i="12" s="1"/>
  <c r="RTT36" i="12" s="1"/>
  <c r="RTZ36" i="12" s="1"/>
  <c r="RUF36" i="12" s="1"/>
  <c r="RUL36" i="12" s="1"/>
  <c r="RUR36" i="12" s="1"/>
  <c r="RUX36" i="12" s="1"/>
  <c r="RVD36" i="12" s="1"/>
  <c r="RVJ36" i="12" s="1"/>
  <c r="RVP36" i="12" s="1"/>
  <c r="RVV36" i="12" s="1"/>
  <c r="RWB36" i="12" s="1"/>
  <c r="RWH36" i="12" s="1"/>
  <c r="RWN36" i="12" s="1"/>
  <c r="RWT36" i="12" s="1"/>
  <c r="RWZ36" i="12" s="1"/>
  <c r="RXF36" i="12" s="1"/>
  <c r="RXL36" i="12" s="1"/>
  <c r="RXR36" i="12" s="1"/>
  <c r="RXX36" i="12" s="1"/>
  <c r="RYD36" i="12" s="1"/>
  <c r="RYJ36" i="12" s="1"/>
  <c r="RYP36" i="12" s="1"/>
  <c r="RYV36" i="12" s="1"/>
  <c r="RZB36" i="12" s="1"/>
  <c r="RZH36" i="12" s="1"/>
  <c r="RZN36" i="12" s="1"/>
  <c r="RZT36" i="12" s="1"/>
  <c r="RZZ36" i="12" s="1"/>
  <c r="SAF36" i="12" s="1"/>
  <c r="SAL36" i="12" s="1"/>
  <c r="SAR36" i="12" s="1"/>
  <c r="SAX36" i="12" s="1"/>
  <c r="SBD36" i="12" s="1"/>
  <c r="SBJ36" i="12" s="1"/>
  <c r="SBP36" i="12" s="1"/>
  <c r="SBV36" i="12" s="1"/>
  <c r="SCB36" i="12" s="1"/>
  <c r="SCH36" i="12" s="1"/>
  <c r="SCN36" i="12" s="1"/>
  <c r="SCT36" i="12" s="1"/>
  <c r="SCZ36" i="12" s="1"/>
  <c r="SDF36" i="12" s="1"/>
  <c r="SDL36" i="12" s="1"/>
  <c r="SDR36" i="12" s="1"/>
  <c r="SDX36" i="12" s="1"/>
  <c r="SED36" i="12" s="1"/>
  <c r="SEJ36" i="12" s="1"/>
  <c r="SEP36" i="12" s="1"/>
  <c r="SEV36" i="12" s="1"/>
  <c r="SFB36" i="12" s="1"/>
  <c r="SFH36" i="12" s="1"/>
  <c r="SFN36" i="12" s="1"/>
  <c r="SFT36" i="12" s="1"/>
  <c r="SFZ36" i="12" s="1"/>
  <c r="SGF36" i="12" s="1"/>
  <c r="SGL36" i="12" s="1"/>
  <c r="SGR36" i="12" s="1"/>
  <c r="SGX36" i="12" s="1"/>
  <c r="SHD36" i="12" s="1"/>
  <c r="SHJ36" i="12" s="1"/>
  <c r="SHP36" i="12" s="1"/>
  <c r="SHV36" i="12" s="1"/>
  <c r="SIB36" i="12" s="1"/>
  <c r="SIH36" i="12" s="1"/>
  <c r="SIN36" i="12" s="1"/>
  <c r="SIT36" i="12" s="1"/>
  <c r="SIZ36" i="12" s="1"/>
  <c r="SJF36" i="12" s="1"/>
  <c r="SJL36" i="12" s="1"/>
  <c r="SJR36" i="12" s="1"/>
  <c r="SJX36" i="12" s="1"/>
  <c r="SKD36" i="12" s="1"/>
  <c r="SKJ36" i="12" s="1"/>
  <c r="SKP36" i="12" s="1"/>
  <c r="SKV36" i="12" s="1"/>
  <c r="SLB36" i="12" s="1"/>
  <c r="SLH36" i="12" s="1"/>
  <c r="SLN36" i="12" s="1"/>
  <c r="SLT36" i="12" s="1"/>
  <c r="SLZ36" i="12" s="1"/>
  <c r="SMF36" i="12" s="1"/>
  <c r="SML36" i="12" s="1"/>
  <c r="SMR36" i="12" s="1"/>
  <c r="SMX36" i="12" s="1"/>
  <c r="SND36" i="12" s="1"/>
  <c r="SNJ36" i="12" s="1"/>
  <c r="SNP36" i="12" s="1"/>
  <c r="SNV36" i="12" s="1"/>
  <c r="SOB36" i="12" s="1"/>
  <c r="SOH36" i="12" s="1"/>
  <c r="SON36" i="12" s="1"/>
  <c r="SOT36" i="12" s="1"/>
  <c r="SOZ36" i="12" s="1"/>
  <c r="SPF36" i="12" s="1"/>
  <c r="SPL36" i="12" s="1"/>
  <c r="SPR36" i="12" s="1"/>
  <c r="SPX36" i="12" s="1"/>
  <c r="SQD36" i="12" s="1"/>
  <c r="SQJ36" i="12" s="1"/>
  <c r="SQP36" i="12" s="1"/>
  <c r="SQV36" i="12" s="1"/>
  <c r="SRB36" i="12" s="1"/>
  <c r="SRH36" i="12" s="1"/>
  <c r="SRN36" i="12" s="1"/>
  <c r="SRT36" i="12" s="1"/>
  <c r="SRZ36" i="12" s="1"/>
  <c r="SSF36" i="12" s="1"/>
  <c r="SSL36" i="12" s="1"/>
  <c r="SSR36" i="12" s="1"/>
  <c r="SSX36" i="12" s="1"/>
  <c r="STD36" i="12" s="1"/>
  <c r="STJ36" i="12" s="1"/>
  <c r="STP36" i="12" s="1"/>
  <c r="STV36" i="12" s="1"/>
  <c r="SUB36" i="12" s="1"/>
  <c r="SUH36" i="12" s="1"/>
  <c r="SUN36" i="12" s="1"/>
  <c r="SUT36" i="12" s="1"/>
  <c r="SUZ36" i="12" s="1"/>
  <c r="SVF36" i="12" s="1"/>
  <c r="SVL36" i="12" s="1"/>
  <c r="SVR36" i="12" s="1"/>
  <c r="SVX36" i="12" s="1"/>
  <c r="SWD36" i="12" s="1"/>
  <c r="SWJ36" i="12" s="1"/>
  <c r="SWP36" i="12" s="1"/>
  <c r="SWV36" i="12" s="1"/>
  <c r="SXB36" i="12" s="1"/>
  <c r="SXH36" i="12" s="1"/>
  <c r="SXN36" i="12" s="1"/>
  <c r="SXT36" i="12" s="1"/>
  <c r="SXZ36" i="12" s="1"/>
  <c r="SYF36" i="12" s="1"/>
  <c r="SYL36" i="12" s="1"/>
  <c r="SYR36" i="12" s="1"/>
  <c r="SYX36" i="12" s="1"/>
  <c r="SZD36" i="12" s="1"/>
  <c r="SZJ36" i="12" s="1"/>
  <c r="SZP36" i="12" s="1"/>
  <c r="SZV36" i="12" s="1"/>
  <c r="TAB36" i="12" s="1"/>
  <c r="TAH36" i="12" s="1"/>
  <c r="TAN36" i="12" s="1"/>
  <c r="TAT36" i="12" s="1"/>
  <c r="TAZ36" i="12" s="1"/>
  <c r="TBF36" i="12" s="1"/>
  <c r="TBL36" i="12" s="1"/>
  <c r="TBR36" i="12" s="1"/>
  <c r="TBX36" i="12" s="1"/>
  <c r="TCD36" i="12" s="1"/>
  <c r="TCJ36" i="12" s="1"/>
  <c r="TCP36" i="12" s="1"/>
  <c r="TCV36" i="12" s="1"/>
  <c r="TDB36" i="12" s="1"/>
  <c r="TDH36" i="12" s="1"/>
  <c r="TDN36" i="12" s="1"/>
  <c r="TDT36" i="12" s="1"/>
  <c r="TDZ36" i="12" s="1"/>
  <c r="TEF36" i="12" s="1"/>
  <c r="TEL36" i="12" s="1"/>
  <c r="TER36" i="12" s="1"/>
  <c r="TEX36" i="12" s="1"/>
  <c r="TFD36" i="12" s="1"/>
  <c r="TFJ36" i="12" s="1"/>
  <c r="TFP36" i="12" s="1"/>
  <c r="TFV36" i="12" s="1"/>
  <c r="TGB36" i="12" s="1"/>
  <c r="TGH36" i="12" s="1"/>
  <c r="TGN36" i="12" s="1"/>
  <c r="TGT36" i="12" s="1"/>
  <c r="TGZ36" i="12" s="1"/>
  <c r="THF36" i="12" s="1"/>
  <c r="THL36" i="12" s="1"/>
  <c r="THR36" i="12" s="1"/>
  <c r="THX36" i="12" s="1"/>
  <c r="TID36" i="12" s="1"/>
  <c r="TIJ36" i="12" s="1"/>
  <c r="TIP36" i="12" s="1"/>
  <c r="TIV36" i="12" s="1"/>
  <c r="TJB36" i="12" s="1"/>
  <c r="TJH36" i="12" s="1"/>
  <c r="TJN36" i="12" s="1"/>
  <c r="TJT36" i="12" s="1"/>
  <c r="TJZ36" i="12" s="1"/>
  <c r="TKF36" i="12" s="1"/>
  <c r="TKL36" i="12" s="1"/>
  <c r="TKR36" i="12" s="1"/>
  <c r="TKX36" i="12" s="1"/>
  <c r="TLD36" i="12" s="1"/>
  <c r="TLJ36" i="12" s="1"/>
  <c r="TLP36" i="12" s="1"/>
  <c r="TLV36" i="12" s="1"/>
  <c r="TMB36" i="12" s="1"/>
  <c r="TMH36" i="12" s="1"/>
  <c r="TMN36" i="12" s="1"/>
  <c r="TMT36" i="12" s="1"/>
  <c r="TMZ36" i="12" s="1"/>
  <c r="TNF36" i="12" s="1"/>
  <c r="TNL36" i="12" s="1"/>
  <c r="TNR36" i="12" s="1"/>
  <c r="TNX36" i="12" s="1"/>
  <c r="TOD36" i="12" s="1"/>
  <c r="TOJ36" i="12" s="1"/>
  <c r="TOP36" i="12" s="1"/>
  <c r="TOV36" i="12" s="1"/>
  <c r="TPB36" i="12" s="1"/>
  <c r="TPH36" i="12" s="1"/>
  <c r="TPN36" i="12" s="1"/>
  <c r="TPT36" i="12" s="1"/>
  <c r="TPZ36" i="12" s="1"/>
  <c r="TQF36" i="12" s="1"/>
  <c r="TQL36" i="12" s="1"/>
  <c r="TQR36" i="12" s="1"/>
  <c r="TQX36" i="12" s="1"/>
  <c r="TRD36" i="12" s="1"/>
  <c r="TRJ36" i="12" s="1"/>
  <c r="TRP36" i="12" s="1"/>
  <c r="TRV36" i="12" s="1"/>
  <c r="TSB36" i="12" s="1"/>
  <c r="TSH36" i="12" s="1"/>
  <c r="TSN36" i="12" s="1"/>
  <c r="TST36" i="12" s="1"/>
  <c r="TSZ36" i="12" s="1"/>
  <c r="TTF36" i="12" s="1"/>
  <c r="TTL36" i="12" s="1"/>
  <c r="TTR36" i="12" s="1"/>
  <c r="TTX36" i="12" s="1"/>
  <c r="TUD36" i="12" s="1"/>
  <c r="TUJ36" i="12" s="1"/>
  <c r="TUP36" i="12" s="1"/>
  <c r="TUV36" i="12" s="1"/>
  <c r="TVB36" i="12" s="1"/>
  <c r="TVH36" i="12" s="1"/>
  <c r="TVN36" i="12" s="1"/>
  <c r="TVT36" i="12" s="1"/>
  <c r="TVZ36" i="12" s="1"/>
  <c r="TWF36" i="12" s="1"/>
  <c r="TWL36" i="12" s="1"/>
  <c r="TWR36" i="12" s="1"/>
  <c r="TWX36" i="12" s="1"/>
  <c r="TXD36" i="12" s="1"/>
  <c r="TXJ36" i="12" s="1"/>
  <c r="TXP36" i="12" s="1"/>
  <c r="TXV36" i="12" s="1"/>
  <c r="TYB36" i="12" s="1"/>
  <c r="TYH36" i="12" s="1"/>
  <c r="TYN36" i="12" s="1"/>
  <c r="TYT36" i="12" s="1"/>
  <c r="TYZ36" i="12" s="1"/>
  <c r="TZF36" i="12" s="1"/>
  <c r="TZL36" i="12" s="1"/>
  <c r="TZR36" i="12" s="1"/>
  <c r="TZX36" i="12" s="1"/>
  <c r="UAD36" i="12" s="1"/>
  <c r="UAJ36" i="12" s="1"/>
  <c r="UAP36" i="12" s="1"/>
  <c r="UAV36" i="12" s="1"/>
  <c r="UBB36" i="12" s="1"/>
  <c r="UBH36" i="12" s="1"/>
  <c r="UBN36" i="12" s="1"/>
  <c r="UBT36" i="12" s="1"/>
  <c r="UBZ36" i="12" s="1"/>
  <c r="UCF36" i="12" s="1"/>
  <c r="UCL36" i="12" s="1"/>
  <c r="UCR36" i="12" s="1"/>
  <c r="UCX36" i="12" s="1"/>
  <c r="UDD36" i="12" s="1"/>
  <c r="UDJ36" i="12" s="1"/>
  <c r="UDP36" i="12" s="1"/>
  <c r="UDV36" i="12" s="1"/>
  <c r="UEB36" i="12" s="1"/>
  <c r="UEH36" i="12" s="1"/>
  <c r="UEN36" i="12" s="1"/>
  <c r="UET36" i="12" s="1"/>
  <c r="UEZ36" i="12" s="1"/>
  <c r="UFF36" i="12" s="1"/>
  <c r="UFL36" i="12" s="1"/>
  <c r="UFR36" i="12" s="1"/>
  <c r="UFX36" i="12" s="1"/>
  <c r="UGD36" i="12" s="1"/>
  <c r="UGJ36" i="12" s="1"/>
  <c r="UGP36" i="12" s="1"/>
  <c r="UGV36" i="12" s="1"/>
  <c r="UHB36" i="12" s="1"/>
  <c r="UHH36" i="12" s="1"/>
  <c r="UHN36" i="12" s="1"/>
  <c r="UHT36" i="12" s="1"/>
  <c r="UHZ36" i="12" s="1"/>
  <c r="UIF36" i="12" s="1"/>
  <c r="UIL36" i="12" s="1"/>
  <c r="UIR36" i="12" s="1"/>
  <c r="UIX36" i="12" s="1"/>
  <c r="UJD36" i="12" s="1"/>
  <c r="UJJ36" i="12" s="1"/>
  <c r="UJP36" i="12" s="1"/>
  <c r="UJV36" i="12" s="1"/>
  <c r="UKB36" i="12" s="1"/>
  <c r="UKH36" i="12" s="1"/>
  <c r="UKN36" i="12" s="1"/>
  <c r="UKT36" i="12" s="1"/>
  <c r="UKZ36" i="12" s="1"/>
  <c r="ULF36" i="12" s="1"/>
  <c r="ULL36" i="12" s="1"/>
  <c r="ULR36" i="12" s="1"/>
  <c r="ULX36" i="12" s="1"/>
  <c r="UMD36" i="12" s="1"/>
  <c r="UMJ36" i="12" s="1"/>
  <c r="UMP36" i="12" s="1"/>
  <c r="UMV36" i="12" s="1"/>
  <c r="UNB36" i="12" s="1"/>
  <c r="UNH36" i="12" s="1"/>
  <c r="UNN36" i="12" s="1"/>
  <c r="UNT36" i="12" s="1"/>
  <c r="UNZ36" i="12" s="1"/>
  <c r="UOF36" i="12" s="1"/>
  <c r="UOL36" i="12" s="1"/>
  <c r="UOR36" i="12" s="1"/>
  <c r="UOX36" i="12" s="1"/>
  <c r="UPD36" i="12" s="1"/>
  <c r="UPJ36" i="12" s="1"/>
  <c r="UPP36" i="12" s="1"/>
  <c r="UPV36" i="12" s="1"/>
  <c r="UQB36" i="12" s="1"/>
  <c r="UQH36" i="12" s="1"/>
  <c r="UQN36" i="12" s="1"/>
  <c r="UQT36" i="12" s="1"/>
  <c r="UQZ36" i="12" s="1"/>
  <c r="URF36" i="12" s="1"/>
  <c r="URL36" i="12" s="1"/>
  <c r="URR36" i="12" s="1"/>
  <c r="URX36" i="12" s="1"/>
  <c r="USD36" i="12" s="1"/>
  <c r="USJ36" i="12" s="1"/>
  <c r="USP36" i="12" s="1"/>
  <c r="USV36" i="12" s="1"/>
  <c r="UTB36" i="12" s="1"/>
  <c r="UTH36" i="12" s="1"/>
  <c r="UTN36" i="12" s="1"/>
  <c r="UTT36" i="12" s="1"/>
  <c r="UTZ36" i="12" s="1"/>
  <c r="UUF36" i="12" s="1"/>
  <c r="UUL36" i="12" s="1"/>
  <c r="UUR36" i="12" s="1"/>
  <c r="UUX36" i="12" s="1"/>
  <c r="UVD36" i="12" s="1"/>
  <c r="UVJ36" i="12" s="1"/>
  <c r="UVP36" i="12" s="1"/>
  <c r="UVV36" i="12" s="1"/>
  <c r="UWB36" i="12" s="1"/>
  <c r="UWH36" i="12" s="1"/>
  <c r="UWN36" i="12" s="1"/>
  <c r="UWT36" i="12" s="1"/>
  <c r="UWZ36" i="12" s="1"/>
  <c r="UXF36" i="12" s="1"/>
  <c r="UXL36" i="12" s="1"/>
  <c r="UXR36" i="12" s="1"/>
  <c r="UXX36" i="12" s="1"/>
  <c r="UYD36" i="12" s="1"/>
  <c r="UYJ36" i="12" s="1"/>
  <c r="UYP36" i="12" s="1"/>
  <c r="UYV36" i="12" s="1"/>
  <c r="UZB36" i="12" s="1"/>
  <c r="UZH36" i="12" s="1"/>
  <c r="UZN36" i="12" s="1"/>
  <c r="UZT36" i="12" s="1"/>
  <c r="UZZ36" i="12" s="1"/>
  <c r="VAF36" i="12" s="1"/>
  <c r="VAL36" i="12" s="1"/>
  <c r="VAR36" i="12" s="1"/>
  <c r="VAX36" i="12" s="1"/>
  <c r="VBD36" i="12" s="1"/>
  <c r="VBJ36" i="12" s="1"/>
  <c r="VBP36" i="12" s="1"/>
  <c r="VBV36" i="12" s="1"/>
  <c r="VCB36" i="12" s="1"/>
  <c r="VCH36" i="12" s="1"/>
  <c r="VCN36" i="12" s="1"/>
  <c r="VCT36" i="12" s="1"/>
  <c r="VCZ36" i="12" s="1"/>
  <c r="VDF36" i="12" s="1"/>
  <c r="VDL36" i="12" s="1"/>
  <c r="VDR36" i="12" s="1"/>
  <c r="VDX36" i="12" s="1"/>
  <c r="VED36" i="12" s="1"/>
  <c r="VEJ36" i="12" s="1"/>
  <c r="VEP36" i="12" s="1"/>
  <c r="VEV36" i="12" s="1"/>
  <c r="VFB36" i="12" s="1"/>
  <c r="VFH36" i="12" s="1"/>
  <c r="VFN36" i="12" s="1"/>
  <c r="VFT36" i="12" s="1"/>
  <c r="VFZ36" i="12" s="1"/>
  <c r="VGF36" i="12" s="1"/>
  <c r="VGL36" i="12" s="1"/>
  <c r="VGR36" i="12" s="1"/>
  <c r="VGX36" i="12" s="1"/>
  <c r="VHD36" i="12" s="1"/>
  <c r="VHJ36" i="12" s="1"/>
  <c r="VHP36" i="12" s="1"/>
  <c r="VHV36" i="12" s="1"/>
  <c r="VIB36" i="12" s="1"/>
  <c r="VIH36" i="12" s="1"/>
  <c r="VIN36" i="12" s="1"/>
  <c r="VIT36" i="12" s="1"/>
  <c r="VIZ36" i="12" s="1"/>
  <c r="VJF36" i="12" s="1"/>
  <c r="VJL36" i="12" s="1"/>
  <c r="VJR36" i="12" s="1"/>
  <c r="VJX36" i="12" s="1"/>
  <c r="VKD36" i="12" s="1"/>
  <c r="VKJ36" i="12" s="1"/>
  <c r="VKP36" i="12" s="1"/>
  <c r="VKV36" i="12" s="1"/>
  <c r="VLB36" i="12" s="1"/>
  <c r="VLH36" i="12" s="1"/>
  <c r="VLN36" i="12" s="1"/>
  <c r="VLT36" i="12" s="1"/>
  <c r="VLZ36" i="12" s="1"/>
  <c r="VMF36" i="12" s="1"/>
  <c r="VML36" i="12" s="1"/>
  <c r="VMR36" i="12" s="1"/>
  <c r="VMX36" i="12" s="1"/>
  <c r="VND36" i="12" s="1"/>
  <c r="VNJ36" i="12" s="1"/>
  <c r="VNP36" i="12" s="1"/>
  <c r="VNV36" i="12" s="1"/>
  <c r="VOB36" i="12" s="1"/>
  <c r="VOH36" i="12" s="1"/>
  <c r="VON36" i="12" s="1"/>
  <c r="VOT36" i="12" s="1"/>
  <c r="VOZ36" i="12" s="1"/>
  <c r="VPF36" i="12" s="1"/>
  <c r="VPL36" i="12" s="1"/>
  <c r="VPR36" i="12" s="1"/>
  <c r="VPX36" i="12" s="1"/>
  <c r="VQD36" i="12" s="1"/>
  <c r="VQJ36" i="12" s="1"/>
  <c r="VQP36" i="12" s="1"/>
  <c r="VQV36" i="12" s="1"/>
  <c r="VRB36" i="12" s="1"/>
  <c r="VRH36" i="12" s="1"/>
  <c r="VRN36" i="12" s="1"/>
  <c r="VRT36" i="12" s="1"/>
  <c r="VRZ36" i="12" s="1"/>
  <c r="VSF36" i="12" s="1"/>
  <c r="VSL36" i="12" s="1"/>
  <c r="VSR36" i="12" s="1"/>
  <c r="VSX36" i="12" s="1"/>
  <c r="VTD36" i="12" s="1"/>
  <c r="VTJ36" i="12" s="1"/>
  <c r="VTP36" i="12" s="1"/>
  <c r="VTV36" i="12" s="1"/>
  <c r="VUB36" i="12" s="1"/>
  <c r="VUH36" i="12" s="1"/>
  <c r="VUN36" i="12" s="1"/>
  <c r="VUT36" i="12" s="1"/>
  <c r="VUZ36" i="12" s="1"/>
  <c r="VVF36" i="12" s="1"/>
  <c r="VVL36" i="12" s="1"/>
  <c r="VVR36" i="12" s="1"/>
  <c r="VVX36" i="12" s="1"/>
  <c r="VWD36" i="12" s="1"/>
  <c r="VWJ36" i="12" s="1"/>
  <c r="VWP36" i="12" s="1"/>
  <c r="VWV36" i="12" s="1"/>
  <c r="VXB36" i="12" s="1"/>
  <c r="VXH36" i="12" s="1"/>
  <c r="VXN36" i="12" s="1"/>
  <c r="VXT36" i="12" s="1"/>
  <c r="VXZ36" i="12" s="1"/>
  <c r="VYF36" i="12" s="1"/>
  <c r="VYL36" i="12" s="1"/>
  <c r="VYR36" i="12" s="1"/>
  <c r="VYX36" i="12" s="1"/>
  <c r="VZD36" i="12" s="1"/>
  <c r="VZJ36" i="12" s="1"/>
  <c r="VZP36" i="12" s="1"/>
  <c r="VZV36" i="12" s="1"/>
  <c r="WAB36" i="12" s="1"/>
  <c r="WAH36" i="12" s="1"/>
  <c r="WAN36" i="12" s="1"/>
  <c r="WAT36" i="12" s="1"/>
  <c r="WAZ36" i="12" s="1"/>
  <c r="WBF36" i="12" s="1"/>
  <c r="WBL36" i="12" s="1"/>
  <c r="WBR36" i="12" s="1"/>
  <c r="WBX36" i="12" s="1"/>
  <c r="WCD36" i="12" s="1"/>
  <c r="WCJ36" i="12" s="1"/>
  <c r="WCP36" i="12" s="1"/>
  <c r="WCV36" i="12" s="1"/>
  <c r="WDB36" i="12" s="1"/>
  <c r="WDH36" i="12" s="1"/>
  <c r="WDN36" i="12" s="1"/>
  <c r="WDT36" i="12" s="1"/>
  <c r="WDZ36" i="12" s="1"/>
  <c r="WEF36" i="12" s="1"/>
  <c r="WEL36" i="12" s="1"/>
  <c r="WER36" i="12" s="1"/>
  <c r="WEX36" i="12" s="1"/>
  <c r="WFD36" i="12" s="1"/>
  <c r="WFJ36" i="12" s="1"/>
  <c r="WFP36" i="12" s="1"/>
  <c r="WFV36" i="12" s="1"/>
  <c r="WGB36" i="12" s="1"/>
  <c r="WGH36" i="12" s="1"/>
  <c r="WGN36" i="12" s="1"/>
  <c r="WGT36" i="12" s="1"/>
  <c r="WGZ36" i="12" s="1"/>
  <c r="WHF36" i="12" s="1"/>
  <c r="WHL36" i="12" s="1"/>
  <c r="WHR36" i="12" s="1"/>
  <c r="WHX36" i="12" s="1"/>
  <c r="WID36" i="12" s="1"/>
  <c r="WIJ36" i="12" s="1"/>
  <c r="WIP36" i="12" s="1"/>
  <c r="WIV36" i="12" s="1"/>
  <c r="WJB36" i="12" s="1"/>
  <c r="WJH36" i="12" s="1"/>
  <c r="WJN36" i="12" s="1"/>
  <c r="WJT36" i="12" s="1"/>
  <c r="WJZ36" i="12" s="1"/>
  <c r="WKF36" i="12" s="1"/>
  <c r="WKL36" i="12" s="1"/>
  <c r="WKR36" i="12" s="1"/>
  <c r="WKX36" i="12" s="1"/>
  <c r="WLD36" i="12" s="1"/>
  <c r="WLJ36" i="12" s="1"/>
  <c r="WLP36" i="12" s="1"/>
  <c r="WLV36" i="12" s="1"/>
  <c r="WMB36" i="12" s="1"/>
  <c r="WMH36" i="12" s="1"/>
  <c r="WMN36" i="12" s="1"/>
  <c r="WMT36" i="12" s="1"/>
  <c r="WMZ36" i="12" s="1"/>
  <c r="WNF36" i="12" s="1"/>
  <c r="WNL36" i="12" s="1"/>
  <c r="WNR36" i="12" s="1"/>
  <c r="WNX36" i="12" s="1"/>
  <c r="WOD36" i="12" s="1"/>
  <c r="WOJ36" i="12" s="1"/>
  <c r="WOP36" i="12" s="1"/>
  <c r="WOV36" i="12" s="1"/>
  <c r="WPB36" i="12" s="1"/>
  <c r="WPH36" i="12" s="1"/>
  <c r="WPN36" i="12" s="1"/>
  <c r="WPT36" i="12" s="1"/>
  <c r="WPZ36" i="12" s="1"/>
  <c r="WQF36" i="12" s="1"/>
  <c r="WQL36" i="12" s="1"/>
  <c r="WQR36" i="12" s="1"/>
  <c r="WQX36" i="12" s="1"/>
  <c r="WRD36" i="12" s="1"/>
  <c r="WRJ36" i="12" s="1"/>
  <c r="WRP36" i="12" s="1"/>
  <c r="WRV36" i="12" s="1"/>
  <c r="WSB36" i="12" s="1"/>
  <c r="WSH36" i="12" s="1"/>
  <c r="WSN36" i="12" s="1"/>
  <c r="WST36" i="12" s="1"/>
  <c r="WSZ36" i="12" s="1"/>
  <c r="WTF36" i="12" s="1"/>
  <c r="WTL36" i="12" s="1"/>
  <c r="WTR36" i="12" s="1"/>
  <c r="WTX36" i="12" s="1"/>
  <c r="WUD36" i="12" s="1"/>
  <c r="WUJ36" i="12" s="1"/>
  <c r="WUP36" i="12" s="1"/>
  <c r="WUV36" i="12" s="1"/>
  <c r="WVB36" i="12" s="1"/>
  <c r="WVH36" i="12" s="1"/>
  <c r="WVN36" i="12" s="1"/>
  <c r="WVT36" i="12" s="1"/>
  <c r="WVZ36" i="12" s="1"/>
  <c r="WWF36" i="12" s="1"/>
  <c r="WWL36" i="12" s="1"/>
  <c r="WWR36" i="12" s="1"/>
  <c r="WWX36" i="12" s="1"/>
  <c r="WXD36" i="12" s="1"/>
  <c r="WXJ36" i="12" s="1"/>
  <c r="WXP36" i="12" s="1"/>
  <c r="WXV36" i="12" s="1"/>
  <c r="WYB36" i="12" s="1"/>
  <c r="WYH36" i="12" s="1"/>
  <c r="WYN36" i="12" s="1"/>
  <c r="WYT36" i="12" s="1"/>
  <c r="WYZ36" i="12" s="1"/>
  <c r="WZF36" i="12" s="1"/>
  <c r="WZL36" i="12" s="1"/>
  <c r="WZR36" i="12" s="1"/>
  <c r="WZX36" i="12" s="1"/>
  <c r="XAD36" i="12" s="1"/>
  <c r="XAJ36" i="12" s="1"/>
  <c r="XAP36" i="12" s="1"/>
  <c r="XAV36" i="12" s="1"/>
  <c r="XBB36" i="12" s="1"/>
  <c r="XBH36" i="12" s="1"/>
  <c r="XBN36" i="12" s="1"/>
  <c r="XBT36" i="12" s="1"/>
  <c r="XBZ36" i="12" s="1"/>
  <c r="XCF36" i="12" s="1"/>
  <c r="XCL36" i="12" s="1"/>
  <c r="XCR36" i="12" s="1"/>
  <c r="XCX36" i="12" s="1"/>
  <c r="XDD36" i="12" s="1"/>
  <c r="XDJ36" i="12" s="1"/>
  <c r="XDP36" i="12" s="1"/>
  <c r="XDV36" i="12" s="1"/>
  <c r="XEB36" i="12" s="1"/>
  <c r="XEH36" i="12" s="1"/>
  <c r="XEN36" i="12" s="1"/>
  <c r="XET36" i="12" s="1"/>
  <c r="XEZ36" i="12" s="1"/>
  <c r="BN48" i="12"/>
  <c r="BN29" i="12"/>
  <c r="BN21" i="12"/>
  <c r="AF131" i="11"/>
  <c r="BN30" i="12" l="1"/>
  <c r="BN57" i="12"/>
  <c r="BN58" i="12" l="1"/>
  <c r="BL77" i="18" l="1"/>
  <c r="AO30" i="10"/>
  <c r="AL92" i="11"/>
  <c r="AL93" i="11"/>
  <c r="AL94" i="11"/>
  <c r="AL95" i="11"/>
  <c r="BL76" i="18" l="1"/>
  <c r="BL62" i="18"/>
  <c r="BL63" i="18"/>
  <c r="BL67" i="18" l="1"/>
  <c r="BL68" i="18"/>
  <c r="BL69" i="18"/>
  <c r="BL70" i="18"/>
  <c r="BL71" i="18"/>
  <c r="BL72" i="18"/>
  <c r="BL73" i="18"/>
  <c r="BL74" i="18"/>
  <c r="BL75" i="18"/>
  <c r="BL60" i="18"/>
  <c r="BL61" i="18"/>
  <c r="BK60" i="18"/>
  <c r="BK61" i="18"/>
  <c r="BK62" i="18"/>
  <c r="BL47" i="18"/>
  <c r="BL48" i="18"/>
  <c r="BL49" i="18"/>
  <c r="BL50" i="18"/>
  <c r="BL51" i="18"/>
  <c r="BL52" i="18"/>
  <c r="BL53" i="18"/>
  <c r="BL54" i="18"/>
  <c r="BL55" i="18"/>
  <c r="BL56" i="18"/>
  <c r="BL57" i="18"/>
  <c r="BL58" i="18"/>
  <c r="BL59" i="18"/>
  <c r="BL15" i="18"/>
  <c r="BL16" i="18"/>
  <c r="BL17" i="18"/>
  <c r="BL18" i="18"/>
  <c r="BL19" i="18"/>
  <c r="BL20" i="18"/>
  <c r="BL21" i="18"/>
  <c r="BL22" i="18"/>
  <c r="BL23" i="18"/>
  <c r="BL24" i="18"/>
  <c r="BL25" i="18"/>
  <c r="BL26" i="18"/>
  <c r="BL27" i="18"/>
  <c r="BL28" i="18"/>
  <c r="BL29" i="18"/>
  <c r="BL30" i="18"/>
  <c r="BL31" i="18"/>
  <c r="BL32" i="18"/>
  <c r="BL35" i="18"/>
  <c r="BL36" i="18"/>
  <c r="BL37" i="18"/>
  <c r="BL38" i="18"/>
  <c r="BL39" i="18"/>
  <c r="BL41" i="18"/>
  <c r="BL42" i="18"/>
  <c r="BL11" i="18"/>
  <c r="BL83" i="18"/>
  <c r="BL64" i="18" l="1"/>
  <c r="BL78" i="18"/>
  <c r="BL34" i="18"/>
  <c r="BN82" i="17" l="1"/>
  <c r="AL94" i="10"/>
  <c r="AM94" i="10"/>
  <c r="AX87" i="11"/>
  <c r="BN82" i="18" l="1"/>
  <c r="AN88" i="10"/>
  <c r="AL98" i="10"/>
  <c r="AM98" i="10"/>
  <c r="AP71" i="11" l="1"/>
  <c r="AN71" i="11"/>
  <c r="AP72" i="11"/>
  <c r="AN72" i="11"/>
  <c r="AP73" i="11"/>
  <c r="AN73" i="11"/>
  <c r="AI76" i="11" l="1"/>
  <c r="AJ76" i="11"/>
  <c r="AK76" i="11"/>
  <c r="AI71" i="11"/>
  <c r="AJ71" i="11"/>
  <c r="AK71" i="11"/>
  <c r="AH71" i="11"/>
  <c r="AT36" i="10" l="1"/>
  <c r="AT29" i="10"/>
  <c r="AQ34" i="11"/>
  <c r="AW34" i="11" l="1"/>
  <c r="AQ29" i="11"/>
  <c r="AW29" i="11" l="1"/>
  <c r="AO94" i="10" l="1"/>
  <c r="AO37" i="10"/>
  <c r="AQ28" i="11"/>
  <c r="AO23" i="10"/>
  <c r="AT61" i="10" l="1"/>
  <c r="AO72" i="10"/>
  <c r="AO73" i="10"/>
  <c r="AO76" i="10"/>
  <c r="AO71" i="10"/>
  <c r="AO78" i="10"/>
  <c r="AU71" i="11" l="1"/>
  <c r="AT71" i="11"/>
  <c r="BI16" i="18"/>
  <c r="BI17" i="18"/>
  <c r="BI15" i="18"/>
  <c r="AV34" i="11" l="1"/>
  <c r="AX34" i="11" s="1"/>
  <c r="AQ74" i="10"/>
  <c r="AR74" i="10"/>
  <c r="AQ75" i="10"/>
  <c r="AR75" i="10"/>
  <c r="AQ76" i="10"/>
  <c r="AR71" i="10"/>
  <c r="AQ71" i="10"/>
  <c r="BE34" i="18" l="1"/>
  <c r="BK69" i="18"/>
  <c r="BK71" i="18"/>
  <c r="BK74" i="18"/>
  <c r="BK48" i="18"/>
  <c r="BK49" i="18"/>
  <c r="BK50" i="18"/>
  <c r="BK52" i="18"/>
  <c r="BK53" i="18"/>
  <c r="BK55" i="18"/>
  <c r="BK57" i="18"/>
  <c r="BK58" i="18"/>
  <c r="BK38" i="18"/>
  <c r="BK16" i="18"/>
  <c r="BK17" i="18"/>
  <c r="BK21" i="18"/>
  <c r="BK22" i="18"/>
  <c r="BK24" i="18"/>
  <c r="BK25" i="18"/>
  <c r="BK26" i="18"/>
  <c r="BK28" i="18"/>
  <c r="BK30" i="18"/>
  <c r="BK31" i="18"/>
  <c r="AX75" i="11" l="1"/>
  <c r="AR75" i="11"/>
  <c r="AX74" i="11"/>
  <c r="AR74" i="11"/>
  <c r="AS74" i="10"/>
  <c r="AT74" i="10"/>
  <c r="AP28" i="11"/>
  <c r="AT75" i="10" l="1"/>
  <c r="AS75" i="10"/>
  <c r="AW28" i="11"/>
  <c r="AQ30" i="11"/>
  <c r="AV28" i="11"/>
  <c r="AN30" i="10"/>
  <c r="AW30" i="11" l="1"/>
  <c r="AX28" i="11"/>
  <c r="BM39" i="12"/>
  <c r="BK76" i="18"/>
  <c r="BK77" i="18"/>
  <c r="BK63" i="18"/>
  <c r="BK83" i="18"/>
  <c r="BK75" i="18"/>
  <c r="BK73" i="18"/>
  <c r="BK72" i="18"/>
  <c r="BK70" i="18"/>
  <c r="BK68" i="18"/>
  <c r="BK67" i="18"/>
  <c r="BK59" i="18"/>
  <c r="BK56" i="18"/>
  <c r="BK54" i="18"/>
  <c r="BK51" i="18"/>
  <c r="BK47" i="18"/>
  <c r="BK42" i="18"/>
  <c r="BK41" i="18"/>
  <c r="BK39" i="18"/>
  <c r="BK37" i="18"/>
  <c r="BK36" i="18"/>
  <c r="BK35" i="18"/>
  <c r="BK27" i="18"/>
  <c r="BK23" i="18"/>
  <c r="BK32" i="18"/>
  <c r="BK29" i="18"/>
  <c r="BK14" i="18"/>
  <c r="BK20" i="18"/>
  <c r="BK19" i="18"/>
  <c r="BK18" i="18"/>
  <c r="BK15" i="18"/>
  <c r="BK11" i="18"/>
  <c r="BK34" i="18" l="1"/>
  <c r="BK78" i="18"/>
  <c r="BK13" i="17"/>
  <c r="BK64" i="17"/>
  <c r="BK78" i="17"/>
  <c r="BK34" i="17"/>
  <c r="BK64" i="18"/>
  <c r="BK13" i="18" l="1"/>
  <c r="BK44" i="17"/>
  <c r="BM57" i="12"/>
  <c r="BM48" i="12"/>
  <c r="BK80" i="17" l="1"/>
  <c r="BK44" i="18"/>
  <c r="BK80" i="18" s="1"/>
  <c r="BM41" i="12"/>
  <c r="BM29" i="12"/>
  <c r="BM21" i="12"/>
  <c r="BM58" i="12" l="1"/>
  <c r="BM30" i="12"/>
  <c r="AN93" i="10"/>
  <c r="AN92" i="10"/>
  <c r="AN54" i="10"/>
  <c r="AN53" i="10"/>
  <c r="AN38" i="10"/>
  <c r="AN94" i="10" l="1"/>
  <c r="AQ94" i="11" s="1"/>
  <c r="AQ38" i="11"/>
  <c r="AK34" i="11"/>
  <c r="AO76" i="11"/>
  <c r="AW94" i="11" l="1"/>
  <c r="AR94" i="11"/>
  <c r="AX93" i="11"/>
  <c r="AR93" i="11"/>
  <c r="AR92" i="11"/>
  <c r="AW38" i="11"/>
  <c r="AX38" i="11" s="1"/>
  <c r="AR38" i="11"/>
  <c r="AX54" i="11"/>
  <c r="AR54" i="11"/>
  <c r="AX53" i="11"/>
  <c r="AR53" i="11"/>
  <c r="AE34" i="10"/>
  <c r="AX92" i="11" l="1"/>
  <c r="AO29" i="11"/>
  <c r="AT36" i="11"/>
  <c r="AI36" i="11"/>
  <c r="AJ36" i="11"/>
  <c r="AK36" i="11"/>
  <c r="AH36" i="11"/>
  <c r="AM10" i="10"/>
  <c r="AQ29" i="10"/>
  <c r="AN29" i="11" s="1"/>
  <c r="AQ36" i="10"/>
  <c r="AH36" i="10"/>
  <c r="AI36" i="10"/>
  <c r="AJ36" i="10"/>
  <c r="AN36" i="10" s="1"/>
  <c r="AG36" i="10"/>
  <c r="AQ36" i="11" l="1"/>
  <c r="AS36" i="10"/>
  <c r="AU29" i="11"/>
  <c r="AP29" i="11"/>
  <c r="AR29" i="11" s="1"/>
  <c r="AT29" i="11"/>
  <c r="AN30" i="11"/>
  <c r="AV29" i="11" l="1"/>
  <c r="AX29" i="11" s="1"/>
  <c r="AP30" i="11"/>
  <c r="AF34" i="11"/>
  <c r="AV30" i="11" l="1"/>
  <c r="AQ89" i="10"/>
  <c r="AR89" i="10" s="1"/>
  <c r="AQ92" i="10"/>
  <c r="AR92" i="10" s="1"/>
  <c r="AQ93" i="10"/>
  <c r="AR93" i="10" s="1"/>
  <c r="AG89" i="10"/>
  <c r="AH89" i="10" s="1"/>
  <c r="AI89" i="10" s="1"/>
  <c r="AJ89" i="10" s="1"/>
  <c r="AT88" i="11"/>
  <c r="AT90" i="11"/>
  <c r="AQ90" i="10" s="1"/>
  <c r="AT91" i="11"/>
  <c r="AQ91" i="10" s="1"/>
  <c r="AI88" i="11"/>
  <c r="AJ88" i="11"/>
  <c r="AK88" i="11"/>
  <c r="AL89" i="11"/>
  <c r="AI90" i="11"/>
  <c r="AJ90" i="11"/>
  <c r="AK90" i="11"/>
  <c r="AI91" i="11"/>
  <c r="AJ91" i="11"/>
  <c r="AK91" i="11"/>
  <c r="AH88" i="11"/>
  <c r="AG88" i="10" s="1"/>
  <c r="AH90" i="11"/>
  <c r="AG90" i="10" s="1"/>
  <c r="AH91" i="11"/>
  <c r="AG122" i="10" l="1"/>
  <c r="AH122" i="11" s="1"/>
  <c r="AQ126" i="10"/>
  <c r="AT126" i="11" s="1"/>
  <c r="AG120" i="10"/>
  <c r="AH120" i="11" s="1"/>
  <c r="AQ122" i="10"/>
  <c r="AT122" i="11" s="1"/>
  <c r="AS93" i="10"/>
  <c r="AQ88" i="10"/>
  <c r="AS92" i="10"/>
  <c r="AL91" i="11"/>
  <c r="AH90" i="10"/>
  <c r="AH122" i="10" s="1"/>
  <c r="AH88" i="10"/>
  <c r="AH120" i="10" s="1"/>
  <c r="AG91" i="10"/>
  <c r="AG126" i="10" s="1"/>
  <c r="AL90" i="11"/>
  <c r="AL88" i="11"/>
  <c r="AL87" i="11"/>
  <c r="AQ120" i="10" l="1"/>
  <c r="AT120" i="11" s="1"/>
  <c r="AH91" i="10"/>
  <c r="AH126" i="10" s="1"/>
  <c r="AH126" i="11"/>
  <c r="AI88" i="10"/>
  <c r="AI120" i="10" s="1"/>
  <c r="AI120" i="11"/>
  <c r="AI90" i="10"/>
  <c r="AI122" i="10" s="1"/>
  <c r="AI122" i="11"/>
  <c r="AI29" i="11"/>
  <c r="AJ29" i="11"/>
  <c r="AK29" i="11"/>
  <c r="AH29" i="11"/>
  <c r="AJ90" i="10" l="1"/>
  <c r="AJ122" i="10" s="1"/>
  <c r="AJ122" i="11"/>
  <c r="AJ88" i="10"/>
  <c r="AJ120" i="10" s="1"/>
  <c r="AJ120" i="11"/>
  <c r="AI91" i="10"/>
  <c r="AI126" i="10" s="1"/>
  <c r="AI126" i="11"/>
  <c r="AQ61" i="10"/>
  <c r="AG76" i="10"/>
  <c r="AH76" i="10" s="1"/>
  <c r="AI76" i="10" s="1"/>
  <c r="AJ76" i="10" s="1"/>
  <c r="AG75" i="10"/>
  <c r="AH75" i="10" s="1"/>
  <c r="AI75" i="10" s="1"/>
  <c r="AJ75" i="10" s="1"/>
  <c r="AG74" i="10"/>
  <c r="AH74" i="10" s="1"/>
  <c r="AI74" i="10" s="1"/>
  <c r="AJ74" i="10" s="1"/>
  <c r="AG71" i="10"/>
  <c r="AH71" i="10" s="1"/>
  <c r="AL76" i="11"/>
  <c r="AL75" i="11"/>
  <c r="AL74" i="11"/>
  <c r="AL71" i="11"/>
  <c r="AJ91" i="10" l="1"/>
  <c r="AJ126" i="10" s="1"/>
  <c r="AJ126" i="11"/>
  <c r="AK120" i="11"/>
  <c r="AL120" i="11" s="1"/>
  <c r="AK122" i="11"/>
  <c r="AL122" i="11" s="1"/>
  <c r="AI71" i="10"/>
  <c r="AJ71" i="10" s="1"/>
  <c r="AT61" i="11"/>
  <c r="AI61" i="11"/>
  <c r="AJ61" i="11"/>
  <c r="AK61" i="11"/>
  <c r="AH61" i="11"/>
  <c r="AK126" i="11" l="1"/>
  <c r="AL126" i="11" s="1"/>
  <c r="AL61" i="11"/>
  <c r="AG61" i="10"/>
  <c r="AH61" i="10" s="1"/>
  <c r="AI61" i="10" s="1"/>
  <c r="AJ61" i="10" s="1"/>
  <c r="AR29" i="10" l="1"/>
  <c r="AR61" i="10" l="1"/>
  <c r="BJ11" i="18" l="1"/>
  <c r="AQ53" i="10" l="1"/>
  <c r="AR53" i="10" s="1"/>
  <c r="AQ54" i="10"/>
  <c r="AR54" i="10" s="1"/>
  <c r="AL53" i="11"/>
  <c r="AL54" i="11"/>
  <c r="AL29" i="11"/>
  <c r="AL36" i="11"/>
  <c r="AS54" i="10" l="1"/>
  <c r="AT54" i="10" s="1"/>
  <c r="AS53" i="10"/>
  <c r="AT53" i="10" s="1"/>
  <c r="AG53" i="10"/>
  <c r="AH53" i="10" s="1"/>
  <c r="AI53" i="10" s="1"/>
  <c r="AJ53" i="10" s="1"/>
  <c r="AG54" i="10"/>
  <c r="AH54" i="10" s="1"/>
  <c r="AI54" i="10" s="1"/>
  <c r="AJ54" i="10" s="1"/>
  <c r="AG29" i="10"/>
  <c r="AH29" i="10" s="1"/>
  <c r="AI29" i="10" s="1"/>
  <c r="AJ29" i="10" s="1"/>
  <c r="AS29" i="10" s="1"/>
  <c r="AB21" i="10"/>
  <c r="AB22" i="10"/>
  <c r="AB23" i="10"/>
  <c r="AB20" i="10"/>
  <c r="AH13" i="11"/>
  <c r="AI13" i="11"/>
  <c r="AJ13" i="11"/>
  <c r="AK13" i="11"/>
  <c r="AH14" i="11"/>
  <c r="AI14" i="11"/>
  <c r="AJ14" i="11"/>
  <c r="AK14" i="11"/>
  <c r="AH15" i="11"/>
  <c r="AG15" i="10" s="1"/>
  <c r="AI15" i="11"/>
  <c r="AJ15" i="11"/>
  <c r="AK15" i="11"/>
  <c r="AH16" i="11"/>
  <c r="AG16" i="10" s="1"/>
  <c r="AI16" i="11"/>
  <c r="AJ16" i="11"/>
  <c r="AK16" i="11"/>
  <c r="AT14" i="11"/>
  <c r="AZ14" i="11" s="1"/>
  <c r="AT15" i="11"/>
  <c r="AZ15" i="11" s="1"/>
  <c r="AT16" i="11"/>
  <c r="AT13" i="11"/>
  <c r="AZ13" i="11" s="1"/>
  <c r="AT11" i="11"/>
  <c r="AZ11" i="11" s="1"/>
  <c r="AV13" i="10" l="1"/>
  <c r="AZ108" i="11"/>
  <c r="BL21" i="11"/>
  <c r="AV11" i="10"/>
  <c r="AZ102" i="11"/>
  <c r="BL19" i="11"/>
  <c r="AV15" i="10"/>
  <c r="BL23" i="11"/>
  <c r="AQ16" i="10"/>
  <c r="AZ16" i="11"/>
  <c r="AV16" i="10" s="1"/>
  <c r="AV14" i="10"/>
  <c r="AZ111" i="11"/>
  <c r="BL22" i="11"/>
  <c r="AH16" i="10"/>
  <c r="AI16" i="10" s="1"/>
  <c r="AJ16" i="10" s="1"/>
  <c r="AH15" i="10"/>
  <c r="AI15" i="10" s="1"/>
  <c r="AJ15" i="10" s="1"/>
  <c r="AL16" i="11"/>
  <c r="AL15" i="11"/>
  <c r="AL14" i="11"/>
  <c r="AL13" i="11"/>
  <c r="AG14" i="10"/>
  <c r="AH14" i="10" s="1"/>
  <c r="AI14" i="10" s="1"/>
  <c r="AJ14" i="10" s="1"/>
  <c r="AT22" i="11"/>
  <c r="AQ14" i="10"/>
  <c r="AG13" i="10"/>
  <c r="AH13" i="10" s="1"/>
  <c r="AI13" i="10" s="1"/>
  <c r="AJ13" i="10" s="1"/>
  <c r="AT21" i="11"/>
  <c r="AQ13" i="10"/>
  <c r="AT23" i="11"/>
  <c r="AQ15" i="10"/>
  <c r="AQ23" i="10" s="1"/>
  <c r="AQ11" i="10"/>
  <c r="AG52" i="10"/>
  <c r="AV111" i="10" l="1"/>
  <c r="BF22" i="10"/>
  <c r="BF23" i="10"/>
  <c r="AV102" i="10"/>
  <c r="BF19" i="10"/>
  <c r="AV108" i="10"/>
  <c r="BF21" i="10"/>
  <c r="AQ22" i="10"/>
  <c r="AQ21" i="10"/>
  <c r="BJ74" i="18" l="1"/>
  <c r="BJ71" i="18"/>
  <c r="BJ69" i="18"/>
  <c r="BJ63" i="18"/>
  <c r="BJ60" i="18"/>
  <c r="BJ58" i="18"/>
  <c r="BJ57" i="18"/>
  <c r="BJ55" i="18"/>
  <c r="BJ53" i="18"/>
  <c r="BJ52" i="18"/>
  <c r="BJ50" i="18"/>
  <c r="BJ49" i="18"/>
  <c r="BJ48" i="18"/>
  <c r="BJ38" i="18"/>
  <c r="BJ31" i="18"/>
  <c r="BJ30" i="18"/>
  <c r="BJ27" i="18"/>
  <c r="BJ25" i="18"/>
  <c r="BJ24" i="18"/>
  <c r="BJ22" i="18"/>
  <c r="BJ21" i="18"/>
  <c r="BJ47" i="18" l="1"/>
  <c r="BJ61" i="18"/>
  <c r="BJ76" i="18"/>
  <c r="BJ35" i="18"/>
  <c r="BJ51" i="18"/>
  <c r="BJ70" i="18"/>
  <c r="BJ72" i="18"/>
  <c r="BJ67" i="18"/>
  <c r="BJ36" i="18"/>
  <c r="BJ41" i="18"/>
  <c r="BJ54" i="18"/>
  <c r="BJ62" i="18"/>
  <c r="BJ68" i="18"/>
  <c r="BJ75" i="18"/>
  <c r="BJ37" i="18"/>
  <c r="BJ42" i="18"/>
  <c r="BJ56" i="18"/>
  <c r="BJ59" i="18"/>
  <c r="BJ73" i="18"/>
  <c r="BJ39" i="18"/>
  <c r="BJ28" i="18" l="1"/>
  <c r="BJ18" i="18" l="1"/>
  <c r="BJ14" i="18"/>
  <c r="BJ16" i="18"/>
  <c r="BJ77" i="18"/>
  <c r="BJ17" i="18"/>
  <c r="BJ20" i="18"/>
  <c r="BJ26" i="18"/>
  <c r="BJ32" i="18"/>
  <c r="BJ23" i="18"/>
  <c r="BJ78" i="17"/>
  <c r="BJ34" i="18"/>
  <c r="BJ64" i="18"/>
  <c r="BJ64" i="17"/>
  <c r="BJ34" i="17"/>
  <c r="BJ78" i="18" l="1"/>
  <c r="BL21" i="12"/>
  <c r="BL57" i="12"/>
  <c r="BL29" i="12"/>
  <c r="BL39" i="12"/>
  <c r="BL41" i="12" s="1"/>
  <c r="BJ15" i="18"/>
  <c r="BL48" i="12"/>
  <c r="BL30" i="12" l="1"/>
  <c r="BL58" i="12"/>
  <c r="AM30" i="10" l="1"/>
  <c r="AM78" i="10"/>
  <c r="AM26" i="10"/>
  <c r="AM42" i="10" s="1"/>
  <c r="AB9" i="10" l="1"/>
  <c r="BI82" i="18" l="1"/>
  <c r="BG82" i="18"/>
  <c r="BE82" i="18"/>
  <c r="BD82" i="18"/>
  <c r="BE78" i="18"/>
  <c r="BD78" i="18"/>
  <c r="BE64" i="18"/>
  <c r="BD64" i="18"/>
  <c r="BD34" i="18"/>
  <c r="BE13" i="18"/>
  <c r="BD13" i="18"/>
  <c r="Z85" i="17"/>
  <c r="AF85" i="17"/>
  <c r="AG85" i="17"/>
  <c r="AH85" i="17"/>
  <c r="AE85" i="17"/>
  <c r="AB85" i="17"/>
  <c r="AC85" i="17"/>
  <c r="AA85" i="17"/>
  <c r="V85" i="17"/>
  <c r="W85" i="17"/>
  <c r="Z82" i="17" s="1"/>
  <c r="X85" i="17"/>
  <c r="U85" i="17"/>
  <c r="Q85" i="17"/>
  <c r="R85" i="17"/>
  <c r="S85" i="17"/>
  <c r="P85" i="17"/>
  <c r="BF13" i="18" l="1"/>
  <c r="BF78" i="18"/>
  <c r="BE44" i="18"/>
  <c r="BE80" i="18" s="1"/>
  <c r="BE85" i="18" s="1"/>
  <c r="BF82" i="18" s="1"/>
  <c r="BG64" i="18"/>
  <c r="BG13" i="18"/>
  <c r="BG34" i="18"/>
  <c r="BF64" i="18"/>
  <c r="BF34" i="18"/>
  <c r="BG78" i="18"/>
  <c r="BI34" i="18"/>
  <c r="BD44" i="18"/>
  <c r="BD80" i="18" s="1"/>
  <c r="BI64" i="18"/>
  <c r="BI78" i="18"/>
  <c r="BF44" i="18" l="1"/>
  <c r="BF80" i="18" s="1"/>
  <c r="BG44" i="18"/>
  <c r="BG80" i="18" s="1"/>
  <c r="AO90" i="11"/>
  <c r="AO61" i="11"/>
  <c r="AO34" i="11"/>
  <c r="AR34" i="11" s="1"/>
  <c r="AE82" i="17"/>
  <c r="AG82" i="17" s="1"/>
  <c r="AB82" i="17"/>
  <c r="U82" i="17"/>
  <c r="W82" i="17" s="1"/>
  <c r="AR82" i="17"/>
  <c r="S82" i="17"/>
  <c r="R82" i="17"/>
  <c r="Q82" i="17"/>
  <c r="P82" i="17"/>
  <c r="AR78" i="17"/>
  <c r="AQ78" i="17"/>
  <c r="AP78" i="17"/>
  <c r="AO78" i="17"/>
  <c r="AH78" i="17"/>
  <c r="AG78" i="17"/>
  <c r="AC78" i="17"/>
  <c r="AB78" i="17"/>
  <c r="AA78" i="17"/>
  <c r="Z78" i="17"/>
  <c r="X78" i="17"/>
  <c r="W78" i="17"/>
  <c r="V78" i="17"/>
  <c r="U78" i="17"/>
  <c r="S78" i="17"/>
  <c r="R78" i="17"/>
  <c r="Q78" i="17"/>
  <c r="P78" i="17"/>
  <c r="N78" i="17"/>
  <c r="M78" i="17"/>
  <c r="H78" i="17"/>
  <c r="AM75" i="17"/>
  <c r="AL75" i="17"/>
  <c r="AF70" i="17"/>
  <c r="AF78" i="17" s="1"/>
  <c r="AE70" i="17"/>
  <c r="AE78" i="17" s="1"/>
  <c r="AM68" i="17"/>
  <c r="AL68" i="17"/>
  <c r="AK68" i="17"/>
  <c r="AK78" i="17" s="1"/>
  <c r="AR64" i="17"/>
  <c r="AQ64" i="17"/>
  <c r="AO64" i="17"/>
  <c r="AM64" i="17"/>
  <c r="AL64" i="17"/>
  <c r="AK64" i="17"/>
  <c r="AH64" i="17"/>
  <c r="AG64" i="17"/>
  <c r="AF64" i="17"/>
  <c r="AE64" i="17"/>
  <c r="AC64" i="17"/>
  <c r="AB64" i="17"/>
  <c r="X64" i="17"/>
  <c r="W64" i="17"/>
  <c r="V64" i="17"/>
  <c r="U64" i="17"/>
  <c r="S64" i="17"/>
  <c r="R64" i="17"/>
  <c r="Q64" i="17"/>
  <c r="P64" i="17"/>
  <c r="N64" i="17"/>
  <c r="M64" i="17"/>
  <c r="H64" i="17"/>
  <c r="Z56" i="17"/>
  <c r="Z64" i="17" s="1"/>
  <c r="AP51" i="17"/>
  <c r="AP64" i="17" s="1"/>
  <c r="AA51" i="17"/>
  <c r="AA64" i="17" s="1"/>
  <c r="V36" i="17"/>
  <c r="V34" i="17" s="1"/>
  <c r="G36" i="17"/>
  <c r="AR34" i="17"/>
  <c r="AQ34" i="17"/>
  <c r="AP34" i="17"/>
  <c r="AO34" i="17"/>
  <c r="AM34" i="17"/>
  <c r="AL34" i="17"/>
  <c r="AK34" i="17"/>
  <c r="AH34" i="17"/>
  <c r="AG34" i="17"/>
  <c r="AF34" i="17"/>
  <c r="AE34" i="17"/>
  <c r="AC34" i="17"/>
  <c r="AB34" i="17"/>
  <c r="AA34" i="17"/>
  <c r="Z34" i="17"/>
  <c r="X34" i="17"/>
  <c r="W34" i="17"/>
  <c r="U34" i="17"/>
  <c r="S34" i="17"/>
  <c r="R34" i="17"/>
  <c r="Q34" i="17"/>
  <c r="P34" i="17"/>
  <c r="N34" i="17"/>
  <c r="M34" i="17"/>
  <c r="H34" i="17"/>
  <c r="R32" i="17"/>
  <c r="R13" i="17" s="1"/>
  <c r="AB27" i="17"/>
  <c r="AB32" i="17" s="1"/>
  <c r="AB13" i="17" s="1"/>
  <c r="AA27" i="17"/>
  <c r="AA32" i="17" s="1"/>
  <c r="Z27" i="17"/>
  <c r="Z32" i="17" s="1"/>
  <c r="Z13" i="17" s="1"/>
  <c r="AA18" i="17"/>
  <c r="AL15" i="17"/>
  <c r="AL13" i="17" s="1"/>
  <c r="AK15" i="17"/>
  <c r="AK13" i="17" s="1"/>
  <c r="AH15" i="17"/>
  <c r="AH13" i="17" s="1"/>
  <c r="AG15" i="17"/>
  <c r="AG13" i="17" s="1"/>
  <c r="AR13" i="17"/>
  <c r="AQ13" i="17"/>
  <c r="AP13" i="17"/>
  <c r="AO13" i="17"/>
  <c r="AM13" i="17"/>
  <c r="AF13" i="17"/>
  <c r="AE13" i="17"/>
  <c r="AC13" i="17"/>
  <c r="X13" i="17"/>
  <c r="W13" i="17"/>
  <c r="V13" i="17"/>
  <c r="U13" i="17"/>
  <c r="S13" i="17"/>
  <c r="Q13" i="17"/>
  <c r="P13" i="17"/>
  <c r="N13" i="17"/>
  <c r="M13" i="17"/>
  <c r="H13" i="17"/>
  <c r="AW5" i="17"/>
  <c r="AN61" i="10" l="1"/>
  <c r="R44" i="17"/>
  <c r="R80" i="17" s="1"/>
  <c r="AO44" i="17"/>
  <c r="AO80" i="17" s="1"/>
  <c r="AP44" i="17"/>
  <c r="AP80" i="17" s="1"/>
  <c r="AQ44" i="17"/>
  <c r="AQ80" i="17" s="1"/>
  <c r="AK44" i="17"/>
  <c r="AK80" i="17" s="1"/>
  <c r="M44" i="17"/>
  <c r="M80" i="17" s="1"/>
  <c r="N44" i="17"/>
  <c r="N80" i="17" s="1"/>
  <c r="AR44" i="17"/>
  <c r="AR80" i="17" s="1"/>
  <c r="AH44" i="17"/>
  <c r="AH80" i="17" s="1"/>
  <c r="AL44" i="17"/>
  <c r="X44" i="17"/>
  <c r="X80" i="17" s="1"/>
  <c r="P44" i="17"/>
  <c r="P80" i="17" s="1"/>
  <c r="AM44" i="17"/>
  <c r="Q44" i="17"/>
  <c r="Q80" i="17" s="1"/>
  <c r="AL78" i="17"/>
  <c r="AB44" i="17"/>
  <c r="AB80" i="17" s="1"/>
  <c r="H44" i="17"/>
  <c r="H80" i="17" s="1"/>
  <c r="AU90" i="11"/>
  <c r="AR90" i="10" s="1"/>
  <c r="AU61" i="11"/>
  <c r="W44" i="17"/>
  <c r="W80" i="17" s="1"/>
  <c r="AM78" i="17"/>
  <c r="V44" i="17"/>
  <c r="V80" i="17" s="1"/>
  <c r="AC44" i="17"/>
  <c r="AC80" i="17" s="1"/>
  <c r="AE44" i="17"/>
  <c r="AE80" i="17" s="1"/>
  <c r="AF44" i="17"/>
  <c r="AF80" i="17" s="1"/>
  <c r="U44" i="17"/>
  <c r="U80" i="17" s="1"/>
  <c r="Z44" i="17"/>
  <c r="Z80" i="17" s="1"/>
  <c r="S44" i="17"/>
  <c r="S80" i="17" s="1"/>
  <c r="AA13" i="17"/>
  <c r="AA44" i="17" s="1"/>
  <c r="AA80" i="17" s="1"/>
  <c r="BI34" i="17"/>
  <c r="BI64" i="17"/>
  <c r="BI78" i="17"/>
  <c r="V82" i="17"/>
  <c r="X82" i="17" s="1"/>
  <c r="AA82" i="17"/>
  <c r="AC82" i="17" s="1"/>
  <c r="AG44" i="17"/>
  <c r="AG80" i="17" s="1"/>
  <c r="AF82" i="17"/>
  <c r="AH82" i="17" s="1"/>
  <c r="AR122" i="10" l="1"/>
  <c r="AU122" i="11" s="1"/>
  <c r="AQ61" i="11"/>
  <c r="AL80" i="17"/>
  <c r="AV61" i="11"/>
  <c r="AM80" i="17"/>
  <c r="AV90" i="11"/>
  <c r="AN90" i="10"/>
  <c r="BI82" i="17"/>
  <c r="BJ82" i="17" s="1"/>
  <c r="BK82" i="17" s="1"/>
  <c r="BK85" i="17" s="1"/>
  <c r="AQ90" i="11" l="1"/>
  <c r="AW61" i="11"/>
  <c r="AX61" i="11" s="1"/>
  <c r="AR61" i="11"/>
  <c r="AS61" i="10"/>
  <c r="AS90" i="10"/>
  <c r="BG57" i="12"/>
  <c r="BF57" i="12"/>
  <c r="AX57" i="12"/>
  <c r="AW57" i="12"/>
  <c r="AV57" i="12"/>
  <c r="AT57" i="12"/>
  <c r="AS57" i="12"/>
  <c r="AR57" i="12"/>
  <c r="AQ57" i="12"/>
  <c r="AO57" i="12"/>
  <c r="AN57" i="12"/>
  <c r="AM57" i="12"/>
  <c r="AL57" i="12"/>
  <c r="AJ57" i="12"/>
  <c r="AI57" i="12"/>
  <c r="AH57" i="12"/>
  <c r="AE57" i="12"/>
  <c r="N57" i="12"/>
  <c r="M57" i="12"/>
  <c r="H57" i="12"/>
  <c r="G57" i="12"/>
  <c r="AG51" i="12"/>
  <c r="AG50" i="12"/>
  <c r="AD50" i="12"/>
  <c r="AD57" i="12" s="1"/>
  <c r="AC50" i="12"/>
  <c r="AC57" i="12" s="1"/>
  <c r="AB50" i="12"/>
  <c r="AB57" i="12" s="1"/>
  <c r="Z50" i="12"/>
  <c r="Z57" i="12" s="1"/>
  <c r="Y50" i="12"/>
  <c r="Y57" i="12" s="1"/>
  <c r="X50" i="12"/>
  <c r="X57" i="12" s="1"/>
  <c r="W50" i="12"/>
  <c r="W57" i="12" s="1"/>
  <c r="V50" i="12"/>
  <c r="V57" i="12" s="1"/>
  <c r="T50" i="12"/>
  <c r="T57" i="12" s="1"/>
  <c r="S50" i="12"/>
  <c r="S57" i="12" s="1"/>
  <c r="R50" i="12"/>
  <c r="R57" i="12" s="1"/>
  <c r="Q50" i="12"/>
  <c r="Q57" i="12" s="1"/>
  <c r="P50" i="12"/>
  <c r="P57" i="12" s="1"/>
  <c r="BG48" i="12"/>
  <c r="BF48" i="12"/>
  <c r="AX48" i="12"/>
  <c r="AW48" i="12"/>
  <c r="AV48" i="12"/>
  <c r="AT48" i="12"/>
  <c r="AS48" i="12"/>
  <c r="AQ48" i="12"/>
  <c r="AO48" i="12"/>
  <c r="AN48" i="12"/>
  <c r="AM48" i="12"/>
  <c r="AL48" i="12"/>
  <c r="AJ48" i="12"/>
  <c r="AI48" i="12"/>
  <c r="AH48" i="12"/>
  <c r="AE48" i="12"/>
  <c r="M48" i="12"/>
  <c r="H48" i="12"/>
  <c r="G48" i="12"/>
  <c r="AR47" i="12"/>
  <c r="AR48" i="12" s="1"/>
  <c r="X45" i="12"/>
  <c r="W45" i="12"/>
  <c r="V45" i="12"/>
  <c r="T45" i="12"/>
  <c r="S45" i="12"/>
  <c r="R45" i="12"/>
  <c r="Q45" i="12"/>
  <c r="P45" i="12"/>
  <c r="N45" i="12"/>
  <c r="N48" i="12" s="1"/>
  <c r="AG44" i="12"/>
  <c r="AG43" i="12"/>
  <c r="AD43" i="12"/>
  <c r="AD48" i="12" s="1"/>
  <c r="AC43" i="12"/>
  <c r="AC48" i="12" s="1"/>
  <c r="AB43" i="12"/>
  <c r="AB48" i="12" s="1"/>
  <c r="Z43" i="12"/>
  <c r="Z48" i="12" s="1"/>
  <c r="Y43" i="12"/>
  <c r="Y48" i="12" s="1"/>
  <c r="X43" i="12"/>
  <c r="W43" i="12"/>
  <c r="V43" i="12"/>
  <c r="T43" i="12"/>
  <c r="S43" i="12"/>
  <c r="R43" i="12"/>
  <c r="Q43" i="12"/>
  <c r="P43" i="12"/>
  <c r="BG39" i="12"/>
  <c r="BG41" i="12" s="1"/>
  <c r="BF39" i="12"/>
  <c r="BF41" i="12" s="1"/>
  <c r="AX39" i="12"/>
  <c r="AX41" i="12" s="1"/>
  <c r="AW39" i="12"/>
  <c r="AW41" i="12" s="1"/>
  <c r="AV39" i="12"/>
  <c r="AV41" i="12" s="1"/>
  <c r="AT39" i="12"/>
  <c r="AT41" i="12" s="1"/>
  <c r="AS39" i="12"/>
  <c r="AS41" i="12" s="1"/>
  <c r="AQ39" i="12"/>
  <c r="AQ41" i="12" s="1"/>
  <c r="AO39" i="12"/>
  <c r="AO41" i="12" s="1"/>
  <c r="AN39" i="12"/>
  <c r="AN41" i="12" s="1"/>
  <c r="AM39" i="12"/>
  <c r="AM41" i="12" s="1"/>
  <c r="AL39" i="12"/>
  <c r="AL41" i="12" s="1"/>
  <c r="AJ39" i="12"/>
  <c r="AJ41" i="12" s="1"/>
  <c r="AI39" i="12"/>
  <c r="AI41" i="12" s="1"/>
  <c r="AH39" i="12"/>
  <c r="AH41" i="12" s="1"/>
  <c r="AG39" i="12"/>
  <c r="AG41" i="12" s="1"/>
  <c r="AE39" i="12"/>
  <c r="AE41" i="12" s="1"/>
  <c r="AD39" i="12"/>
  <c r="AD41" i="12" s="1"/>
  <c r="AC39" i="12"/>
  <c r="AC41" i="12" s="1"/>
  <c r="AB39" i="12"/>
  <c r="AB41" i="12" s="1"/>
  <c r="Z39" i="12"/>
  <c r="Z41" i="12" s="1"/>
  <c r="Y39" i="12"/>
  <c r="Y41" i="12" s="1"/>
  <c r="X39" i="12"/>
  <c r="X41" i="12" s="1"/>
  <c r="W39" i="12"/>
  <c r="W41" i="12" s="1"/>
  <c r="V39" i="12"/>
  <c r="V41" i="12" s="1"/>
  <c r="T39" i="12"/>
  <c r="T41" i="12" s="1"/>
  <c r="S39" i="12"/>
  <c r="S41" i="12" s="1"/>
  <c r="R39" i="12"/>
  <c r="R41" i="12" s="1"/>
  <c r="Q39" i="12"/>
  <c r="Q41" i="12" s="1"/>
  <c r="P39" i="12"/>
  <c r="P41" i="12" s="1"/>
  <c r="N39" i="12"/>
  <c r="N41" i="12" s="1"/>
  <c r="M39" i="12"/>
  <c r="M41" i="12" s="1"/>
  <c r="G39" i="12"/>
  <c r="G41" i="12" s="1"/>
  <c r="H38" i="12"/>
  <c r="H39" i="12" s="1"/>
  <c r="H41" i="12" s="1"/>
  <c r="AR37" i="12"/>
  <c r="AR39" i="12" s="1"/>
  <c r="AR41" i="12" s="1"/>
  <c r="BG29" i="12"/>
  <c r="BF29" i="12"/>
  <c r="AW29" i="12"/>
  <c r="AV29" i="12"/>
  <c r="AT29" i="12"/>
  <c r="AS29" i="12"/>
  <c r="AR29" i="12"/>
  <c r="AQ29" i="12"/>
  <c r="AO29" i="12"/>
  <c r="AN29" i="12"/>
  <c r="AM29" i="12"/>
  <c r="AL29" i="12"/>
  <c r="AJ29" i="12"/>
  <c r="AI29" i="12"/>
  <c r="AH29" i="12"/>
  <c r="AG29" i="12"/>
  <c r="AE29" i="12"/>
  <c r="AD29" i="12"/>
  <c r="AC29" i="12"/>
  <c r="AB29" i="12"/>
  <c r="Z29" i="12"/>
  <c r="Y29" i="12"/>
  <c r="X29" i="12"/>
  <c r="W29" i="12"/>
  <c r="V29" i="12"/>
  <c r="T29" i="12"/>
  <c r="R29" i="12"/>
  <c r="Q29" i="12"/>
  <c r="P29" i="12"/>
  <c r="N29" i="12"/>
  <c r="M29" i="12"/>
  <c r="H29" i="12"/>
  <c r="G29" i="12"/>
  <c r="S26" i="12"/>
  <c r="S29" i="12" s="1"/>
  <c r="BG21" i="12"/>
  <c r="BF21" i="12"/>
  <c r="AX21" i="12"/>
  <c r="AX30" i="12" s="1"/>
  <c r="AW21" i="12"/>
  <c r="AV21" i="12"/>
  <c r="AT21" i="12"/>
  <c r="AS21" i="12"/>
  <c r="AR21" i="12"/>
  <c r="AQ21" i="12"/>
  <c r="AO21" i="12"/>
  <c r="AN21" i="12"/>
  <c r="AM21" i="12"/>
  <c r="AL21" i="12"/>
  <c r="AJ21" i="12"/>
  <c r="AI21" i="12"/>
  <c r="AE21" i="12"/>
  <c r="AD21" i="12"/>
  <c r="AC21" i="12"/>
  <c r="AB21" i="12"/>
  <c r="Z21" i="12"/>
  <c r="Y21" i="12"/>
  <c r="X21" i="12"/>
  <c r="W21" i="12"/>
  <c r="V21" i="12"/>
  <c r="T21" i="12"/>
  <c r="S21" i="12"/>
  <c r="R21" i="12"/>
  <c r="Q21" i="12"/>
  <c r="P21" i="12"/>
  <c r="N21" i="12"/>
  <c r="M21" i="12"/>
  <c r="H15" i="12"/>
  <c r="H21" i="12" s="1"/>
  <c r="G15" i="12"/>
  <c r="G21" i="12" s="1"/>
  <c r="F15" i="12"/>
  <c r="AH11" i="12"/>
  <c r="AH21" i="12" s="1"/>
  <c r="AG11" i="12"/>
  <c r="AG21" i="12" s="1"/>
  <c r="AC96" i="11"/>
  <c r="AB96" i="11"/>
  <c r="AF92" i="11"/>
  <c r="AB78" i="11"/>
  <c r="AB76" i="11"/>
  <c r="AB75" i="11"/>
  <c r="AB73" i="11"/>
  <c r="AB72" i="11"/>
  <c r="AB71" i="11"/>
  <c r="AF51" i="11"/>
  <c r="AC42" i="11"/>
  <c r="AC43" i="11" s="1"/>
  <c r="AB42" i="11"/>
  <c r="AB43" i="11" s="1"/>
  <c r="AF38" i="11"/>
  <c r="AF35" i="11"/>
  <c r="AF28" i="11"/>
  <c r="AC24" i="11"/>
  <c r="AB24" i="11"/>
  <c r="AC23" i="11"/>
  <c r="AB23" i="11"/>
  <c r="AC22" i="11"/>
  <c r="AB22" i="11"/>
  <c r="AC21" i="11"/>
  <c r="AB21" i="11"/>
  <c r="AC20" i="11"/>
  <c r="AB20" i="11"/>
  <c r="AC19" i="11"/>
  <c r="AB19" i="11"/>
  <c r="AC18" i="11"/>
  <c r="AB18" i="11"/>
  <c r="AF16" i="11"/>
  <c r="AD23" i="11"/>
  <c r="AD22" i="11"/>
  <c r="AD18" i="11"/>
  <c r="AE112" i="10"/>
  <c r="AC112" i="10"/>
  <c r="AC108" i="10"/>
  <c r="AE106" i="10"/>
  <c r="AC106" i="10"/>
  <c r="AE103" i="10"/>
  <c r="AC102" i="10"/>
  <c r="AC96" i="10"/>
  <c r="AB96" i="10"/>
  <c r="AC78" i="10"/>
  <c r="AB78" i="10"/>
  <c r="AC76" i="10"/>
  <c r="AB76" i="10"/>
  <c r="AC75" i="10"/>
  <c r="AB75" i="10"/>
  <c r="AC74" i="10"/>
  <c r="AB74" i="10"/>
  <c r="AC73" i="10"/>
  <c r="AB73" i="10"/>
  <c r="AC72" i="10"/>
  <c r="AB72" i="10"/>
  <c r="AC71" i="10"/>
  <c r="AB71" i="10"/>
  <c r="AD71" i="10"/>
  <c r="AD75" i="10"/>
  <c r="AD74" i="10"/>
  <c r="AD76" i="10"/>
  <c r="AD72" i="10"/>
  <c r="AD73" i="10"/>
  <c r="AC37" i="10"/>
  <c r="AB37" i="10"/>
  <c r="AE78" i="10"/>
  <c r="AD78" i="10"/>
  <c r="AC30" i="10"/>
  <c r="AB30" i="10"/>
  <c r="AC26" i="10"/>
  <c r="AC42" i="10" s="1"/>
  <c r="AB26" i="10"/>
  <c r="AB42" i="10" s="1"/>
  <c r="AC24" i="10"/>
  <c r="AB24" i="10"/>
  <c r="AC23" i="10"/>
  <c r="AC22" i="10"/>
  <c r="AC21" i="10"/>
  <c r="AC20" i="10"/>
  <c r="AC19" i="10"/>
  <c r="AB19" i="10"/>
  <c r="AC18" i="10"/>
  <c r="AB18" i="10"/>
  <c r="AE23" i="10"/>
  <c r="AD23" i="10"/>
  <c r="AE22" i="10"/>
  <c r="AD22" i="10"/>
  <c r="AE21" i="10"/>
  <c r="AD21" i="10"/>
  <c r="AE20" i="10"/>
  <c r="AD20" i="10"/>
  <c r="AE19" i="10"/>
  <c r="AD19" i="10"/>
  <c r="AD18" i="10"/>
  <c r="Y9" i="10"/>
  <c r="AS122" i="10" l="1"/>
  <c r="AV122" i="11" s="1"/>
  <c r="AW90" i="11"/>
  <c r="AR90" i="11"/>
  <c r="M30" i="12"/>
  <c r="AW58" i="12"/>
  <c r="AT58" i="12"/>
  <c r="N30" i="12"/>
  <c r="AV58" i="12"/>
  <c r="AX58" i="12"/>
  <c r="BF58" i="12"/>
  <c r="P30" i="12"/>
  <c r="AS30" i="12"/>
  <c r="AO58" i="12"/>
  <c r="AN30" i="12"/>
  <c r="AQ58" i="12"/>
  <c r="AO30" i="12"/>
  <c r="AS58" i="12"/>
  <c r="R30" i="12"/>
  <c r="AT30" i="12"/>
  <c r="AV30" i="12"/>
  <c r="S30" i="12"/>
  <c r="BG58" i="12"/>
  <c r="BF30" i="12"/>
  <c r="T30" i="12"/>
  <c r="V30" i="12"/>
  <c r="AH30" i="12"/>
  <c r="M58" i="12"/>
  <c r="W30" i="12"/>
  <c r="X30" i="12"/>
  <c r="BG30" i="12"/>
  <c r="Z30" i="12"/>
  <c r="AB30" i="12"/>
  <c r="AD30" i="12"/>
  <c r="V48" i="12"/>
  <c r="V58" i="12" s="1"/>
  <c r="AJ58" i="12"/>
  <c r="W48" i="12"/>
  <c r="W58" i="12" s="1"/>
  <c r="AM30" i="12"/>
  <c r="AE58" i="12"/>
  <c r="AE30" i="12"/>
  <c r="X48" i="12"/>
  <c r="X58" i="12" s="1"/>
  <c r="AC30" i="12"/>
  <c r="H58" i="12"/>
  <c r="AM58" i="12"/>
  <c r="T48" i="12"/>
  <c r="T58" i="12" s="1"/>
  <c r="AD58" i="12"/>
  <c r="Q30" i="12"/>
  <c r="AR30" i="12"/>
  <c r="AN58" i="12"/>
  <c r="N58" i="12"/>
  <c r="AL58" i="12"/>
  <c r="S48" i="12"/>
  <c r="S58" i="12" s="1"/>
  <c r="AG57" i="12"/>
  <c r="Q48" i="12"/>
  <c r="Q58" i="12" s="1"/>
  <c r="AH58" i="12"/>
  <c r="R48" i="12"/>
  <c r="R58" i="12" s="1"/>
  <c r="P48" i="12"/>
  <c r="P58" i="12" s="1"/>
  <c r="AC58" i="12"/>
  <c r="AI30" i="12"/>
  <c r="AW30" i="12"/>
  <c r="Y58" i="12"/>
  <c r="AJ30" i="12"/>
  <c r="Y30" i="12"/>
  <c r="G30" i="12"/>
  <c r="AL30" i="12"/>
  <c r="AR58" i="12"/>
  <c r="AQ30" i="12"/>
  <c r="Z58" i="12"/>
  <c r="H30" i="12"/>
  <c r="AI58" i="12"/>
  <c r="AG48" i="12"/>
  <c r="AB58" i="12"/>
  <c r="G58" i="12"/>
  <c r="AG30" i="12"/>
  <c r="AC47" i="11"/>
  <c r="AC48" i="11" s="1"/>
  <c r="AB47" i="11"/>
  <c r="AB57" i="11" s="1"/>
  <c r="AD101" i="11"/>
  <c r="AE101" i="11"/>
  <c r="AE103" i="11" s="1"/>
  <c r="AD104" i="11"/>
  <c r="AE104" i="11"/>
  <c r="AE106" i="11" s="1"/>
  <c r="AD107" i="11"/>
  <c r="AE107" i="11"/>
  <c r="AE109" i="11" s="1"/>
  <c r="AD112" i="10"/>
  <c r="AD110" i="11"/>
  <c r="AE110" i="11"/>
  <c r="AE112" i="11" s="1"/>
  <c r="BI57" i="12"/>
  <c r="BI48" i="12"/>
  <c r="AB103" i="10"/>
  <c r="AB101" i="11"/>
  <c r="AC101" i="11"/>
  <c r="AB112" i="10"/>
  <c r="AB110" i="11"/>
  <c r="AC110" i="11"/>
  <c r="AB108" i="10"/>
  <c r="AB107" i="11"/>
  <c r="AC107" i="11"/>
  <c r="AB105" i="10"/>
  <c r="AB104" i="11"/>
  <c r="AC104" i="11"/>
  <c r="BK29" i="12"/>
  <c r="BK39" i="12"/>
  <c r="BK41" i="12" s="1"/>
  <c r="BK21" i="12"/>
  <c r="AE30" i="10"/>
  <c r="AD105" i="10"/>
  <c r="AD37" i="10"/>
  <c r="AE108" i="10"/>
  <c r="AD108" i="10"/>
  <c r="AD26" i="11"/>
  <c r="AD42" i="11" s="1"/>
  <c r="AE37" i="10"/>
  <c r="AD19" i="11"/>
  <c r="BI39" i="12"/>
  <c r="BI41" i="12" s="1"/>
  <c r="AD30" i="10"/>
  <c r="AD96" i="10"/>
  <c r="BH57" i="12"/>
  <c r="BH48" i="12"/>
  <c r="AD24" i="11"/>
  <c r="AD106" i="10"/>
  <c r="BH39" i="12"/>
  <c r="BH41" i="12" s="1"/>
  <c r="BH21" i="12"/>
  <c r="BI21" i="12"/>
  <c r="BH29" i="12"/>
  <c r="BI29" i="12"/>
  <c r="AB109" i="10"/>
  <c r="AE109" i="10"/>
  <c r="AF37" i="11"/>
  <c r="AC105" i="10"/>
  <c r="AF53" i="11"/>
  <c r="AF45" i="11"/>
  <c r="AD109" i="10"/>
  <c r="AD102" i="10"/>
  <c r="AB106" i="10"/>
  <c r="AF30" i="11"/>
  <c r="AD26" i="10"/>
  <c r="AD42" i="10" s="1"/>
  <c r="AE26" i="10"/>
  <c r="AF84" i="11"/>
  <c r="AC109" i="10"/>
  <c r="AF58" i="11"/>
  <c r="AF60" i="11"/>
  <c r="AE96" i="10"/>
  <c r="AF78" i="11"/>
  <c r="AE19" i="11"/>
  <c r="AF11" i="11"/>
  <c r="AF19" i="11" s="1"/>
  <c r="AF61" i="11"/>
  <c r="AF32" i="11"/>
  <c r="AE21" i="11"/>
  <c r="AF33" i="11"/>
  <c r="AF76" i="11"/>
  <c r="AE23" i="11"/>
  <c r="AD21" i="11"/>
  <c r="AF27" i="11"/>
  <c r="AF50" i="11"/>
  <c r="AF31" i="11"/>
  <c r="AF95" i="11"/>
  <c r="AF88" i="11"/>
  <c r="AF71" i="11"/>
  <c r="AD96" i="11"/>
  <c r="AD20" i="11"/>
  <c r="AF72" i="11"/>
  <c r="AE20" i="11"/>
  <c r="AF39" i="11"/>
  <c r="AE22" i="11"/>
  <c r="AF29" i="11"/>
  <c r="AF52" i="11"/>
  <c r="AF93" i="11"/>
  <c r="AF54" i="11"/>
  <c r="AF55" i="11"/>
  <c r="AF40" i="11"/>
  <c r="AF36" i="11"/>
  <c r="AB47" i="10"/>
  <c r="AB43" i="10"/>
  <c r="AC47" i="10"/>
  <c r="AC43" i="10"/>
  <c r="AB102" i="10"/>
  <c r="AB111" i="10"/>
  <c r="AE10" i="10"/>
  <c r="AE111" i="10"/>
  <c r="AC111" i="10"/>
  <c r="AC103" i="10"/>
  <c r="AD103" i="10"/>
  <c r="AD111" i="10"/>
  <c r="AE105" i="10"/>
  <c r="AD24" i="10"/>
  <c r="AE102" i="10"/>
  <c r="AX90" i="11" l="1"/>
  <c r="AD105" i="11"/>
  <c r="AB112" i="11"/>
  <c r="AB103" i="11"/>
  <c r="AC108" i="11"/>
  <c r="AB109" i="11"/>
  <c r="AC112" i="11"/>
  <c r="AC103" i="11"/>
  <c r="AC106" i="11"/>
  <c r="AB106" i="11"/>
  <c r="BK30" i="12"/>
  <c r="AG58" i="12"/>
  <c r="AC57" i="11"/>
  <c r="AC59" i="11" s="1"/>
  <c r="BI58" i="12"/>
  <c r="BH30" i="12"/>
  <c r="AB59" i="11"/>
  <c r="AB48" i="11"/>
  <c r="AB111" i="11"/>
  <c r="AB70" i="11"/>
  <c r="AB77" i="11" s="1"/>
  <c r="AB108" i="11"/>
  <c r="AC111" i="11"/>
  <c r="AB102" i="11"/>
  <c r="AF94" i="11"/>
  <c r="AF87" i="11"/>
  <c r="AF89" i="11"/>
  <c r="AC102" i="11"/>
  <c r="AF91" i="11"/>
  <c r="AF90" i="11"/>
  <c r="AF85" i="11"/>
  <c r="AF86" i="11"/>
  <c r="AB105" i="11"/>
  <c r="AC105" i="11"/>
  <c r="AC109" i="11"/>
  <c r="BH58" i="12"/>
  <c r="BI30" i="12"/>
  <c r="AF104" i="11"/>
  <c r="AD106" i="11"/>
  <c r="AF75" i="11"/>
  <c r="AF13" i="11"/>
  <c r="AF21" i="11" s="1"/>
  <c r="AF12" i="11"/>
  <c r="AF20" i="11" s="1"/>
  <c r="AE96" i="11"/>
  <c r="AF74" i="11"/>
  <c r="AE26" i="11"/>
  <c r="AF26" i="11" s="1"/>
  <c r="AF73" i="11"/>
  <c r="AD112" i="11"/>
  <c r="AD111" i="11"/>
  <c r="AD43" i="11"/>
  <c r="AD47" i="11"/>
  <c r="AE10" i="11"/>
  <c r="AD103" i="11"/>
  <c r="AD102" i="11"/>
  <c r="AD108" i="11"/>
  <c r="AD109" i="11"/>
  <c r="AF15" i="11"/>
  <c r="AF23" i="11" s="1"/>
  <c r="AF14" i="11"/>
  <c r="AF22" i="11" s="1"/>
  <c r="AC48" i="10"/>
  <c r="AC57" i="10"/>
  <c r="AE42" i="10"/>
  <c r="AE24" i="10"/>
  <c r="AE18" i="10"/>
  <c r="AD47" i="10"/>
  <c r="AD43" i="10"/>
  <c r="AB57" i="10"/>
  <c r="AB48" i="10"/>
  <c r="AC70" i="11" l="1"/>
  <c r="AC77" i="11" s="1"/>
  <c r="AC79" i="11" s="1"/>
  <c r="AC80" i="11" s="1"/>
  <c r="AF96" i="11"/>
  <c r="AE105" i="11"/>
  <c r="AB79" i="11"/>
  <c r="AE102" i="11"/>
  <c r="AF101" i="11"/>
  <c r="AD48" i="11"/>
  <c r="AD57" i="11"/>
  <c r="AE111" i="11"/>
  <c r="AE24" i="11"/>
  <c r="AE18" i="11"/>
  <c r="AE42" i="11"/>
  <c r="AF10" i="11"/>
  <c r="AF105" i="11"/>
  <c r="AF106" i="11"/>
  <c r="AE108" i="11"/>
  <c r="AF107" i="11"/>
  <c r="AF110" i="11"/>
  <c r="AD48" i="10"/>
  <c r="AD57" i="10"/>
  <c r="AC59" i="10"/>
  <c r="AC115" i="10" s="1"/>
  <c r="AC133" i="10" s="1"/>
  <c r="AC70" i="10"/>
  <c r="AC77" i="10" s="1"/>
  <c r="AC79" i="10" s="1"/>
  <c r="AB70" i="10"/>
  <c r="AB77" i="10" s="1"/>
  <c r="AB79" i="10" s="1"/>
  <c r="AB59" i="10"/>
  <c r="AB115" i="10" s="1"/>
  <c r="AB133" i="10" s="1"/>
  <c r="AE43" i="10"/>
  <c r="AE47" i="10"/>
  <c r="AC98" i="11" l="1"/>
  <c r="AC100" i="11" s="1"/>
  <c r="AC81" i="11"/>
  <c r="AF18" i="11"/>
  <c r="AF24" i="11"/>
  <c r="AE47" i="11"/>
  <c r="AE43" i="11"/>
  <c r="AF42" i="11"/>
  <c r="AF43" i="11" s="1"/>
  <c r="AD70" i="11"/>
  <c r="AD59" i="11"/>
  <c r="AF112" i="11"/>
  <c r="AF111" i="11"/>
  <c r="AF109" i="11"/>
  <c r="AF108" i="11"/>
  <c r="AF103" i="11"/>
  <c r="AF102" i="11"/>
  <c r="AB81" i="11"/>
  <c r="AB80" i="11"/>
  <c r="AB98" i="11"/>
  <c r="AB80" i="10"/>
  <c r="AB98" i="10"/>
  <c r="AB81" i="10"/>
  <c r="AE48" i="10"/>
  <c r="AE57" i="10"/>
  <c r="AE70" i="10" s="1"/>
  <c r="AC80" i="10"/>
  <c r="AC98" i="10"/>
  <c r="AC81" i="10"/>
  <c r="AD59" i="10"/>
  <c r="AD115" i="10" s="1"/>
  <c r="AD133" i="10" s="1"/>
  <c r="AD70" i="10"/>
  <c r="AD77" i="10" s="1"/>
  <c r="AD79" i="10" s="1"/>
  <c r="AC99" i="11" l="1"/>
  <c r="AB100" i="11"/>
  <c r="AB99" i="11"/>
  <c r="AD77" i="11"/>
  <c r="AE48" i="11"/>
  <c r="AE57" i="11"/>
  <c r="AE70" i="11" s="1"/>
  <c r="AF47" i="11"/>
  <c r="AF48" i="11" s="1"/>
  <c r="AC99" i="10"/>
  <c r="AC100" i="10"/>
  <c r="AB100" i="10"/>
  <c r="AB99" i="10"/>
  <c r="AD80" i="10"/>
  <c r="AD98" i="10"/>
  <c r="AD81" i="10"/>
  <c r="AE59" i="10"/>
  <c r="AE115" i="10" s="1"/>
  <c r="AE133" i="10" s="1"/>
  <c r="AE77" i="10"/>
  <c r="AE79" i="10" s="1"/>
  <c r="AE59" i="11" l="1"/>
  <c r="AF57" i="11"/>
  <c r="AD79" i="11"/>
  <c r="AE98" i="10"/>
  <c r="AE81" i="10"/>
  <c r="AE80" i="10"/>
  <c r="AD100" i="10"/>
  <c r="AD99" i="10"/>
  <c r="AD98" i="11" l="1"/>
  <c r="AD81" i="11"/>
  <c r="AD80" i="11"/>
  <c r="AF59" i="11"/>
  <c r="AE77" i="11"/>
  <c r="AF70" i="11"/>
  <c r="AE99" i="10"/>
  <c r="AE100" i="10"/>
  <c r="AE79" i="11" l="1"/>
  <c r="AF77" i="11"/>
  <c r="AD100" i="11"/>
  <c r="AD99" i="11"/>
  <c r="AE98" i="11" l="1"/>
  <c r="AE80" i="11"/>
  <c r="AE81" i="11"/>
  <c r="AF79" i="11"/>
  <c r="AF80" i="11" l="1"/>
  <c r="AF81" i="11"/>
  <c r="AE99" i="11"/>
  <c r="AE100" i="11"/>
  <c r="AF98" i="11"/>
  <c r="AE97" i="10" s="1"/>
  <c r="AF99" i="11" l="1"/>
  <c r="AF100" i="11"/>
  <c r="AL106" i="10" l="1"/>
  <c r="AL112" i="10"/>
  <c r="AL109" i="10"/>
  <c r="AN109" i="11"/>
  <c r="AL103" i="10"/>
  <c r="AN103" i="11"/>
  <c r="AN112" i="11"/>
  <c r="AN106" i="11"/>
  <c r="AL22" i="10" l="1"/>
  <c r="AL111" i="10"/>
  <c r="AL19" i="10"/>
  <c r="AL102" i="10"/>
  <c r="AN21" i="11"/>
  <c r="AN108" i="11"/>
  <c r="AN20" i="11"/>
  <c r="AN105" i="11"/>
  <c r="AL21" i="10"/>
  <c r="AL108" i="10"/>
  <c r="AL20" i="10"/>
  <c r="AL105" i="10"/>
  <c r="AN19" i="11"/>
  <c r="AN102" i="11"/>
  <c r="AN22" i="11"/>
  <c r="AN111" i="11"/>
  <c r="AO85" i="11" l="1"/>
  <c r="AV85" i="11" l="1"/>
  <c r="AN85" i="10"/>
  <c r="AO32" i="11"/>
  <c r="AU76" i="11"/>
  <c r="AO52" i="11"/>
  <c r="AO33" i="11"/>
  <c r="AQ85" i="11" l="1"/>
  <c r="AN33" i="10"/>
  <c r="AR76" i="10"/>
  <c r="AV32" i="11"/>
  <c r="AV33" i="11"/>
  <c r="AN32" i="10"/>
  <c r="AV52" i="11"/>
  <c r="AN52" i="10"/>
  <c r="AO28" i="11"/>
  <c r="AR28" i="11" s="1"/>
  <c r="AL30" i="10"/>
  <c r="AO86" i="11"/>
  <c r="AQ52" i="11" l="1"/>
  <c r="AW85" i="11"/>
  <c r="AX85" i="11" s="1"/>
  <c r="AR85" i="11"/>
  <c r="AQ32" i="11"/>
  <c r="AN76" i="10"/>
  <c r="AV86" i="11"/>
  <c r="AN86" i="10"/>
  <c r="AO30" i="11"/>
  <c r="AR30" i="11" s="1"/>
  <c r="AO16" i="11"/>
  <c r="AO27" i="11"/>
  <c r="AQ86" i="11" l="1"/>
  <c r="AQ76" i="11"/>
  <c r="AW32" i="11"/>
  <c r="AX32" i="11" s="1"/>
  <c r="AR32" i="11"/>
  <c r="AW52" i="11"/>
  <c r="AX52" i="11" s="1"/>
  <c r="AR52" i="11"/>
  <c r="AP76" i="11"/>
  <c r="AV27" i="11"/>
  <c r="AN27" i="10"/>
  <c r="AU16" i="11"/>
  <c r="BA16" i="11" s="1"/>
  <c r="AW16" i="10" s="1"/>
  <c r="AN78" i="11"/>
  <c r="AO45" i="11"/>
  <c r="AL78" i="10"/>
  <c r="AO35" i="11"/>
  <c r="AR76" i="11" l="1"/>
  <c r="AQ27" i="11"/>
  <c r="AW86" i="11"/>
  <c r="AX86" i="11" s="1"/>
  <c r="AR86" i="11"/>
  <c r="AV76" i="11"/>
  <c r="AW76" i="11"/>
  <c r="AV35" i="11"/>
  <c r="AN35" i="10"/>
  <c r="AR16" i="10"/>
  <c r="AO78" i="11"/>
  <c r="AR27" i="11" l="1"/>
  <c r="AW27" i="11"/>
  <c r="AX27" i="11" s="1"/>
  <c r="AQ35" i="11"/>
  <c r="AX76" i="11"/>
  <c r="AT76" i="10"/>
  <c r="AS76" i="10"/>
  <c r="AN37" i="10"/>
  <c r="AP78" i="11"/>
  <c r="AV45" i="11"/>
  <c r="AN45" i="10"/>
  <c r="AL37" i="10"/>
  <c r="AN23" i="11"/>
  <c r="AN10" i="11"/>
  <c r="AL23" i="10"/>
  <c r="AL10" i="10"/>
  <c r="AQ37" i="11" l="1"/>
  <c r="AQ45" i="11"/>
  <c r="AW35" i="11"/>
  <c r="AX35" i="11" s="1"/>
  <c r="AR35" i="11"/>
  <c r="AV78" i="11"/>
  <c r="AN78" i="10"/>
  <c r="AN18" i="11"/>
  <c r="AN37" i="11"/>
  <c r="AL9" i="10"/>
  <c r="AL18" i="10"/>
  <c r="AL24" i="10"/>
  <c r="AN24" i="11"/>
  <c r="AR45" i="11" l="1"/>
  <c r="AQ78" i="11"/>
  <c r="AW45" i="11"/>
  <c r="AX45" i="11" s="1"/>
  <c r="AO84" i="11"/>
  <c r="AW78" i="11" l="1"/>
  <c r="AR78" i="11"/>
  <c r="AN84" i="10"/>
  <c r="AV84" i="11"/>
  <c r="AO39" i="11"/>
  <c r="AQ84" i="11" l="1"/>
  <c r="AV39" i="11"/>
  <c r="AN39" i="10"/>
  <c r="AN26" i="11"/>
  <c r="AO31" i="11"/>
  <c r="AL26" i="10"/>
  <c r="AL42" i="10" s="1"/>
  <c r="AL43" i="10" s="1"/>
  <c r="AO58" i="11"/>
  <c r="AO55" i="11"/>
  <c r="AO51" i="11"/>
  <c r="AO50" i="11"/>
  <c r="AO73" i="11" l="1"/>
  <c r="AQ39" i="11"/>
  <c r="AO72" i="11"/>
  <c r="AO71" i="11"/>
  <c r="AN58" i="10"/>
  <c r="AN42" i="11"/>
  <c r="AN43" i="11" s="1"/>
  <c r="AW84" i="11"/>
  <c r="AX84" i="11" s="1"/>
  <c r="AR84" i="11"/>
  <c r="AV31" i="11"/>
  <c r="AN51" i="10"/>
  <c r="AN31" i="10"/>
  <c r="AN50" i="10"/>
  <c r="AV58" i="11"/>
  <c r="AV51" i="11"/>
  <c r="AV50" i="11"/>
  <c r="AP26" i="11"/>
  <c r="AO26" i="11"/>
  <c r="AL47" i="10"/>
  <c r="AL48" i="10" s="1"/>
  <c r="AQ50" i="11" l="1"/>
  <c r="AQ58" i="11"/>
  <c r="AW39" i="11"/>
  <c r="AX39" i="11" s="1"/>
  <c r="AR39" i="11"/>
  <c r="AQ51" i="11"/>
  <c r="AN47" i="11"/>
  <c r="AN48" i="11" s="1"/>
  <c r="AN26" i="10"/>
  <c r="AQ31" i="11"/>
  <c r="AV26" i="11"/>
  <c r="AN72" i="10"/>
  <c r="AN73" i="10"/>
  <c r="AL57" i="10"/>
  <c r="AL59" i="10" s="1"/>
  <c r="AL115" i="10" s="1"/>
  <c r="AL133" i="10" l="1"/>
  <c r="AN115" i="11"/>
  <c r="AN133" i="11" s="1"/>
  <c r="AR51" i="11"/>
  <c r="AR31" i="11"/>
  <c r="AR50" i="11"/>
  <c r="AQ72" i="11"/>
  <c r="AW51" i="11"/>
  <c r="AX51" i="11" s="1"/>
  <c r="AQ73" i="11"/>
  <c r="AW50" i="11"/>
  <c r="AX50" i="11" s="1"/>
  <c r="AW58" i="11"/>
  <c r="AX58" i="11" s="1"/>
  <c r="AR58" i="11"/>
  <c r="AN57" i="11"/>
  <c r="AN70" i="11" s="1"/>
  <c r="AN77" i="11" s="1"/>
  <c r="AN79" i="11" s="1"/>
  <c r="AN80" i="11" s="1"/>
  <c r="AW31" i="11"/>
  <c r="AX31" i="11" s="1"/>
  <c r="AV55" i="11"/>
  <c r="AN55" i="10"/>
  <c r="AL70" i="10"/>
  <c r="AL77" i="10" s="1"/>
  <c r="AL79" i="10" s="1"/>
  <c r="AN59" i="11" l="1"/>
  <c r="AN81" i="11"/>
  <c r="AR73" i="11"/>
  <c r="AR72" i="11"/>
  <c r="AW73" i="11"/>
  <c r="AW72" i="11"/>
  <c r="AQ55" i="11"/>
  <c r="AV71" i="11"/>
  <c r="AS71" i="10" s="1"/>
  <c r="AV73" i="11"/>
  <c r="AV72" i="11"/>
  <c r="AN71" i="10"/>
  <c r="AL81" i="10"/>
  <c r="AL80" i="10"/>
  <c r="AR55" i="11" l="1"/>
  <c r="AW55" i="11"/>
  <c r="AW71" i="11" s="1"/>
  <c r="AT71" i="10" s="1"/>
  <c r="AQ71" i="11"/>
  <c r="AO60" i="11"/>
  <c r="AR71" i="11" l="1"/>
  <c r="AX71" i="11"/>
  <c r="AX55" i="11"/>
  <c r="AV60" i="11"/>
  <c r="BI13" i="18"/>
  <c r="BI44" i="18" s="1"/>
  <c r="BI80" i="18" s="1"/>
  <c r="BI85" i="18" s="1"/>
  <c r="BJ82" i="18" s="1"/>
  <c r="BI13" i="17"/>
  <c r="BI44" i="17" s="1"/>
  <c r="BI80" i="17" s="1"/>
  <c r="BI85" i="17" s="1"/>
  <c r="AL96" i="10" l="1"/>
  <c r="AN98" i="11"/>
  <c r="AN96" i="11"/>
  <c r="AN99" i="11" l="1"/>
  <c r="AN100" i="11"/>
  <c r="AL100" i="10"/>
  <c r="AL99" i="10"/>
  <c r="BK48" i="12" l="1"/>
  <c r="BK57" i="12" l="1"/>
  <c r="BK58" i="12" s="1"/>
  <c r="BJ29" i="18" l="1"/>
  <c r="AO88" i="11" l="1"/>
  <c r="BJ19" i="18"/>
  <c r="BJ13" i="17"/>
  <c r="AU88" i="11" l="1"/>
  <c r="BJ44" i="17"/>
  <c r="BJ80" i="17" s="1"/>
  <c r="BJ13" i="18"/>
  <c r="BJ44" i="18" s="1"/>
  <c r="BJ80" i="18" s="1"/>
  <c r="AR88" i="10" l="1"/>
  <c r="AR120" i="10" s="1"/>
  <c r="AQ88" i="11"/>
  <c r="AV88" i="11"/>
  <c r="AO91" i="11"/>
  <c r="AM96" i="10"/>
  <c r="AU120" i="11" l="1"/>
  <c r="AW88" i="11"/>
  <c r="AX88" i="11" s="1"/>
  <c r="AR88" i="11"/>
  <c r="AS88" i="10"/>
  <c r="AS120" i="10" s="1"/>
  <c r="AU91" i="11"/>
  <c r="AR91" i="10" s="1"/>
  <c r="AO96" i="11"/>
  <c r="AR126" i="10" l="1"/>
  <c r="AU126" i="11" s="1"/>
  <c r="AV120" i="11"/>
  <c r="AN91" i="10"/>
  <c r="AV91" i="11"/>
  <c r="BJ83" i="18"/>
  <c r="BJ85" i="17"/>
  <c r="AQ91" i="11" l="1"/>
  <c r="AS91" i="10"/>
  <c r="AS126" i="10" s="1"/>
  <c r="BJ85" i="18"/>
  <c r="BK82" i="18" s="1"/>
  <c r="BK85" i="18" s="1"/>
  <c r="BL82" i="18" s="1"/>
  <c r="AV126" i="11" l="1"/>
  <c r="AW91" i="11"/>
  <c r="AR91" i="11"/>
  <c r="AO110" i="11"/>
  <c r="AM112" i="10"/>
  <c r="AM109" i="10"/>
  <c r="AO107" i="11"/>
  <c r="AM103" i="10"/>
  <c r="AO101" i="11"/>
  <c r="AO104" i="11"/>
  <c r="AM106" i="10"/>
  <c r="AX91" i="11" l="1"/>
  <c r="AO98" i="11"/>
  <c r="AO103" i="11"/>
  <c r="AO106" i="11"/>
  <c r="AO109" i="11"/>
  <c r="AO112" i="11"/>
  <c r="AP112" i="11" l="1"/>
  <c r="AN107" i="10"/>
  <c r="AN101" i="10"/>
  <c r="AN104" i="10"/>
  <c r="AP103" i="11"/>
  <c r="AV101" i="11"/>
  <c r="BB101" i="11" s="1"/>
  <c r="AP109" i="11"/>
  <c r="AV107" i="11"/>
  <c r="BB107" i="11" s="1"/>
  <c r="AP106" i="11"/>
  <c r="AV104" i="11"/>
  <c r="AP98" i="11"/>
  <c r="AN110" i="10"/>
  <c r="AV110" i="11"/>
  <c r="BB110" i="11" s="1"/>
  <c r="AM111" i="10"/>
  <c r="AM22" i="10"/>
  <c r="AO14" i="11"/>
  <c r="AO13" i="11"/>
  <c r="AM21" i="10"/>
  <c r="AM108" i="10"/>
  <c r="AM20" i="10"/>
  <c r="AO12" i="11"/>
  <c r="AM105" i="10"/>
  <c r="AX110" i="10" l="1"/>
  <c r="AX101" i="10"/>
  <c r="AX107" i="10"/>
  <c r="AN112" i="10"/>
  <c r="AN103" i="10"/>
  <c r="AN106" i="10"/>
  <c r="AN109" i="10"/>
  <c r="AV12" i="11"/>
  <c r="AP100" i="11"/>
  <c r="AV98" i="11"/>
  <c r="AN12" i="10"/>
  <c r="AN98" i="10"/>
  <c r="AU14" i="11"/>
  <c r="BA14" i="11" s="1"/>
  <c r="AO22" i="11"/>
  <c r="AO111" i="11"/>
  <c r="AO20" i="11"/>
  <c r="AO105" i="11"/>
  <c r="AU13" i="11"/>
  <c r="BA13" i="11" s="1"/>
  <c r="AO21" i="11"/>
  <c r="AO108" i="11"/>
  <c r="BA111" i="11" l="1"/>
  <c r="AW14" i="10"/>
  <c r="BA108" i="11"/>
  <c r="AW13" i="10"/>
  <c r="AN100" i="10"/>
  <c r="AN20" i="10"/>
  <c r="AV14" i="11"/>
  <c r="BB14" i="11" s="1"/>
  <c r="BB111" i="11" s="1"/>
  <c r="AV13" i="11"/>
  <c r="BB13" i="11" s="1"/>
  <c r="BB108" i="11" s="1"/>
  <c r="AP22" i="11"/>
  <c r="AN13" i="10"/>
  <c r="AP108" i="11"/>
  <c r="AP21" i="11"/>
  <c r="AP105" i="11"/>
  <c r="AP20" i="11"/>
  <c r="AN105" i="10"/>
  <c r="AN14" i="10"/>
  <c r="AP111" i="11"/>
  <c r="AU21" i="11"/>
  <c r="AR13" i="10"/>
  <c r="AU22" i="11"/>
  <c r="AR14" i="10"/>
  <c r="AX13" i="10" l="1"/>
  <c r="AX108" i="10" s="1"/>
  <c r="AW108" i="10"/>
  <c r="AX14" i="10"/>
  <c r="AX111" i="10" s="1"/>
  <c r="AW111" i="10"/>
  <c r="AN22" i="10"/>
  <c r="AN21" i="10"/>
  <c r="AV108" i="11"/>
  <c r="AN108" i="10"/>
  <c r="AV111" i="11"/>
  <c r="AV22" i="11"/>
  <c r="AV21" i="11"/>
  <c r="AV105" i="11"/>
  <c r="AS14" i="10"/>
  <c r="AS13" i="10"/>
  <c r="AN111" i="10"/>
  <c r="AR22" i="10"/>
  <c r="AR21" i="10"/>
  <c r="AS21" i="10" l="1"/>
  <c r="AS22" i="10"/>
  <c r="AM19" i="10"/>
  <c r="AM102" i="10"/>
  <c r="AO11" i="11"/>
  <c r="AN16" i="10" l="1"/>
  <c r="AV11" i="11"/>
  <c r="BB11" i="11" s="1"/>
  <c r="AM23" i="10"/>
  <c r="AO15" i="11"/>
  <c r="AU11" i="11"/>
  <c r="AO19" i="11"/>
  <c r="AO102" i="11"/>
  <c r="BB102" i="11" l="1"/>
  <c r="AR11" i="10"/>
  <c r="BA11" i="11"/>
  <c r="AQ16" i="11"/>
  <c r="AV15" i="11"/>
  <c r="BB15" i="11" s="1"/>
  <c r="AV16" i="11"/>
  <c r="BB16" i="11" s="1"/>
  <c r="AX16" i="10" s="1"/>
  <c r="AN15" i="10"/>
  <c r="AP23" i="11"/>
  <c r="AO10" i="11"/>
  <c r="AO42" i="11" s="1"/>
  <c r="AR36" i="10"/>
  <c r="AM24" i="10"/>
  <c r="AM18" i="10"/>
  <c r="AU15" i="11"/>
  <c r="BA15" i="11" s="1"/>
  <c r="AO23" i="11"/>
  <c r="AW15" i="10" l="1"/>
  <c r="AX15" i="10" s="1"/>
  <c r="BA102" i="11"/>
  <c r="AW11" i="10"/>
  <c r="AW16" i="11"/>
  <c r="BC16" i="11" s="1"/>
  <c r="AR16" i="11"/>
  <c r="AQ15" i="11"/>
  <c r="AN23" i="10"/>
  <c r="AS16" i="10"/>
  <c r="AV23" i="11"/>
  <c r="AO18" i="11"/>
  <c r="AO43" i="11"/>
  <c r="AO24" i="11"/>
  <c r="AU23" i="11"/>
  <c r="AR15" i="10"/>
  <c r="AM47" i="10"/>
  <c r="AM43" i="10"/>
  <c r="AM37" i="10"/>
  <c r="AO36" i="11"/>
  <c r="AX11" i="10" l="1"/>
  <c r="AW102" i="10"/>
  <c r="BD16" i="11"/>
  <c r="AY16" i="10"/>
  <c r="AW15" i="11"/>
  <c r="AR15" i="11"/>
  <c r="AR23" i="11" s="1"/>
  <c r="AX16" i="11"/>
  <c r="AT16" i="10"/>
  <c r="AQ23" i="11"/>
  <c r="AS15" i="10"/>
  <c r="AU36" i="11"/>
  <c r="AP36" i="11"/>
  <c r="AR36" i="11" s="1"/>
  <c r="AO47" i="11"/>
  <c r="AO48" i="11" s="1"/>
  <c r="AO37" i="11"/>
  <c r="AR23" i="10"/>
  <c r="AM48" i="10"/>
  <c r="AM57" i="10"/>
  <c r="AX15" i="11" l="1"/>
  <c r="AX23" i="11" s="1"/>
  <c r="BC15" i="11"/>
  <c r="AX102" i="10"/>
  <c r="AW23" i="11"/>
  <c r="AT15" i="10"/>
  <c r="AT23" i="10" s="1"/>
  <c r="AS23" i="10"/>
  <c r="AW36" i="11"/>
  <c r="AW37" i="11"/>
  <c r="AV36" i="11"/>
  <c r="AP37" i="11"/>
  <c r="AR37" i="11" s="1"/>
  <c r="AO57" i="11"/>
  <c r="AO70" i="11" s="1"/>
  <c r="AO77" i="11" s="1"/>
  <c r="AO79" i="11" s="1"/>
  <c r="AM70" i="10"/>
  <c r="AM77" i="10" s="1"/>
  <c r="AM79" i="10" s="1"/>
  <c r="AM59" i="10"/>
  <c r="AM115" i="10" s="1"/>
  <c r="BD15" i="11" l="1"/>
  <c r="AY15" i="10"/>
  <c r="AM133" i="10"/>
  <c r="AO115" i="11"/>
  <c r="AO133" i="11" s="1"/>
  <c r="AX36" i="11"/>
  <c r="AV37" i="11"/>
  <c r="AO59" i="11"/>
  <c r="AO81" i="11"/>
  <c r="AO80" i="11"/>
  <c r="AM81" i="10"/>
  <c r="AM80" i="10"/>
  <c r="AM99" i="10" l="1"/>
  <c r="AM100" i="10"/>
  <c r="AO100" i="11"/>
  <c r="AO99" i="11"/>
  <c r="AQ86" i="10" l="1"/>
  <c r="AQ119" i="10" l="1"/>
  <c r="AT119" i="11" s="1"/>
  <c r="AR86" i="10"/>
  <c r="AL86" i="11"/>
  <c r="AG86" i="10"/>
  <c r="AG119" i="10" s="1"/>
  <c r="AR119" i="10" l="1"/>
  <c r="AU119" i="11" s="1"/>
  <c r="AH86" i="10"/>
  <c r="AH119" i="10" s="1"/>
  <c r="AH119" i="11"/>
  <c r="AS86" i="10"/>
  <c r="AG95" i="10"/>
  <c r="AG130" i="10" l="1"/>
  <c r="AH130" i="11" s="1"/>
  <c r="AS119" i="10"/>
  <c r="AV119" i="11" s="1"/>
  <c r="AI86" i="10"/>
  <c r="AI119" i="10" s="1"/>
  <c r="AI119" i="11"/>
  <c r="AQ85" i="10"/>
  <c r="AQ118" i="10" s="1"/>
  <c r="AR85" i="10" l="1"/>
  <c r="AS85" i="10" s="1"/>
  <c r="AT118" i="11"/>
  <c r="AJ86" i="10"/>
  <c r="AJ119" i="11"/>
  <c r="AJ96" i="11"/>
  <c r="AQ84" i="10"/>
  <c r="AQ117" i="10" l="1"/>
  <c r="AT117" i="11" s="1"/>
  <c r="AS118" i="10"/>
  <c r="AJ119" i="10"/>
  <c r="AK119" i="11" s="1"/>
  <c r="AL119" i="11" s="1"/>
  <c r="AR118" i="10"/>
  <c r="AU118" i="11" s="1"/>
  <c r="AH95" i="10"/>
  <c r="AH130" i="10" s="1"/>
  <c r="AI96" i="11"/>
  <c r="AT96" i="11"/>
  <c r="AQ95" i="10"/>
  <c r="AQ130" i="10" s="1"/>
  <c r="AV118" i="11" l="1"/>
  <c r="AR95" i="10"/>
  <c r="AT130" i="11"/>
  <c r="AI95" i="10"/>
  <c r="AI130" i="10" s="1"/>
  <c r="AI130" i="11"/>
  <c r="AL84" i="11"/>
  <c r="AH96" i="11"/>
  <c r="AG84" i="10"/>
  <c r="AG117" i="10" s="1"/>
  <c r="AK96" i="11"/>
  <c r="AG85" i="10"/>
  <c r="AG118" i="10" s="1"/>
  <c r="AR84" i="10"/>
  <c r="AU96" i="11"/>
  <c r="AR117" i="10" l="1"/>
  <c r="AU117" i="11" s="1"/>
  <c r="AR130" i="10"/>
  <c r="AU130" i="11" s="1"/>
  <c r="AH117" i="11"/>
  <c r="AJ95" i="10"/>
  <c r="AJ130" i="11"/>
  <c r="AH85" i="10"/>
  <c r="AH118" i="10" s="1"/>
  <c r="AH118" i="11"/>
  <c r="AS84" i="10"/>
  <c r="AL85" i="11"/>
  <c r="AG96" i="10"/>
  <c r="AH84" i="10"/>
  <c r="AH117" i="10" s="1"/>
  <c r="AL96" i="11"/>
  <c r="AS117" i="10" l="1"/>
  <c r="AV117" i="11" s="1"/>
  <c r="AJ130" i="10"/>
  <c r="AK130" i="11" s="1"/>
  <c r="AL130" i="11" s="1"/>
  <c r="AI117" i="11"/>
  <c r="AG131" i="10"/>
  <c r="AI85" i="10"/>
  <c r="AI118" i="10" s="1"/>
  <c r="AI118" i="11"/>
  <c r="AH96" i="10"/>
  <c r="AI84" i="10"/>
  <c r="AI117" i="10" s="1"/>
  <c r="AH131" i="11" l="1"/>
  <c r="AH131" i="10"/>
  <c r="AJ117" i="11"/>
  <c r="AI131" i="10"/>
  <c r="AJ85" i="10"/>
  <c r="AJ118" i="11"/>
  <c r="AI96" i="10"/>
  <c r="AJ84" i="10"/>
  <c r="AJ117" i="10" s="1"/>
  <c r="AJ118" i="10" l="1"/>
  <c r="AK118" i="11" s="1"/>
  <c r="AL118" i="11" s="1"/>
  <c r="AJ131" i="11"/>
  <c r="AI131" i="11"/>
  <c r="AJ96" i="10"/>
  <c r="AQ38" i="10"/>
  <c r="AQ94" i="10" s="1"/>
  <c r="AQ127" i="10" s="1"/>
  <c r="AK117" i="11" l="1"/>
  <c r="AL117" i="11" s="1"/>
  <c r="AJ131" i="10"/>
  <c r="AQ96" i="10"/>
  <c r="AR38" i="10"/>
  <c r="AK131" i="11" l="1"/>
  <c r="AT127" i="11"/>
  <c r="AQ131" i="10"/>
  <c r="AS38" i="10"/>
  <c r="AR94" i="10"/>
  <c r="AR127" i="10" s="1"/>
  <c r="AG38" i="10"/>
  <c r="AH38" i="10" s="1"/>
  <c r="AI38" i="10" s="1"/>
  <c r="AJ38" i="10" s="1"/>
  <c r="AL38" i="11"/>
  <c r="AT131" i="11" l="1"/>
  <c r="AL131" i="11"/>
  <c r="AU127" i="11"/>
  <c r="AR131" i="10"/>
  <c r="AR96" i="10"/>
  <c r="AT38" i="10"/>
  <c r="AT94" i="10" s="1"/>
  <c r="AS94" i="10"/>
  <c r="AS127" i="10" s="1"/>
  <c r="AG11" i="10"/>
  <c r="AT127" i="10" l="1"/>
  <c r="AW127" i="11" s="1"/>
  <c r="AU131" i="11"/>
  <c r="AV127" i="11"/>
  <c r="AX94" i="11"/>
  <c r="AT19" i="11"/>
  <c r="AU19" i="11"/>
  <c r="AL11" i="11"/>
  <c r="AQ19" i="10"/>
  <c r="AH11" i="10"/>
  <c r="AX127" i="11" l="1"/>
  <c r="AI11" i="10"/>
  <c r="AR19" i="10"/>
  <c r="AJ11" i="10" l="1"/>
  <c r="AU10" i="11" l="1"/>
  <c r="AQ12" i="10" l="1"/>
  <c r="AT10" i="11"/>
  <c r="AQ10" i="10" l="1"/>
  <c r="AR12" i="10"/>
  <c r="AS12" i="10" l="1"/>
  <c r="AR10" i="10"/>
  <c r="AK10" i="11" l="1"/>
  <c r="AJ10" i="11" l="1"/>
  <c r="AV20" i="11"/>
  <c r="AI10" i="11" l="1"/>
  <c r="AU20" i="11"/>
  <c r="AU18" i="11" l="1"/>
  <c r="AU24" i="11"/>
  <c r="AL12" i="11" l="1"/>
  <c r="AG12" i="10"/>
  <c r="AH10" i="11"/>
  <c r="AT20" i="11"/>
  <c r="AT18" i="11" l="1"/>
  <c r="AT24" i="11"/>
  <c r="AL10" i="11"/>
  <c r="AH12" i="10"/>
  <c r="AG10" i="10"/>
  <c r="AQ20" i="10"/>
  <c r="AQ24" i="10" l="1"/>
  <c r="AQ18" i="10"/>
  <c r="AI12" i="10"/>
  <c r="AS20" i="10" s="1"/>
  <c r="AH10" i="10"/>
  <c r="AR20" i="10"/>
  <c r="AR24" i="10" l="1"/>
  <c r="AR18" i="10"/>
  <c r="AJ12" i="10"/>
  <c r="AI10" i="10"/>
  <c r="AJ10" i="10" l="1"/>
  <c r="AV109" i="11"/>
  <c r="AV112" i="11"/>
  <c r="AV103" i="11"/>
  <c r="AK102" i="11" l="1"/>
  <c r="AQ101" i="10"/>
  <c r="AT102" i="11"/>
  <c r="AT103" i="11"/>
  <c r="AJ108" i="11"/>
  <c r="AJ102" i="11"/>
  <c r="AI111" i="11"/>
  <c r="AK111" i="11"/>
  <c r="AH111" i="11"/>
  <c r="AL110" i="11"/>
  <c r="AL111" i="11" s="1"/>
  <c r="AG110" i="10"/>
  <c r="AH108" i="11"/>
  <c r="AG107" i="10"/>
  <c r="AQ107" i="10"/>
  <c r="AT109" i="11"/>
  <c r="AT108" i="11"/>
  <c r="AG101" i="10"/>
  <c r="AL101" i="11"/>
  <c r="AL102" i="11" s="1"/>
  <c r="AH102" i="11"/>
  <c r="AI108" i="11"/>
  <c r="AI102" i="11"/>
  <c r="AJ111" i="11"/>
  <c r="AQ110" i="10"/>
  <c r="AT112" i="11"/>
  <c r="AT111" i="11"/>
  <c r="AG108" i="10" l="1"/>
  <c r="AG111" i="10"/>
  <c r="AH107" i="10"/>
  <c r="AH110" i="10"/>
  <c r="AK108" i="11"/>
  <c r="AH101" i="10"/>
  <c r="AG102" i="10"/>
  <c r="AQ109" i="10"/>
  <c r="AQ108" i="10"/>
  <c r="AQ102" i="10"/>
  <c r="AQ103" i="10"/>
  <c r="AQ111" i="10"/>
  <c r="AQ112" i="10"/>
  <c r="AL107" i="11"/>
  <c r="AL108" i="11" s="1"/>
  <c r="AH111" i="10" l="1"/>
  <c r="AH108" i="10"/>
  <c r="AI110" i="10"/>
  <c r="AI107" i="10"/>
  <c r="AI101" i="10"/>
  <c r="AH102" i="10"/>
  <c r="AI108" i="10" l="1"/>
  <c r="AI111" i="10"/>
  <c r="AJ110" i="10"/>
  <c r="AJ107" i="10"/>
  <c r="AI102" i="10"/>
  <c r="AJ101" i="10"/>
  <c r="AJ108" i="10" l="1"/>
  <c r="AJ111" i="10"/>
  <c r="AJ102" i="10"/>
  <c r="AQ55" i="10" l="1"/>
  <c r="AQ52" i="10" l="1"/>
  <c r="AQ32" i="10"/>
  <c r="AQ33" i="10"/>
  <c r="AQ31" i="10" l="1"/>
  <c r="AL34" i="11" l="1"/>
  <c r="AG33" i="10" l="1"/>
  <c r="AH33" i="10" s="1"/>
  <c r="AI33" i="10" s="1"/>
  <c r="AJ33" i="10" s="1"/>
  <c r="AL33" i="11"/>
  <c r="AG31" i="10"/>
  <c r="AH31" i="10" s="1"/>
  <c r="AI31" i="10" s="1"/>
  <c r="AJ31" i="10" s="1"/>
  <c r="AL31" i="11"/>
  <c r="AH52" i="10"/>
  <c r="AI52" i="10" s="1"/>
  <c r="AJ52" i="10" s="1"/>
  <c r="AL52" i="11"/>
  <c r="AL32" i="11"/>
  <c r="AG32" i="10"/>
  <c r="AH32" i="10" s="1"/>
  <c r="AI32" i="10" s="1"/>
  <c r="AJ32" i="10" s="1"/>
  <c r="AL55" i="11"/>
  <c r="AG55" i="10"/>
  <c r="AH55" i="10" s="1"/>
  <c r="AI55" i="10" s="1"/>
  <c r="AJ55" i="10" s="1"/>
  <c r="AG34" i="10"/>
  <c r="AH34" i="10" s="1"/>
  <c r="AI34" i="10" s="1"/>
  <c r="AQ39" i="10" l="1"/>
  <c r="AQ58" i="10"/>
  <c r="AQ27" i="10" l="1"/>
  <c r="AQ35" i="10"/>
  <c r="AT37" i="11"/>
  <c r="AT72" i="11"/>
  <c r="AQ51" i="10"/>
  <c r="AQ50" i="10"/>
  <c r="AT73" i="11"/>
  <c r="AT26" i="11"/>
  <c r="AT42" i="11" l="1"/>
  <c r="AT43" i="11" s="1"/>
  <c r="AQ73" i="10"/>
  <c r="AQ72" i="10"/>
  <c r="AQ37" i="10"/>
  <c r="AT30" i="11"/>
  <c r="AQ28" i="10"/>
  <c r="AQ26" i="10" s="1"/>
  <c r="AQ42" i="10" s="1"/>
  <c r="AQ43" i="10" l="1"/>
  <c r="AQ30" i="10"/>
  <c r="AK72" i="11" l="1"/>
  <c r="AK37" i="11"/>
  <c r="AJ73" i="11"/>
  <c r="AK73" i="11"/>
  <c r="AQ104" i="10" l="1"/>
  <c r="AT105" i="11"/>
  <c r="AT98" i="11"/>
  <c r="AT99" i="11" l="1"/>
  <c r="AQ105" i="10"/>
  <c r="AQ98" i="10"/>
  <c r="AQ99" i="10" l="1"/>
  <c r="AK30" i="11"/>
  <c r="AK26" i="11"/>
  <c r="AK42" i="11" s="1"/>
  <c r="AK43" i="11" l="1"/>
  <c r="AI37" i="11" l="1"/>
  <c r="AI73" i="11"/>
  <c r="AI72" i="11"/>
  <c r="AI30" i="11" l="1"/>
  <c r="AI26" i="11"/>
  <c r="AI42" i="11" s="1"/>
  <c r="AI43" i="11" l="1"/>
  <c r="AG39" i="10" l="1"/>
  <c r="AH39" i="10" s="1"/>
  <c r="AH72" i="11"/>
  <c r="AG51" i="10"/>
  <c r="AH51" i="10" s="1"/>
  <c r="AH37" i="11"/>
  <c r="AG35" i="10"/>
  <c r="AG27" i="10"/>
  <c r="AG50" i="10"/>
  <c r="AH50" i="10" s="1"/>
  <c r="AI50" i="10" s="1"/>
  <c r="AJ50" i="10" s="1"/>
  <c r="AL50" i="11"/>
  <c r="AH73" i="11"/>
  <c r="AH26" i="11" l="1"/>
  <c r="AH30" i="11"/>
  <c r="AG28" i="10"/>
  <c r="AH28" i="10" s="1"/>
  <c r="AL73" i="11"/>
  <c r="AG73" i="10"/>
  <c r="AH73" i="10" s="1"/>
  <c r="AI73" i="10" s="1"/>
  <c r="AJ73" i="10" s="1"/>
  <c r="AH27" i="10"/>
  <c r="AG72" i="10"/>
  <c r="AH72" i="10" s="1"/>
  <c r="AH35" i="10"/>
  <c r="AG37" i="10"/>
  <c r="AG26" i="10" l="1"/>
  <c r="AG42" i="10" s="1"/>
  <c r="AG43" i="10" s="1"/>
  <c r="AH37" i="10"/>
  <c r="AG30" i="10"/>
  <c r="AH30" i="10" s="1"/>
  <c r="AH26" i="10"/>
  <c r="AH42" i="10" s="1"/>
  <c r="AH42" i="11"/>
  <c r="AH43" i="11" l="1"/>
  <c r="AH43" i="10"/>
  <c r="AG104" i="10" l="1"/>
  <c r="AH105" i="11"/>
  <c r="AH98" i="11"/>
  <c r="AT106" i="11"/>
  <c r="AH100" i="11" l="1"/>
  <c r="AH99" i="11"/>
  <c r="AT100" i="11"/>
  <c r="AG105" i="10"/>
  <c r="AG98" i="10"/>
  <c r="AG100" i="10" s="1"/>
  <c r="AQ106" i="10"/>
  <c r="AG99" i="10" l="1"/>
  <c r="AQ100" i="10"/>
  <c r="AT78" i="11" l="1"/>
  <c r="AQ45" i="10"/>
  <c r="AT47" i="11"/>
  <c r="AT57" i="11" l="1"/>
  <c r="AT48" i="11"/>
  <c r="AQ78" i="10"/>
  <c r="AQ47" i="10"/>
  <c r="AQ48" i="10" l="1"/>
  <c r="AQ57" i="10"/>
  <c r="AG58" i="10"/>
  <c r="AH58" i="10" s="1"/>
  <c r="AI58" i="10" s="1"/>
  <c r="AJ58" i="10" s="1"/>
  <c r="AL58" i="11"/>
  <c r="AT59" i="11"/>
  <c r="AT60" i="11" s="1"/>
  <c r="AT70" i="11"/>
  <c r="AT77" i="11" s="1"/>
  <c r="AT79" i="11" s="1"/>
  <c r="AT80" i="11" s="1"/>
  <c r="AJ78" i="11"/>
  <c r="AI78" i="11" l="1"/>
  <c r="AI47" i="11"/>
  <c r="AQ70" i="10"/>
  <c r="AQ77" i="10" s="1"/>
  <c r="AQ79" i="10" s="1"/>
  <c r="AQ59" i="10"/>
  <c r="AQ60" i="10" l="1"/>
  <c r="AQ115" i="10"/>
  <c r="AQ133" i="10" s="1"/>
  <c r="AK78" i="11"/>
  <c r="AK47" i="11"/>
  <c r="AQ81" i="10"/>
  <c r="AQ80" i="10"/>
  <c r="AI48" i="11"/>
  <c r="AI77" i="11"/>
  <c r="AI79" i="11" s="1"/>
  <c r="AI57" i="11"/>
  <c r="AT115" i="11" l="1"/>
  <c r="AI80" i="11"/>
  <c r="AI81" i="11"/>
  <c r="AI70" i="11"/>
  <c r="AI59" i="11"/>
  <c r="AI60" i="11" s="1"/>
  <c r="AK57" i="11"/>
  <c r="AK77" i="11"/>
  <c r="AK79" i="11" s="1"/>
  <c r="AK48" i="11"/>
  <c r="AT133" i="11" l="1"/>
  <c r="AL45" i="11"/>
  <c r="AH78" i="11"/>
  <c r="AL78" i="11" s="1"/>
  <c r="AG45" i="10"/>
  <c r="AH47" i="11"/>
  <c r="AK59" i="11"/>
  <c r="AK60" i="11" s="1"/>
  <c r="AK70" i="11"/>
  <c r="AK80" i="11"/>
  <c r="AK81" i="11"/>
  <c r="AH77" i="11" l="1"/>
  <c r="AH48" i="11"/>
  <c r="AH57" i="11"/>
  <c r="AG78" i="10"/>
  <c r="AH45" i="10"/>
  <c r="AG47" i="10"/>
  <c r="AG57" i="10" s="1"/>
  <c r="AH78" i="10" l="1"/>
  <c r="AI45" i="10"/>
  <c r="AH47" i="10"/>
  <c r="AH57" i="10" s="1"/>
  <c r="AG59" i="10"/>
  <c r="AG70" i="10"/>
  <c r="AG77" i="10" s="1"/>
  <c r="AG79" i="10" s="1"/>
  <c r="AH59" i="11"/>
  <c r="AH70" i="11"/>
  <c r="AH79" i="11"/>
  <c r="AG115" i="10" l="1"/>
  <c r="AG133" i="10" s="1"/>
  <c r="AB115" i="11"/>
  <c r="AB133" i="11" s="1"/>
  <c r="AG81" i="10"/>
  <c r="AG80" i="10"/>
  <c r="AH81" i="11"/>
  <c r="AH80" i="11"/>
  <c r="AT81" i="11"/>
  <c r="AH60" i="11"/>
  <c r="AH70" i="10"/>
  <c r="AH59" i="10"/>
  <c r="AI78" i="10"/>
  <c r="AJ45" i="10"/>
  <c r="AJ78" i="10" s="1"/>
  <c r="AH115" i="10" l="1"/>
  <c r="AH133" i="10" s="1"/>
  <c r="AH115" i="11"/>
  <c r="AC115" i="11"/>
  <c r="AC133" i="11" s="1"/>
  <c r="AH77" i="10"/>
  <c r="AH79" i="10" s="1"/>
  <c r="AG60" i="10"/>
  <c r="AH60" i="10" s="1"/>
  <c r="AH133" i="11" l="1"/>
  <c r="AI115" i="11"/>
  <c r="AH80" i="10"/>
  <c r="AH81" i="10"/>
  <c r="AK105" i="11"/>
  <c r="AK98" i="11"/>
  <c r="AI133" i="11" l="1"/>
  <c r="AK99" i="11"/>
  <c r="AK100" i="11"/>
  <c r="AI105" i="11" l="1"/>
  <c r="AH104" i="10"/>
  <c r="AI98" i="11"/>
  <c r="AI100" i="11" l="1"/>
  <c r="AI99" i="11"/>
  <c r="AH105" i="10"/>
  <c r="AH98" i="10"/>
  <c r="AH99" i="10" l="1"/>
  <c r="AH100" i="10"/>
  <c r="AR52" i="10"/>
  <c r="AR32" i="10"/>
  <c r="AS52" i="10" l="1"/>
  <c r="AT52" i="10" s="1"/>
  <c r="AS32" i="10"/>
  <c r="AT32" i="10" s="1"/>
  <c r="AR33" i="10"/>
  <c r="AS33" i="10" l="1"/>
  <c r="AR27" i="10"/>
  <c r="AU30" i="11"/>
  <c r="AX30" i="11" s="1"/>
  <c r="AR28" i="10"/>
  <c r="AS27" i="10" l="1"/>
  <c r="AT27" i="10" s="1"/>
  <c r="AR30" i="10"/>
  <c r="AS28" i="10"/>
  <c r="AT28" i="10" s="1"/>
  <c r="AT30" i="10" s="1"/>
  <c r="AU78" i="11"/>
  <c r="AX78" i="11" s="1"/>
  <c r="AR45" i="10"/>
  <c r="AS30" i="10" l="1"/>
  <c r="AR78" i="10"/>
  <c r="AS45" i="10"/>
  <c r="AU37" i="11"/>
  <c r="AX37" i="11" s="1"/>
  <c r="AR35" i="10"/>
  <c r="AS78" i="10" l="1"/>
  <c r="AR37" i="10"/>
  <c r="AS35" i="10"/>
  <c r="AT35" i="10" s="1"/>
  <c r="AT37" i="10" s="1"/>
  <c r="AR39" i="10"/>
  <c r="AR55" i="10"/>
  <c r="AS55" i="10" l="1"/>
  <c r="AT55" i="10" s="1"/>
  <c r="AS39" i="10"/>
  <c r="AT39" i="10" s="1"/>
  <c r="AS37" i="10"/>
  <c r="AR58" i="10"/>
  <c r="AS58" i="10" l="1"/>
  <c r="AT58" i="10" s="1"/>
  <c r="AU72" i="11"/>
  <c r="AX72" i="11" s="1"/>
  <c r="AR51" i="10"/>
  <c r="AU73" i="11"/>
  <c r="AX73" i="11" s="1"/>
  <c r="AR50" i="10"/>
  <c r="AR31" i="10"/>
  <c r="AU26" i="11"/>
  <c r="AU42" i="11" l="1"/>
  <c r="AS50" i="10"/>
  <c r="AT50" i="10" s="1"/>
  <c r="AS51" i="10"/>
  <c r="AT51" i="10" s="1"/>
  <c r="AS72" i="10"/>
  <c r="AT72" i="10"/>
  <c r="AS73" i="10"/>
  <c r="AT73" i="10"/>
  <c r="AR73" i="10"/>
  <c r="AR72" i="10"/>
  <c r="AR26" i="10"/>
  <c r="AS31" i="10"/>
  <c r="AT31" i="10" s="1"/>
  <c r="AU43" i="11"/>
  <c r="AU47" i="11"/>
  <c r="AR42" i="10" l="1"/>
  <c r="AS26" i="10"/>
  <c r="AR47" i="10"/>
  <c r="AU48" i="11"/>
  <c r="AU57" i="11"/>
  <c r="AR57" i="10" l="1"/>
  <c r="AR43" i="10"/>
  <c r="AR48" i="10"/>
  <c r="AR101" i="10"/>
  <c r="AU102" i="11"/>
  <c r="AU59" i="11"/>
  <c r="AU70" i="11"/>
  <c r="AU77" i="11" s="1"/>
  <c r="AU79" i="11" s="1"/>
  <c r="AU80" i="11" s="1"/>
  <c r="AU60" i="11" l="1"/>
  <c r="AR59" i="10"/>
  <c r="AR115" i="10" s="1"/>
  <c r="AR133" i="10" s="1"/>
  <c r="AR70" i="10"/>
  <c r="AR77" i="10" s="1"/>
  <c r="AS101" i="10"/>
  <c r="AS103" i="10" s="1"/>
  <c r="AU81" i="11"/>
  <c r="AU98" i="11"/>
  <c r="AU99" i="11" s="1"/>
  <c r="AU112" i="11"/>
  <c r="AU111" i="11"/>
  <c r="AR110" i="10"/>
  <c r="AR104" i="10"/>
  <c r="AU105" i="11"/>
  <c r="AU106" i="11"/>
  <c r="AR102" i="10"/>
  <c r="AR103" i="10"/>
  <c r="AU109" i="11"/>
  <c r="AR107" i="10"/>
  <c r="AU108" i="11"/>
  <c r="AR60" i="10" l="1"/>
  <c r="AU115" i="11"/>
  <c r="AS104" i="10"/>
  <c r="AS105" i="10" s="1"/>
  <c r="AS110" i="10"/>
  <c r="AS112" i="10" s="1"/>
  <c r="AR79" i="10"/>
  <c r="AU100" i="11"/>
  <c r="AR98" i="10"/>
  <c r="AS107" i="10"/>
  <c r="AR112" i="10"/>
  <c r="AR111" i="10"/>
  <c r="AR108" i="10"/>
  <c r="AR109" i="10"/>
  <c r="AR105" i="10"/>
  <c r="AR106" i="10"/>
  <c r="AU133" i="11" l="1"/>
  <c r="AS111" i="10"/>
  <c r="AR81" i="10"/>
  <c r="AR80" i="10"/>
  <c r="AR99" i="10"/>
  <c r="AS98" i="10"/>
  <c r="AR100" i="10"/>
  <c r="AS109" i="10"/>
  <c r="AS108" i="10"/>
  <c r="AJ72" i="11" l="1"/>
  <c r="AL51" i="11"/>
  <c r="AI51" i="10"/>
  <c r="AJ51" i="10" s="1"/>
  <c r="AL39" i="11"/>
  <c r="AI39" i="10"/>
  <c r="AJ39" i="10" s="1"/>
  <c r="AL72" i="11" l="1"/>
  <c r="AI72" i="10"/>
  <c r="AJ72" i="10" s="1"/>
  <c r="AJ30" i="11"/>
  <c r="AL28" i="11"/>
  <c r="AI28" i="10"/>
  <c r="AJ28" i="10" s="1"/>
  <c r="AJ26" i="11"/>
  <c r="AL27" i="11"/>
  <c r="AI27" i="10"/>
  <c r="AJ37" i="11"/>
  <c r="AL37" i="11" s="1"/>
  <c r="AL35" i="11"/>
  <c r="AI35" i="10"/>
  <c r="AJ35" i="10" l="1"/>
  <c r="AJ37" i="10" s="1"/>
  <c r="AI37" i="10"/>
  <c r="AJ42" i="11"/>
  <c r="AL26" i="11"/>
  <c r="AL42" i="11" s="1"/>
  <c r="AL43" i="11" s="1"/>
  <c r="AL30" i="11"/>
  <c r="AI30" i="10"/>
  <c r="AJ30" i="10" s="1"/>
  <c r="AJ27" i="10"/>
  <c r="AI26" i="10"/>
  <c r="AI42" i="10" s="1"/>
  <c r="AJ26" i="10" l="1"/>
  <c r="AJ42" i="10" s="1"/>
  <c r="AJ43" i="10" s="1"/>
  <c r="AI43" i="10"/>
  <c r="AI47" i="10"/>
  <c r="AI57" i="10" s="1"/>
  <c r="AJ43" i="11"/>
  <c r="AJ47" i="11"/>
  <c r="AJ47" i="10" l="1"/>
  <c r="AJ57" i="10" s="1"/>
  <c r="AJ70" i="10" s="1"/>
  <c r="AJ77" i="10" s="1"/>
  <c r="AJ79" i="10" s="1"/>
  <c r="AJ57" i="11"/>
  <c r="AJ48" i="11"/>
  <c r="AJ77" i="11"/>
  <c r="AL47" i="11"/>
  <c r="AI59" i="10"/>
  <c r="AI70" i="10"/>
  <c r="AI77" i="10" s="1"/>
  <c r="AI79" i="10" s="1"/>
  <c r="AI115" i="10" l="1"/>
  <c r="AI133" i="10" s="1"/>
  <c r="AD115" i="11"/>
  <c r="AD133" i="11" s="1"/>
  <c r="AJ59" i="10"/>
  <c r="AI81" i="10"/>
  <c r="AI80" i="10"/>
  <c r="AJ80" i="10"/>
  <c r="AJ81" i="10"/>
  <c r="AL48" i="11"/>
  <c r="AL57" i="11"/>
  <c r="AJ79" i="11"/>
  <c r="AL77" i="11"/>
  <c r="AJ70" i="11"/>
  <c r="AL70" i="11" s="1"/>
  <c r="AJ59" i="11"/>
  <c r="AJ115" i="10" l="1"/>
  <c r="AJ133" i="10" s="1"/>
  <c r="AJ115" i="11"/>
  <c r="AE115" i="11"/>
  <c r="AJ60" i="11"/>
  <c r="AL59" i="11"/>
  <c r="AJ80" i="11"/>
  <c r="AJ81" i="11"/>
  <c r="AL79" i="11"/>
  <c r="AJ133" i="11" l="1"/>
  <c r="AE133" i="11"/>
  <c r="AF115" i="11"/>
  <c r="AF133" i="11" s="1"/>
  <c r="AK115" i="11"/>
  <c r="AL80" i="11"/>
  <c r="AL81" i="11"/>
  <c r="AL60" i="11"/>
  <c r="AI60" i="10"/>
  <c r="AJ60" i="10" s="1"/>
  <c r="AL115" i="11" l="1"/>
  <c r="AK133" i="11"/>
  <c r="AV106" i="11"/>
  <c r="AL133" i="11" l="1"/>
  <c r="AJ105" i="11"/>
  <c r="AI104" i="10"/>
  <c r="AJ98" i="11"/>
  <c r="AV100" i="11" s="1"/>
  <c r="AL104" i="11"/>
  <c r="AL105" i="11" s="1"/>
  <c r="AS106" i="10" l="1"/>
  <c r="AJ100" i="11"/>
  <c r="AJ99" i="11"/>
  <c r="AL98" i="11"/>
  <c r="AI105" i="10"/>
  <c r="AI98" i="10"/>
  <c r="AJ104" i="10"/>
  <c r="AS100" i="10" l="1"/>
  <c r="AI100" i="10"/>
  <c r="AI99" i="10"/>
  <c r="AJ105" i="10"/>
  <c r="AJ98" i="10"/>
  <c r="AL99" i="11"/>
  <c r="AL100" i="11"/>
  <c r="AJ99" i="10" l="1"/>
  <c r="AJ100" i="10"/>
  <c r="AP10" i="11"/>
  <c r="AP102" i="11"/>
  <c r="AP19" i="11"/>
  <c r="AN11" i="10"/>
  <c r="AN19" i="10" l="1"/>
  <c r="AV10" i="11"/>
  <c r="AN10" i="10"/>
  <c r="AV19" i="11"/>
  <c r="AP99" i="11"/>
  <c r="AS11" i="10"/>
  <c r="AP42" i="11"/>
  <c r="AN102" i="10"/>
  <c r="AV102" i="11"/>
  <c r="AP18" i="11"/>
  <c r="AP24" i="11"/>
  <c r="AN42" i="10" l="1"/>
  <c r="AV18" i="11"/>
  <c r="AV99" i="11"/>
  <c r="AV42" i="11"/>
  <c r="AV47" i="11" s="1"/>
  <c r="AV24" i="11"/>
  <c r="AS19" i="10"/>
  <c r="AN99" i="10"/>
  <c r="AN18" i="10"/>
  <c r="AN24" i="10"/>
  <c r="AS10" i="10"/>
  <c r="AS102" i="10"/>
  <c r="AP43" i="11"/>
  <c r="AP47" i="11"/>
  <c r="AV43" i="11" l="1"/>
  <c r="AS42" i="10"/>
  <c r="AP57" i="11"/>
  <c r="AP48" i="11"/>
  <c r="AS99" i="10"/>
  <c r="AN43" i="10"/>
  <c r="AN47" i="10"/>
  <c r="AS24" i="10"/>
  <c r="AS18" i="10"/>
  <c r="AV48" i="11"/>
  <c r="AV57" i="11"/>
  <c r="AS47" i="10" l="1"/>
  <c r="AS57" i="10" s="1"/>
  <c r="AS43" i="10"/>
  <c r="AN48" i="10"/>
  <c r="AP59" i="11"/>
  <c r="AP70" i="11"/>
  <c r="AN57" i="10"/>
  <c r="AV70" i="11"/>
  <c r="AV77" i="11" s="1"/>
  <c r="AV59" i="11" l="1"/>
  <c r="AS48" i="10"/>
  <c r="AN70" i="10"/>
  <c r="AP77" i="11"/>
  <c r="AP79" i="11" s="1"/>
  <c r="AS70" i="10"/>
  <c r="AN59" i="10"/>
  <c r="AN115" i="10" s="1"/>
  <c r="AS59" i="10"/>
  <c r="AS115" i="10" s="1"/>
  <c r="AV115" i="11" l="1"/>
  <c r="AP115" i="11"/>
  <c r="AN60" i="10"/>
  <c r="AN77" i="10"/>
  <c r="AS77" i="10"/>
  <c r="AS60" i="10"/>
  <c r="AV79" i="11"/>
  <c r="AP80" i="11"/>
  <c r="AP81" i="11"/>
  <c r="AN79" i="10" l="1"/>
  <c r="AN81" i="10" s="1"/>
  <c r="AS79" i="10"/>
  <c r="AV81" i="11"/>
  <c r="AV80" i="11"/>
  <c r="AN80" i="10" l="1"/>
  <c r="AS81" i="10"/>
  <c r="AS80" i="10"/>
  <c r="AT45" i="10" l="1"/>
  <c r="AT78" i="10" l="1"/>
  <c r="AT85" i="10" l="1"/>
  <c r="AT86" i="10"/>
  <c r="AT91" i="10"/>
  <c r="AT88" i="10"/>
  <c r="AT90" i="10"/>
  <c r="AT92" i="10"/>
  <c r="AT93" i="10"/>
  <c r="AT84" i="10"/>
  <c r="AT117" i="10" s="1"/>
  <c r="AV95" i="11"/>
  <c r="AN95" i="10"/>
  <c r="AN130" i="10" s="1"/>
  <c r="AN131" i="10" s="1"/>
  <c r="AP131" i="11" l="1"/>
  <c r="AQ131" i="11"/>
  <c r="AN133" i="10"/>
  <c r="AT122" i="10"/>
  <c r="AW122" i="11" s="1"/>
  <c r="AX122" i="11" s="1"/>
  <c r="AT120" i="10"/>
  <c r="AW120" i="11" s="1"/>
  <c r="AX120" i="11" s="1"/>
  <c r="AT126" i="10"/>
  <c r="AW126" i="11" s="1"/>
  <c r="AX126" i="11" s="1"/>
  <c r="AT119" i="10"/>
  <c r="AW119" i="11" s="1"/>
  <c r="AX119" i="11" s="1"/>
  <c r="AT118" i="10"/>
  <c r="AW118" i="11" s="1"/>
  <c r="AX118" i="11" s="1"/>
  <c r="AW117" i="11"/>
  <c r="AX117" i="11" s="1"/>
  <c r="AS95" i="10"/>
  <c r="AS130" i="10" s="1"/>
  <c r="AR131" i="11" l="1"/>
  <c r="AP133" i="11"/>
  <c r="AV130" i="11"/>
  <c r="AS131" i="10"/>
  <c r="AS133" i="10" s="1"/>
  <c r="AW95" i="11"/>
  <c r="AX95" i="11" s="1"/>
  <c r="AR95" i="11"/>
  <c r="AO96" i="10"/>
  <c r="AO26" i="10"/>
  <c r="AQ33" i="11"/>
  <c r="AV131" i="11" l="1"/>
  <c r="AV133" i="11" s="1"/>
  <c r="AT95" i="10"/>
  <c r="AW33" i="11"/>
  <c r="AR33" i="11"/>
  <c r="AQ26" i="11"/>
  <c r="AT130" i="10" l="1"/>
  <c r="AW130" i="11" s="1"/>
  <c r="AX130" i="11" s="1"/>
  <c r="AW26" i="11"/>
  <c r="AR26" i="11"/>
  <c r="AT33" i="10"/>
  <c r="AT26" i="10" s="1"/>
  <c r="AX33" i="11"/>
  <c r="AT131" i="10" l="1"/>
  <c r="AW131" i="11" s="1"/>
  <c r="AX131" i="11" s="1"/>
  <c r="AX26" i="11"/>
  <c r="AP96" i="11" l="1"/>
  <c r="AS89" i="10"/>
  <c r="AN89" i="10"/>
  <c r="AN96" i="10" s="1"/>
  <c r="AV96" i="11" l="1"/>
  <c r="AQ96" i="11"/>
  <c r="AS96" i="10"/>
  <c r="AR89" i="11" l="1"/>
  <c r="AW96" i="11"/>
  <c r="AX96" i="11" s="1"/>
  <c r="AR96" i="11"/>
  <c r="AX89" i="11" l="1"/>
  <c r="AT89" i="10"/>
  <c r="AT96" i="10" s="1"/>
  <c r="BL14" i="18"/>
  <c r="BL13" i="18" l="1"/>
  <c r="BL44" i="18" l="1"/>
  <c r="BL80" i="18" l="1"/>
  <c r="BL85" i="18" l="1"/>
  <c r="AQ110" i="11" l="1"/>
  <c r="AO112" i="10"/>
  <c r="AQ101" i="11"/>
  <c r="AO103" i="10"/>
  <c r="AO98" i="10"/>
  <c r="AQ107" i="11"/>
  <c r="AO109" i="10"/>
  <c r="AQ104" i="11"/>
  <c r="AO106" i="10"/>
  <c r="AR107" i="11" l="1"/>
  <c r="AR109" i="11" s="1"/>
  <c r="AW107" i="11"/>
  <c r="BC107" i="11" s="1"/>
  <c r="AQ109" i="11"/>
  <c r="AR104" i="11"/>
  <c r="AW104" i="11"/>
  <c r="AQ106" i="11"/>
  <c r="AO100" i="10"/>
  <c r="AR101" i="11"/>
  <c r="AR103" i="11" s="1"/>
  <c r="AW101" i="11"/>
  <c r="BC101" i="11" s="1"/>
  <c r="AQ103" i="11"/>
  <c r="AQ98" i="11"/>
  <c r="AR110" i="11"/>
  <c r="AQ112" i="11"/>
  <c r="AW110" i="11"/>
  <c r="BC110" i="11" s="1"/>
  <c r="AY101" i="10" l="1"/>
  <c r="BD110" i="11"/>
  <c r="AY110" i="10"/>
  <c r="BD107" i="11"/>
  <c r="AY107" i="10"/>
  <c r="BD101" i="11"/>
  <c r="AR98" i="11"/>
  <c r="AQ100" i="11"/>
  <c r="AT101" i="10"/>
  <c r="AX101" i="11"/>
  <c r="AW103" i="11"/>
  <c r="AW98" i="11"/>
  <c r="AO22" i="10"/>
  <c r="AQ14" i="11"/>
  <c r="AO111" i="10"/>
  <c r="AR106" i="11"/>
  <c r="AO21" i="10"/>
  <c r="AQ13" i="11"/>
  <c r="AO108" i="10"/>
  <c r="AT110" i="10"/>
  <c r="AW112" i="11"/>
  <c r="AX110" i="11"/>
  <c r="AX107" i="11"/>
  <c r="AW109" i="11"/>
  <c r="AT107" i="10"/>
  <c r="AX104" i="11"/>
  <c r="AT104" i="10"/>
  <c r="AW106" i="11"/>
  <c r="AO19" i="10"/>
  <c r="AO10" i="10"/>
  <c r="AQ11" i="11"/>
  <c r="AO102" i="10"/>
  <c r="AR112" i="11"/>
  <c r="AO20" i="10"/>
  <c r="AQ12" i="11"/>
  <c r="AO105" i="10"/>
  <c r="AR12" i="11" l="1"/>
  <c r="AQ20" i="11"/>
  <c r="AW12" i="11"/>
  <c r="AQ105" i="11"/>
  <c r="AQ21" i="11"/>
  <c r="AW13" i="11"/>
  <c r="BC13" i="11" s="1"/>
  <c r="BC108" i="11" s="1"/>
  <c r="AR13" i="11"/>
  <c r="AQ108" i="11"/>
  <c r="AX103" i="11"/>
  <c r="AX109" i="11"/>
  <c r="AO24" i="10"/>
  <c r="AO18" i="10"/>
  <c r="AO42" i="10"/>
  <c r="AO99" i="10"/>
  <c r="AT103" i="10"/>
  <c r="AT98" i="10"/>
  <c r="AQ22" i="11"/>
  <c r="AR14" i="11"/>
  <c r="AW14" i="11"/>
  <c r="BC14" i="11" s="1"/>
  <c r="BC111" i="11" s="1"/>
  <c r="AQ111" i="11"/>
  <c r="AT106" i="10"/>
  <c r="AX106" i="11"/>
  <c r="AX112" i="11"/>
  <c r="AR11" i="11"/>
  <c r="AQ10" i="11"/>
  <c r="AW11" i="11"/>
  <c r="BC11" i="11" s="1"/>
  <c r="AQ19" i="11"/>
  <c r="AQ102" i="11"/>
  <c r="AT112" i="10"/>
  <c r="AX98" i="11"/>
  <c r="AW100" i="11"/>
  <c r="AT109" i="10"/>
  <c r="AR100" i="11"/>
  <c r="AY11" i="10" l="1"/>
  <c r="AY102" i="10" s="1"/>
  <c r="BC102" i="11"/>
  <c r="BD14" i="11"/>
  <c r="BD111" i="11" s="1"/>
  <c r="AY14" i="10"/>
  <c r="AY111" i="10" s="1"/>
  <c r="BD13" i="11"/>
  <c r="BD108" i="11" s="1"/>
  <c r="AY13" i="10"/>
  <c r="AY108" i="10" s="1"/>
  <c r="BD11" i="11"/>
  <c r="BD102" i="11" s="1"/>
  <c r="AX100" i="11"/>
  <c r="AW22" i="11"/>
  <c r="AX14" i="11"/>
  <c r="AT14" i="10"/>
  <c r="AW111" i="11"/>
  <c r="AO47" i="10"/>
  <c r="AO43" i="10"/>
  <c r="AT100" i="10"/>
  <c r="AR10" i="11"/>
  <c r="AQ18" i="11"/>
  <c r="AQ24" i="11"/>
  <c r="AW10" i="11"/>
  <c r="AQ42" i="11"/>
  <c r="AQ99" i="11"/>
  <c r="AW21" i="11"/>
  <c r="AT13" i="10"/>
  <c r="AX13" i="11"/>
  <c r="AW108" i="11"/>
  <c r="AX12" i="11"/>
  <c r="AW20" i="11"/>
  <c r="AT12" i="10"/>
  <c r="AW105" i="11"/>
  <c r="AR108" i="11"/>
  <c r="AR21" i="11"/>
  <c r="AR22" i="11"/>
  <c r="AR111" i="11"/>
  <c r="AT11" i="10"/>
  <c r="AW19" i="11"/>
  <c r="AX11" i="11"/>
  <c r="AW102" i="11"/>
  <c r="AR102" i="11"/>
  <c r="AR19" i="11"/>
  <c r="AR20" i="11"/>
  <c r="AR105" i="11"/>
  <c r="AT21" i="10" l="1"/>
  <c r="AT108" i="10"/>
  <c r="AQ47" i="11"/>
  <c r="AQ43" i="11"/>
  <c r="AX20" i="11"/>
  <c r="AX105" i="11"/>
  <c r="AX19" i="11"/>
  <c r="AX102" i="11"/>
  <c r="AX21" i="11"/>
  <c r="AX108" i="11"/>
  <c r="AT19" i="10"/>
  <c r="AT10" i="10"/>
  <c r="AT102" i="10"/>
  <c r="AO57" i="10"/>
  <c r="AO48" i="10"/>
  <c r="AT22" i="10"/>
  <c r="AT111" i="10"/>
  <c r="AX10" i="11"/>
  <c r="AW18" i="11"/>
  <c r="AW24" i="11"/>
  <c r="AW42" i="11"/>
  <c r="AW99" i="11"/>
  <c r="AR24" i="11"/>
  <c r="AR18" i="11"/>
  <c r="AR42" i="11"/>
  <c r="AR43" i="11" s="1"/>
  <c r="AR99" i="11"/>
  <c r="AX22" i="11"/>
  <c r="AX111" i="11"/>
  <c r="AT20" i="10"/>
  <c r="AT105" i="10"/>
  <c r="AX24" i="11" l="1"/>
  <c r="AX18" i="11"/>
  <c r="AX42" i="11"/>
  <c r="AX43" i="11" s="1"/>
  <c r="AX99" i="11"/>
  <c r="AW47" i="11"/>
  <c r="AW43" i="11"/>
  <c r="AQ48" i="11"/>
  <c r="AQ57" i="11"/>
  <c r="AR47" i="11"/>
  <c r="AT24" i="10"/>
  <c r="AT18" i="10"/>
  <c r="AT42" i="10"/>
  <c r="AT99" i="10"/>
  <c r="AO59" i="10"/>
  <c r="AO70" i="10"/>
  <c r="AO77" i="10" s="1"/>
  <c r="AO79" i="10" s="1"/>
  <c r="AO115" i="10" l="1"/>
  <c r="AO133" i="10" s="1"/>
  <c r="AO60" i="10"/>
  <c r="AQ60" i="11" s="1"/>
  <c r="AO81" i="10"/>
  <c r="AO80" i="10"/>
  <c r="AT43" i="10"/>
  <c r="AT47" i="10"/>
  <c r="AW48" i="11"/>
  <c r="AW57" i="11"/>
  <c r="AW70" i="11" s="1"/>
  <c r="AW77" i="11" s="1"/>
  <c r="AX47" i="11"/>
  <c r="AR48" i="11"/>
  <c r="AR57" i="11"/>
  <c r="AQ70" i="11"/>
  <c r="AQ59" i="11"/>
  <c r="AR59" i="11" l="1"/>
  <c r="AW59" i="11"/>
  <c r="AX77" i="11"/>
  <c r="AX70" i="11"/>
  <c r="AQ77" i="11"/>
  <c r="AR70" i="11"/>
  <c r="AX57" i="11"/>
  <c r="AX48" i="11"/>
  <c r="AR60" i="11"/>
  <c r="AW60" i="11"/>
  <c r="AT57" i="10"/>
  <c r="AT48" i="10"/>
  <c r="AQ115" i="11"/>
  <c r="AQ133" i="11" s="1"/>
  <c r="AX59" i="11" l="1"/>
  <c r="AX60" i="11"/>
  <c r="AT59" i="10"/>
  <c r="AT70" i="10"/>
  <c r="AT77" i="10" s="1"/>
  <c r="AT79" i="10" s="1"/>
  <c r="AR115" i="11"/>
  <c r="AR133" i="11" s="1"/>
  <c r="AQ79" i="11"/>
  <c r="AR77" i="11"/>
  <c r="AQ81" i="11" l="1"/>
  <c r="AW79" i="11"/>
  <c r="AR79" i="11"/>
  <c r="AQ80" i="11"/>
  <c r="AT81" i="10"/>
  <c r="AT80" i="10"/>
  <c r="AT60" i="10"/>
  <c r="AT115" i="10"/>
  <c r="AT133" i="10" s="1"/>
  <c r="AX79" i="11" l="1"/>
  <c r="AX80" i="11" s="1"/>
  <c r="AW80" i="11"/>
  <c r="AW81" i="11"/>
  <c r="AW115" i="11"/>
  <c r="AR81" i="11"/>
  <c r="AR80" i="11"/>
  <c r="AX81" i="11" l="1"/>
  <c r="AW133" i="11"/>
  <c r="AX115" i="11"/>
  <c r="AX133" i="11" l="1"/>
  <c r="BA109" i="10" l="1"/>
  <c r="BA106" i="10"/>
  <c r="BA112" i="10"/>
  <c r="BF107" i="10"/>
  <c r="BF109" i="10" s="1"/>
  <c r="BF107" i="11"/>
  <c r="BA108" i="10"/>
  <c r="BF104" i="11"/>
  <c r="BF104" i="10"/>
  <c r="BA105" i="10"/>
  <c r="BF110" i="10"/>
  <c r="BF112" i="10" s="1"/>
  <c r="BF110" i="11"/>
  <c r="BA111" i="10"/>
  <c r="BF112" i="11" l="1"/>
  <c r="BF106" i="11"/>
  <c r="BF109" i="11"/>
  <c r="BF111" i="11"/>
  <c r="BL110" i="11"/>
  <c r="BF108" i="11"/>
  <c r="BL107" i="11"/>
  <c r="BF105" i="11"/>
  <c r="BL104" i="11"/>
  <c r="BF111" i="10"/>
  <c r="BF105" i="10"/>
  <c r="BF108" i="10"/>
  <c r="BL105" i="11" l="1"/>
  <c r="BL112" i="11"/>
  <c r="BL111" i="11"/>
  <c r="BL108" i="11"/>
  <c r="BL109" i="11"/>
  <c r="BA24" i="10" l="1"/>
  <c r="BF16" i="11"/>
  <c r="BF16" i="10"/>
  <c r="BA10" i="10"/>
  <c r="BA18" i="10" l="1"/>
  <c r="BL16" i="11"/>
  <c r="BL10" i="11" s="1"/>
  <c r="BA42" i="10"/>
  <c r="BF24" i="10"/>
  <c r="BF10" i="10"/>
  <c r="BF10" i="11"/>
  <c r="BF24" i="11" l="1"/>
  <c r="BF18" i="11"/>
  <c r="BF42" i="11"/>
  <c r="BA47" i="10"/>
  <c r="BA43" i="10"/>
  <c r="BF80" i="11" l="1"/>
  <c r="BA57" i="10"/>
  <c r="BA48" i="10"/>
  <c r="BF43" i="11"/>
  <c r="BF47" i="11"/>
  <c r="BF48" i="11" l="1"/>
  <c r="BF57" i="11"/>
  <c r="BA59" i="10"/>
  <c r="BA70" i="10"/>
  <c r="BA77" i="10" l="1"/>
  <c r="BA63" i="10"/>
  <c r="BA115" i="10" s="1"/>
  <c r="BA60" i="10"/>
  <c r="BF70" i="11"/>
  <c r="BF59" i="11"/>
  <c r="BA133" i="10" l="1"/>
  <c r="BF63" i="11"/>
  <c r="BF115" i="11" s="1"/>
  <c r="BF133" i="11" s="1"/>
  <c r="BA79" i="10"/>
  <c r="BF60" i="11"/>
  <c r="BF77" i="11"/>
  <c r="BA80" i="10" l="1"/>
  <c r="BA81" i="10"/>
  <c r="BF79" i="11"/>
  <c r="BF81" i="11" s="1"/>
  <c r="BA103" i="10" l="1"/>
  <c r="BF101" i="10"/>
  <c r="BF103" i="10" s="1"/>
  <c r="BF101" i="11"/>
  <c r="BA102" i="10"/>
  <c r="BA98" i="10"/>
  <c r="BF103" i="11" l="1"/>
  <c r="BA100" i="10"/>
  <c r="BF102" i="11"/>
  <c r="BL101" i="11"/>
  <c r="BF98" i="11"/>
  <c r="BF102" i="10"/>
  <c r="BF98" i="10"/>
  <c r="BA99" i="10"/>
  <c r="BF99" i="11" l="1"/>
  <c r="BF100" i="11"/>
  <c r="BL102" i="11"/>
  <c r="BL103" i="11"/>
  <c r="BL98" i="11"/>
  <c r="BF99" i="10"/>
  <c r="BL99" i="11" l="1"/>
  <c r="BN28" i="18" l="1"/>
  <c r="BN13" i="17"/>
  <c r="BN13" i="18" l="1"/>
  <c r="BN44" i="17"/>
  <c r="BN44" i="18" s="1"/>
  <c r="BN56" i="18" l="1"/>
  <c r="BN64" i="17"/>
  <c r="BN64" i="18" l="1"/>
  <c r="BN80" i="17"/>
  <c r="BN80" i="18" l="1"/>
  <c r="BN85" i="17"/>
  <c r="BN85" i="18" s="1"/>
  <c r="AV12" i="10" l="1"/>
  <c r="BL20" i="11"/>
  <c r="AZ10" i="11"/>
  <c r="BA10" i="11" l="1"/>
  <c r="BL24" i="11"/>
  <c r="BL18" i="11"/>
  <c r="BF20" i="10"/>
  <c r="AV10" i="10"/>
  <c r="AW12" i="10" l="1"/>
  <c r="AW10" i="10" s="1"/>
  <c r="BF18" i="10"/>
  <c r="BB10" i="11"/>
  <c r="AX12" i="10" l="1"/>
  <c r="AX10" i="10" s="1"/>
  <c r="BA105" i="11" l="1"/>
  <c r="BA98" i="11"/>
  <c r="BA100" i="11" l="1"/>
  <c r="BA99" i="11"/>
  <c r="AZ98" i="11"/>
  <c r="AV104" i="10"/>
  <c r="AZ105" i="11"/>
  <c r="BL106" i="11"/>
  <c r="BB105" i="11"/>
  <c r="BB98" i="11"/>
  <c r="AV105" i="10" l="1"/>
  <c r="AW104" i="10"/>
  <c r="AV98" i="10"/>
  <c r="BF106" i="10"/>
  <c r="AZ100" i="11"/>
  <c r="BL100" i="11"/>
  <c r="AZ99" i="11"/>
  <c r="BB100" i="11"/>
  <c r="BB99" i="11"/>
  <c r="BF100" i="10" l="1"/>
  <c r="AV99" i="10"/>
  <c r="AX104" i="10"/>
  <c r="AW105" i="10"/>
  <c r="AW98" i="10"/>
  <c r="AW99" i="10" s="1"/>
  <c r="AX105" i="10" l="1"/>
  <c r="AX98" i="10"/>
  <c r="AX99" i="10" s="1"/>
  <c r="AY12" i="10" l="1"/>
  <c r="AY10" i="10" s="1"/>
  <c r="BC10" i="11"/>
  <c r="BD10" i="11" s="1"/>
  <c r="BD12" i="11"/>
  <c r="AY104" i="10" l="1"/>
  <c r="BC105" i="11"/>
  <c r="BC98" i="11"/>
  <c r="BD104" i="11"/>
  <c r="BD105" i="11" s="1"/>
  <c r="BC100" i="11" l="1"/>
  <c r="BC99" i="11"/>
  <c r="BD98" i="11"/>
  <c r="AY105" i="10"/>
  <c r="AY98" i="10"/>
  <c r="AY99" i="10" s="1"/>
  <c r="BD100" i="11" l="1"/>
  <c r="BD99" i="11"/>
</calcChain>
</file>

<file path=xl/sharedStrings.xml><?xml version="1.0" encoding="utf-8"?>
<sst xmlns="http://schemas.openxmlformats.org/spreadsheetml/2006/main" count="1065" uniqueCount="282">
  <si>
    <t>Compilation of published financial information</t>
  </si>
  <si>
    <t>PROFORMA</t>
  </si>
  <si>
    <t>PROFIT &amp; LOSS QUARTERLY</t>
  </si>
  <si>
    <t>MSSF 16 | REPORTED</t>
  </si>
  <si>
    <t>MSSF 16 | PROFORMA</t>
  </si>
  <si>
    <t xml:space="preserve">(in PLN’000) </t>
  </si>
  <si>
    <t>1Q2021</t>
  </si>
  <si>
    <t>2Q2021</t>
  </si>
  <si>
    <t>3Q2021</t>
  </si>
  <si>
    <t>4Q2021</t>
  </si>
  <si>
    <t>1Q2022</t>
  </si>
  <si>
    <t>2Q2022</t>
  </si>
  <si>
    <t>3Q2022</t>
  </si>
  <si>
    <t>4Q2022</t>
  </si>
  <si>
    <t>1Q2023</t>
  </si>
  <si>
    <t>2Q2023</t>
  </si>
  <si>
    <t>3Q2023</t>
  </si>
  <si>
    <t>4Q2023</t>
  </si>
  <si>
    <t>1Q2024</t>
  </si>
  <si>
    <t>2Q2024</t>
  </si>
  <si>
    <t>3Q2024</t>
  </si>
  <si>
    <t>4Q2024</t>
  </si>
  <si>
    <t>1Q2025</t>
  </si>
  <si>
    <t>2Q2025</t>
  </si>
  <si>
    <t>3Q2025</t>
  </si>
  <si>
    <t>reviewed</t>
  </si>
  <si>
    <t>audited</t>
  </si>
  <si>
    <t>Total Sales</t>
  </si>
  <si>
    <t>Cash Sales - Advertising &amp; subscriptions</t>
  </si>
  <si>
    <t>Sales - Travel</t>
  </si>
  <si>
    <t>Sales - Consumer finance</t>
  </si>
  <si>
    <t>Sales - Other</t>
  </si>
  <si>
    <t>Sales - Barter</t>
  </si>
  <si>
    <t>Interco adj.</t>
  </si>
  <si>
    <t>Total Sales YoY</t>
  </si>
  <si>
    <t>Sales - Advertising &amp; subscriptions</t>
  </si>
  <si>
    <t>Cash Sales YoY</t>
  </si>
  <si>
    <t>Operating costs</t>
  </si>
  <si>
    <t xml:space="preserve">Salary and employee benefit expense </t>
  </si>
  <si>
    <t>External services</t>
  </si>
  <si>
    <t>including barter cost</t>
  </si>
  <si>
    <t>including non barter cost</t>
  </si>
  <si>
    <t>Cost of goods sold</t>
  </si>
  <si>
    <t xml:space="preserve">Materials and energy used </t>
  </si>
  <si>
    <t>Amortisation of programming rights</t>
  </si>
  <si>
    <t>Costs of the employee option scheme</t>
  </si>
  <si>
    <t>Other operating expenses</t>
  </si>
  <si>
    <t>including barter non-barter cost</t>
  </si>
  <si>
    <t>Goodwill impairment</t>
  </si>
  <si>
    <t>Other operating income/gains</t>
  </si>
  <si>
    <t>Gain/loss on disposal of other financial assets</t>
  </si>
  <si>
    <t>EBITDA</t>
  </si>
  <si>
    <t>EBITDA margin</t>
  </si>
  <si>
    <t>Amortization and depreciation</t>
  </si>
  <si>
    <t>Operating profit</t>
  </si>
  <si>
    <t>OP margin</t>
  </si>
  <si>
    <t>Finance income</t>
  </si>
  <si>
    <t>Finance costs</t>
  </si>
  <si>
    <t>Other income/loss</t>
  </si>
  <si>
    <t>Dividends received</t>
  </si>
  <si>
    <t>Profit on the sale of an associated company</t>
  </si>
  <si>
    <t>Share in profits of investments measured under equity accounting method</t>
  </si>
  <si>
    <t>Profit before income tax</t>
  </si>
  <si>
    <t>Income tax</t>
  </si>
  <si>
    <t>Net profit</t>
  </si>
  <si>
    <t>Equity holders of the Parent Company</t>
  </si>
  <si>
    <t>Non-controlling interests</t>
  </si>
  <si>
    <t>Dividend received</t>
  </si>
  <si>
    <t>YOY growth</t>
  </si>
  <si>
    <t>Adjustments including:</t>
  </si>
  <si>
    <t>M&amp;A and restructuring costs - external services</t>
  </si>
  <si>
    <t>M&amp;A and restructuring costs - employee costs</t>
  </si>
  <si>
    <t>Other M&amp;A and restructuring costs</t>
  </si>
  <si>
    <t>Amortization of programming rights</t>
  </si>
  <si>
    <t>Net result on barter transaction settlement</t>
  </si>
  <si>
    <t>Revaluation and scrapping of non-current assets</t>
  </si>
  <si>
    <t xml:space="preserve">Cancellation of a loan form the PFR Financial Shield </t>
  </si>
  <si>
    <t>Adjustement of VAT tax rate used in previous periods</t>
  </si>
  <si>
    <t>Goodwil impairment</t>
  </si>
  <si>
    <t>Other</t>
  </si>
  <si>
    <t>Total adjustments</t>
  </si>
  <si>
    <t>Adjusted EBITDA</t>
  </si>
  <si>
    <t>Adjusted EBITDA Margin (on non-barter sales)</t>
  </si>
  <si>
    <t>Adjusted EBITDA - Advertising &amp; subsricptions</t>
  </si>
  <si>
    <t>Adjusted EBITDA Margin</t>
  </si>
  <si>
    <t>Adjusted EBITDA - Travel</t>
  </si>
  <si>
    <t>Adjusted EBITDA - Consumer finance</t>
  </si>
  <si>
    <t>Adjusted EBITDA - Other</t>
  </si>
  <si>
    <t>1H2021</t>
  </si>
  <si>
    <t>1H2022</t>
  </si>
  <si>
    <t>1H2023</t>
  </si>
  <si>
    <t>1H2024</t>
  </si>
  <si>
    <t>1H2025</t>
  </si>
  <si>
    <t>3Q25</t>
  </si>
  <si>
    <t>Adjusted EBITDA - Advertising &amp; subscriptions</t>
  </si>
  <si>
    <t>STATEMENT OF FINANCIAL POSITION</t>
  </si>
  <si>
    <t>31 December</t>
  </si>
  <si>
    <t>31 
March</t>
  </si>
  <si>
    <t>30 
June</t>
  </si>
  <si>
    <t>30 September</t>
  </si>
  <si>
    <t>31 March</t>
  </si>
  <si>
    <t>adjusted</t>
  </si>
  <si>
    <t>Non-current assets</t>
  </si>
  <si>
    <t>Property, plant and equipment</t>
  </si>
  <si>
    <t>Goodwill</t>
  </si>
  <si>
    <t xml:space="preserve">Trademarks </t>
  </si>
  <si>
    <t>Homepage and WP mail</t>
  </si>
  <si>
    <t xml:space="preserve"> - </t>
  </si>
  <si>
    <t xml:space="preserve">Other intangible assets </t>
  </si>
  <si>
    <t>Long term programming rights</t>
  </si>
  <si>
    <t>Investments accounted for using the equity method</t>
  </si>
  <si>
    <t>Shares and other financial assets</t>
  </si>
  <si>
    <t>Long term receivables</t>
  </si>
  <si>
    <t>Deferred tax assets</t>
  </si>
  <si>
    <t>Total Non-current assets</t>
  </si>
  <si>
    <t>Current assets</t>
  </si>
  <si>
    <t>Short term programming assets</t>
  </si>
  <si>
    <t>Short term financial assets</t>
  </si>
  <si>
    <t>Inventory</t>
  </si>
  <si>
    <t>Trade receivables and other assets</t>
  </si>
  <si>
    <t>Cash and cash equivalents</t>
  </si>
  <si>
    <t>Non-current assets held for sale</t>
  </si>
  <si>
    <t>Total Current assets</t>
  </si>
  <si>
    <t>TOTAL ASSETS</t>
  </si>
  <si>
    <t>Equity</t>
  </si>
  <si>
    <t xml:space="preserve">Equity attributable to equity holders of the Parent Company </t>
  </si>
  <si>
    <t>Share capital</t>
  </si>
  <si>
    <t>Supplementary capital</t>
  </si>
  <si>
    <t>Revaluation reserve</t>
  </si>
  <si>
    <t>Other reserves</t>
  </si>
  <si>
    <t>Retained earnings</t>
  </si>
  <si>
    <t>Total Equity attributable to equity holders of the Parent Company</t>
  </si>
  <si>
    <t>Total Equity</t>
  </si>
  <si>
    <t xml:space="preserve">Long-term liabilities </t>
  </si>
  <si>
    <t>Loans</t>
  </si>
  <si>
    <t>Lease liabilities related to right to use of the assets</t>
  </si>
  <si>
    <t>Other liabilities</t>
  </si>
  <si>
    <t>Other long term provisions</t>
  </si>
  <si>
    <t>Deferred income tax provision</t>
  </si>
  <si>
    <t xml:space="preserve">Total Long-term liabilities </t>
  </si>
  <si>
    <t>Short-term liabilities</t>
  </si>
  <si>
    <t xml:space="preserve">Loans </t>
  </si>
  <si>
    <t>Trade and other payables</t>
  </si>
  <si>
    <t>Provisions for employee benefits</t>
  </si>
  <si>
    <t xml:space="preserve">Other provisions </t>
  </si>
  <si>
    <t>Current income tax liabilities</t>
  </si>
  <si>
    <t>Liabilities related to assets classified as held for sale</t>
  </si>
  <si>
    <t>Total Short-term liabilities</t>
  </si>
  <si>
    <t>TOTAL EQUITY AND LIABILITIES</t>
  </si>
  <si>
    <t>CASH FLOW STATEMENT YTD</t>
  </si>
  <si>
    <t>MSR 17</t>
  </si>
  <si>
    <t>MSSF 16</t>
  </si>
  <si>
    <t>MSSF16</t>
  </si>
  <si>
    <t>1Q2014</t>
  </si>
  <si>
    <t>1H2104</t>
  </si>
  <si>
    <t>3Q2014</t>
  </si>
  <si>
    <t>1Q2015</t>
  </si>
  <si>
    <t>1H2015</t>
  </si>
  <si>
    <t>3Q2015</t>
  </si>
  <si>
    <t>1Q2016</t>
  </si>
  <si>
    <t>1H2016</t>
  </si>
  <si>
    <t>3Q2016</t>
  </si>
  <si>
    <t>1Q2017</t>
  </si>
  <si>
    <t>1H2017</t>
  </si>
  <si>
    <t>3Q2017</t>
  </si>
  <si>
    <t>1Q2018</t>
  </si>
  <si>
    <t>1H2018</t>
  </si>
  <si>
    <t>3Q2018</t>
  </si>
  <si>
    <t>1Q2019</t>
  </si>
  <si>
    <t>1H2019</t>
  </si>
  <si>
    <t>3Q2019</t>
  </si>
  <si>
    <t>1Q2020</t>
  </si>
  <si>
    <t>1H2020</t>
  </si>
  <si>
    <t>3Q2020</t>
  </si>
  <si>
    <t>Cash flows from operating activities</t>
  </si>
  <si>
    <t>Adjustments for:</t>
  </si>
  <si>
    <t>Share in profits/losses of investments carried under the equity accounting method</t>
  </si>
  <si>
    <t>Amortisation of right to use of the buildings</t>
  </si>
  <si>
    <t>Payments for the programming rights</t>
  </si>
  <si>
    <t>Losses on sale/scrapping of PPE and intangible assets</t>
  </si>
  <si>
    <t xml:space="preserve">Finance income and costs </t>
  </si>
  <si>
    <t xml:space="preserve">Finance income recognised on refinancing the bank loan </t>
  </si>
  <si>
    <t>Finance income on revaluation of finacial receivables and other financial assets</t>
  </si>
  <si>
    <t>Exchange differences on cash and cash equivalents and financial liabilities</t>
  </si>
  <si>
    <t>Revaluation of contingent liabilities related to mergers &amp; acquisitions</t>
  </si>
  <si>
    <t>Financial income - revaluation of other financial assets and investment liabilities</t>
  </si>
  <si>
    <t xml:space="preserve">Revaluation of liabilities  -  put options for non-controlling interests </t>
  </si>
  <si>
    <t>Cost of the employee option scheme</t>
  </si>
  <si>
    <t>Income from bargain acquisition</t>
  </si>
  <si>
    <t>Other adjustments</t>
  </si>
  <si>
    <t xml:space="preserve">Changes in working capital </t>
  </si>
  <si>
    <t>(Increase)/decrease in inventory</t>
  </si>
  <si>
    <t>(Increase)/decrease in trade receivables and other assets</t>
  </si>
  <si>
    <t>Increase/(decrease) in trade and other payables</t>
  </si>
  <si>
    <t xml:space="preserve">IPO cost recognized in supplementary capital </t>
  </si>
  <si>
    <t>Income tax paid</t>
  </si>
  <si>
    <t>Income tax return</t>
  </si>
  <si>
    <t>Net cash flows from operating activities</t>
  </si>
  <si>
    <t>Cash flows from investing activities</t>
  </si>
  <si>
    <t>Sale of intangible assets and property, plant and equipment</t>
  </si>
  <si>
    <t>Sale of other financial assets and subsidiaries</t>
  </si>
  <si>
    <t>Sale of subsidiaries</t>
  </si>
  <si>
    <t>Purchase of intangible assets and property, plant and equipment</t>
  </si>
  <si>
    <t>Loans granted</t>
  </si>
  <si>
    <t>Loans to related parties</t>
  </si>
  <si>
    <t>Repayment of contingent liabilities related to mergers &amp; acquisitions</t>
  </si>
  <si>
    <t>Purchase of organized part of the enterprise</t>
  </si>
  <si>
    <t>Purchase of shares in a subsidiary</t>
  </si>
  <si>
    <t>Cash of the aquired subsidiaries as of the acquisition date</t>
  </si>
  <si>
    <t>Repayment of interests from loans granted</t>
  </si>
  <si>
    <t>Repayment of loans granted and investment receivables</t>
  </si>
  <si>
    <t>Exercising of the option to purchase non-controlling interest</t>
  </si>
  <si>
    <t>Purchase of other financial assets</t>
  </si>
  <si>
    <t>Acquisition of investments accounted for using the equity method</t>
  </si>
  <si>
    <t>Net cash flows from investing activities</t>
  </si>
  <si>
    <t>Net cash flows from financing activities</t>
  </si>
  <si>
    <t>Payments due to share capital increase</t>
  </si>
  <si>
    <t>Loans and advances received</t>
  </si>
  <si>
    <t>Interest on bank deposits</t>
  </si>
  <si>
    <t>Repayment of finance leases</t>
  </si>
  <si>
    <t>Repayment of bank commissions</t>
  </si>
  <si>
    <t>Interest paid</t>
  </si>
  <si>
    <t>Repayment of IRS</t>
  </si>
  <si>
    <t>Repayment of loans and advances received</t>
  </si>
  <si>
    <t>Dividends distributed to shareholders</t>
  </si>
  <si>
    <t>Dividends distributed to non-controlling shareholders</t>
  </si>
  <si>
    <t>Net increase/(decrease) in cash and cash equivalents</t>
  </si>
  <si>
    <t>Cash and cash equivalents at the beginning of the period</t>
  </si>
  <si>
    <t>Impact of exchange differences on cash and cash equivalents</t>
  </si>
  <si>
    <t>Cash and cash equivalents at the end of the period</t>
  </si>
  <si>
    <t>CASH FLOW STATEMENT QUARTERLY</t>
  </si>
  <si>
    <t>2Q2104</t>
  </si>
  <si>
    <t>4Q2014</t>
  </si>
  <si>
    <t>2Q2015</t>
  </si>
  <si>
    <t>4Q2015</t>
  </si>
  <si>
    <t>2Q2016</t>
  </si>
  <si>
    <t>4Q2016</t>
  </si>
  <si>
    <t>2Q2017</t>
  </si>
  <si>
    <t>4Q2017</t>
  </si>
  <si>
    <t>2Q2018</t>
  </si>
  <si>
    <t>4Q2018</t>
  </si>
  <si>
    <t>2Q2019</t>
  </si>
  <si>
    <t>4Q2019</t>
  </si>
  <si>
    <t>2Q2020</t>
  </si>
  <si>
    <t>4Q2020</t>
  </si>
  <si>
    <t>Finance income recognised on refinancing the bank loan</t>
  </si>
  <si>
    <t>4Q2025</t>
  </si>
  <si>
    <t>Transfered to assets held for sale</t>
  </si>
  <si>
    <t>Restructuring and transaction costs - external services</t>
  </si>
  <si>
    <t>Restructuring and transaction costs - remuneriation</t>
  </si>
  <si>
    <t>Restructuring and transaction costs - other operating costs and revenues</t>
  </si>
  <si>
    <t>Costs of employee options program</t>
  </si>
  <si>
    <t>Gain/loss from disposal of other financial assets</t>
  </si>
  <si>
    <t>Net result from barter transaction settlements</t>
  </si>
  <si>
    <t>Revaluation of financial assets</t>
  </si>
  <si>
    <t>The update of valuation of liability for non-controlling shares buyout and other obligations resulting from ventures combinations</t>
  </si>
  <si>
    <t>Accelerated depreciation</t>
  </si>
  <si>
    <t>Write-down and liquidation of non-financial assets</t>
  </si>
  <si>
    <t>Impairment loss on goodwill</t>
  </si>
  <si>
    <t>Other income / loss</t>
  </si>
  <si>
    <t>Income tax adjustment</t>
  </si>
  <si>
    <t>Adjusted net profit</t>
  </si>
  <si>
    <t xml:space="preserve">FLUEGE.DE AS DISCONTINUED </t>
  </si>
  <si>
    <t>1Q2026</t>
  </si>
  <si>
    <t>2Q2026</t>
  </si>
  <si>
    <t>3Q2026</t>
  </si>
  <si>
    <t>4Q2026</t>
  </si>
  <si>
    <t>1H2026</t>
  </si>
  <si>
    <t xml:space="preserve">MSSF 16 | ESTIMATED PROFORMA </t>
  </si>
  <si>
    <t>3Q26</t>
  </si>
  <si>
    <t>2026</t>
  </si>
  <si>
    <t>Cash Sales - Travel</t>
  </si>
  <si>
    <t>Cash Sales - Consumer finance</t>
  </si>
  <si>
    <t>Cash Sales - Other</t>
  </si>
  <si>
    <t>Net profit from continued operations</t>
  </si>
  <si>
    <t>Net profit from discontinued operations</t>
  </si>
  <si>
    <t>Total net profit (continued and discontinued</t>
  </si>
  <si>
    <t>2025</t>
  </si>
  <si>
    <t>Increase/(decrease) in provisions and other</t>
  </si>
  <si>
    <t>Total net profit (continued and discontinued)</t>
  </si>
  <si>
    <t xml:space="preserve">FLUEGE.DE </t>
  </si>
  <si>
    <t xml:space="preserve">AS DISCONTINUED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</si>
</sst>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-* #,##0.00\ _z_ł_-;\-* #,##0.00\ _z_ł_-;_-* &quot;-&quot;??\ _z_ł_-;_-@_-"/>
    <numFmt numFmtId="165" formatCode="_-* #,##0\ _z_ł_-;\-* #,##0\ _z_ł_-;_-* &quot;-&quot;??\ _z_ł_-;_-@_-"/>
    <numFmt numFmtId="166" formatCode="#,##0.0"/>
    <numFmt numFmtId="167" formatCode="_-* #,##0_-;\-* #,##0_-;_-* &quot;-&quot;??_-;_-@_-"/>
    <numFmt numFmtId="168" formatCode="0.0"/>
  </numFmts>
  <fonts count="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indexed="8"/>
      <name val="Corbe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3" tint="0.3999755851924192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theme="0"/>
      <name val="Corbel"/>
      <family val="2"/>
      <charset val="238"/>
    </font>
    <font>
      <b/>
      <sz val="11"/>
      <color indexed="8"/>
      <name val="Corbel"/>
      <family val="2"/>
      <charset val="238"/>
    </font>
    <font>
      <b/>
      <sz val="10"/>
      <color theme="0"/>
      <name val="Corbel"/>
      <family val="2"/>
      <charset val="238"/>
    </font>
    <font>
      <sz val="9"/>
      <color theme="0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theme="1"/>
      <name val="Corbel"/>
      <family val="2"/>
      <charset val="238"/>
    </font>
    <font>
      <sz val="8"/>
      <color theme="1"/>
      <name val="Corbel"/>
      <family val="2"/>
      <charset val="238"/>
    </font>
    <font>
      <b/>
      <sz val="9"/>
      <color theme="1"/>
      <name val="Corbel"/>
      <family val="2"/>
      <charset val="238"/>
    </font>
    <font>
      <b/>
      <i/>
      <sz val="8"/>
      <color theme="0"/>
      <name val="Corbe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8"/>
      <color theme="1" tint="0.34998626667073579"/>
      <name val="Calibri"/>
      <family val="2"/>
      <charset val="238"/>
      <scheme val="minor"/>
    </font>
    <font>
      <i/>
      <sz val="8"/>
      <color theme="1" tint="0.34998626667073579"/>
      <name val="Corbel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1" tint="0.34998626667073579"/>
      <name val="Calibri"/>
      <family val="2"/>
      <charset val="238"/>
      <scheme val="minor"/>
    </font>
    <font>
      <i/>
      <sz val="8"/>
      <color theme="1" tint="0.34998626667073579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i/>
      <sz val="9"/>
      <color theme="0" tint="-0.249977111117893"/>
      <name val="Corbel"/>
      <family val="2"/>
      <charset val="238"/>
    </font>
    <font>
      <sz val="9"/>
      <color theme="0" tint="-0.249977111117893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  <font>
      <b/>
      <sz val="9"/>
      <color theme="0" tint="-0.249977111117893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i/>
      <sz val="9"/>
      <color rgb="FF0070C0"/>
      <name val="Corbel"/>
      <family val="2"/>
      <charset val="238"/>
    </font>
    <font>
      <b/>
      <sz val="9"/>
      <color theme="3" tint="0.39997558519241921"/>
      <name val="Calibri"/>
      <family val="2"/>
      <charset val="238"/>
      <scheme val="minor"/>
    </font>
    <font>
      <i/>
      <sz val="9"/>
      <color rgb="FF0070C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0"/>
      <color theme="1"/>
      <name val="Corbel"/>
      <family val="2"/>
      <charset val="238"/>
    </font>
    <font>
      <i/>
      <sz val="9"/>
      <color theme="1"/>
      <name val="Corbel"/>
      <family val="2"/>
      <charset val="238"/>
    </font>
    <font>
      <b/>
      <i/>
      <sz val="9"/>
      <color theme="3" tint="0.3999755851924192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9"/>
      <color rgb="FF0070C0"/>
      <name val="Corbel"/>
      <family val="2"/>
      <charset val="238"/>
    </font>
    <font>
      <b/>
      <sz val="10"/>
      <name val="Calibri"/>
      <family val="2"/>
      <charset val="238"/>
      <scheme val="minor"/>
    </font>
    <font>
      <sz val="10"/>
      <color rgb="FFED1C24"/>
      <name val="Calibri"/>
      <family val="2"/>
      <charset val="238"/>
      <scheme val="minor"/>
    </font>
    <font>
      <sz val="9"/>
      <color rgb="FFED1C24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rgb="FFFFFFFF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i/>
      <sz val="9"/>
      <color rgb="FFFFFFFF"/>
      <name val="Calibri"/>
      <family val="2"/>
      <charset val="238"/>
      <scheme val="minor"/>
    </font>
    <font>
      <sz val="10"/>
      <color rgb="FFFFFFFF"/>
      <name val="Calibri"/>
      <family val="2"/>
      <charset val="238"/>
      <scheme val="minor"/>
    </font>
    <font>
      <b/>
      <sz val="9"/>
      <color rgb="FFFFFFFF"/>
      <name val="Calibri"/>
      <family val="2"/>
      <charset val="238"/>
      <scheme val="minor"/>
    </font>
    <font>
      <i/>
      <sz val="9"/>
      <color theme="3" tint="0.39997558519241921"/>
      <name val="Calibri"/>
      <family val="2"/>
      <charset val="238"/>
      <scheme val="minor"/>
    </font>
    <font>
      <b/>
      <i/>
      <sz val="9"/>
      <color theme="1"/>
      <name val="Corbel"/>
      <family val="2"/>
      <charset val="238"/>
    </font>
    <font>
      <b/>
      <i/>
      <sz val="10"/>
      <color theme="3" tint="0.3999755851924192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BFBFBF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9"/>
      <color theme="0"/>
      <name val="Corbel"/>
      <family val="2"/>
      <charset val="238"/>
    </font>
    <font>
      <sz val="9"/>
      <color theme="0"/>
      <name val="Corbel"/>
      <family val="2"/>
      <charset val="238"/>
    </font>
    <font>
      <b/>
      <sz val="10"/>
      <color theme="0"/>
      <name val="Corbel"/>
      <family val="2"/>
      <charset val="238"/>
    </font>
    <font>
      <sz val="8"/>
      <color rgb="FFFF0000"/>
      <name val="Calibri"/>
      <family val="2"/>
      <scheme val="minor"/>
    </font>
    <font>
      <b/>
      <sz val="10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10"/>
      <name val="Corbel"/>
      <family val="2"/>
      <charset val="238"/>
    </font>
    <font>
      <i/>
      <sz val="9"/>
      <name val="Corbel"/>
      <family val="2"/>
      <charset val="238"/>
    </font>
    <font>
      <b/>
      <sz val="9"/>
      <color theme="0"/>
      <name val="Corbel"/>
      <charset val="238"/>
    </font>
    <font>
      <sz val="9"/>
      <color theme="0"/>
      <name val="Corbel"/>
      <charset val="238"/>
    </font>
    <font>
      <b/>
      <sz val="10"/>
      <color theme="0"/>
      <name val="Corbel"/>
      <charset val="238"/>
    </font>
  </fonts>
  <fills count="15">
    <fill>
      <patternFill patternType="none"/>
    </fill>
    <fill>
      <patternFill patternType="gray125"/>
    </fill>
    <fill>
      <patternFill patternType="solid">
        <fgColor rgb="FFED1C24"/>
        <bgColor indexed="64"/>
      </patternFill>
    </fill>
    <fill>
      <patternFill patternType="solid">
        <fgColor rgb="FFD5111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CF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Down"/>
    </fill>
    <fill>
      <patternFill patternType="darkDown">
        <bgColor theme="0" tint="-4.9989318521683403E-2"/>
      </patternFill>
    </fill>
    <fill>
      <patternFill patternType="solid">
        <fgColor rgb="FF0070C0"/>
        <bgColor indexed="64"/>
      </patternFill>
    </fill>
    <fill>
      <patternFill patternType="solid">
        <fgColor rgb="FFD9D9D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2" tint="-9.9978637043366805E-2"/>
      </left>
      <right/>
      <top style="thin">
        <color theme="0" tint="-0.249977111117893"/>
      </top>
      <bottom/>
      <diagonal/>
    </border>
    <border>
      <left/>
      <right style="thin">
        <color theme="0" tint="-0.14999847407452621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/>
      <top/>
      <bottom style="medium">
        <color theme="0" tint="-4.9989318521683403E-2"/>
      </bottom>
      <diagonal/>
    </border>
    <border>
      <left style="thin">
        <color theme="2" tint="-9.9978637043366805E-2"/>
      </left>
      <right/>
      <top/>
      <bottom style="medium">
        <color theme="0" tint="-4.9989318521683403E-2"/>
      </bottom>
      <diagonal/>
    </border>
    <border>
      <left/>
      <right style="thin">
        <color theme="0" tint="-0.14999847407452621"/>
      </right>
      <top/>
      <bottom style="medium">
        <color theme="0" tint="-4.9989318521683403E-2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2" tint="-9.9978637043366805E-2"/>
      </left>
      <right/>
      <top/>
      <bottom style="thin">
        <color theme="0" tint="-0.249977111117893"/>
      </bottom>
      <diagonal/>
    </border>
    <border>
      <left/>
      <right style="thin">
        <color theme="0" tint="-0.14999847407452621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14999847407452621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0" tint="-0.14999847407452621"/>
      </right>
      <top/>
      <bottom style="thin">
        <color theme="2" tint="-9.9978637043366805E-2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2" tint="-9.9978637043366805E-2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1499984740745262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/>
      <top style="thin">
        <color theme="0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theme="0" tint="-0.14999847407452621"/>
      </right>
      <top/>
      <bottom style="thin">
        <color rgb="FFBFBFBF"/>
      </bottom>
      <diagonal/>
    </border>
    <border>
      <left/>
      <right style="thin">
        <color rgb="FFBFBFBF"/>
      </right>
      <top/>
      <bottom/>
      <diagonal/>
    </border>
    <border>
      <left style="thin">
        <color theme="2" tint="-9.9978637043366805E-2"/>
      </left>
      <right style="thin">
        <color rgb="FFBFBFBF"/>
      </right>
      <top/>
      <bottom/>
      <diagonal/>
    </border>
    <border>
      <left style="thin">
        <color theme="2" tint="-9.9978637043366805E-2"/>
      </left>
      <right style="thin">
        <color rgb="FFBFBFBF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2" tint="-9.9978637043366805E-2"/>
      </left>
      <right style="thin">
        <color rgb="FFBFBFBF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rgb="FFBFBFBF"/>
      </right>
      <top/>
      <bottom style="thin">
        <color theme="2" tint="-9.9978637043366805E-2"/>
      </bottom>
      <diagonal/>
    </border>
    <border>
      <left/>
      <right style="thin">
        <color rgb="FFBFBFBF"/>
      </right>
      <top style="thin">
        <color theme="2" tint="-9.9978637043366805E-2"/>
      </top>
      <bottom/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21">
    <xf numFmtId="0" fontId="0" fillId="0" borderId="0"/>
    <xf numFmtId="0" fontId="9" fillId="0" borderId="0"/>
    <xf numFmtId="164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0" borderId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6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10" borderId="0" applyNumberFormat="0" applyFont="0" applyBorder="0" applyAlignment="0"/>
    <xf numFmtId="0" fontId="5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525">
    <xf numFmtId="0" fontId="0" fillId="0" borderId="0" xfId="0"/>
    <xf numFmtId="3" fontId="12" fillId="0" borderId="0" xfId="1" applyNumberFormat="1" applyFont="1" applyAlignment="1">
      <alignment horizontal="right" vertical="center" wrapText="1"/>
    </xf>
    <xf numFmtId="165" fontId="15" fillId="2" borderId="1" xfId="2" applyNumberFormat="1" applyFont="1" applyFill="1" applyBorder="1" applyAlignment="1">
      <alignment horizontal="center" vertical="center" wrapText="1"/>
    </xf>
    <xf numFmtId="165" fontId="17" fillId="2" borderId="0" xfId="2" applyNumberFormat="1" applyFont="1" applyFill="1" applyBorder="1" applyAlignment="1">
      <alignment horizontal="center" vertical="center" wrapText="1"/>
    </xf>
    <xf numFmtId="165" fontId="18" fillId="2" borderId="0" xfId="2" applyNumberFormat="1" applyFont="1" applyFill="1" applyBorder="1" applyAlignment="1">
      <alignment horizontal="center" vertical="center" wrapText="1"/>
    </xf>
    <xf numFmtId="165" fontId="18" fillId="2" borderId="2" xfId="2" applyNumberFormat="1" applyFont="1" applyFill="1" applyBorder="1" applyAlignment="1">
      <alignment horizontal="center" vertical="center" wrapText="1"/>
    </xf>
    <xf numFmtId="0" fontId="17" fillId="3" borderId="0" xfId="2" applyNumberFormat="1" applyFont="1" applyFill="1" applyBorder="1" applyAlignment="1">
      <alignment horizontal="center" vertical="center" wrapText="1"/>
    </xf>
    <xf numFmtId="0" fontId="18" fillId="2" borderId="0" xfId="2" applyNumberFormat="1" applyFont="1" applyFill="1" applyBorder="1" applyAlignment="1">
      <alignment horizontal="center" vertical="center" wrapText="1"/>
    </xf>
    <xf numFmtId="165" fontId="15" fillId="2" borderId="0" xfId="2" applyNumberFormat="1" applyFont="1" applyFill="1" applyBorder="1" applyAlignment="1">
      <alignment horizontal="center" vertical="center" wrapText="1"/>
    </xf>
    <xf numFmtId="165" fontId="15" fillId="2" borderId="3" xfId="2" applyNumberFormat="1" applyFont="1" applyFill="1" applyBorder="1" applyAlignment="1">
      <alignment horizontal="center" vertical="center" wrapText="1"/>
    </xf>
    <xf numFmtId="165" fontId="15" fillId="3" borderId="0" xfId="2" applyNumberFormat="1" applyFont="1" applyFill="1" applyBorder="1" applyAlignment="1">
      <alignment horizontal="center" vertical="center" wrapText="1"/>
    </xf>
    <xf numFmtId="3" fontId="20" fillId="0" borderId="0" xfId="1" applyNumberFormat="1" applyFont="1" applyAlignment="1">
      <alignment horizontal="right" vertical="center" wrapText="1"/>
    </xf>
    <xf numFmtId="0" fontId="17" fillId="2" borderId="39" xfId="2" applyNumberFormat="1" applyFont="1" applyFill="1" applyBorder="1" applyAlignment="1">
      <alignment horizontal="center" vertical="center" wrapText="1"/>
    </xf>
    <xf numFmtId="165" fontId="17" fillId="2" borderId="1" xfId="2" applyNumberFormat="1" applyFont="1" applyFill="1" applyBorder="1" applyAlignment="1">
      <alignment horizontal="center" vertical="center" wrapText="1"/>
    </xf>
    <xf numFmtId="165" fontId="53" fillId="0" borderId="0" xfId="2" applyNumberFormat="1" applyFont="1" applyFill="1" applyBorder="1" applyAlignment="1">
      <alignment horizontal="center" vertical="center" wrapText="1"/>
    </xf>
    <xf numFmtId="165" fontId="15" fillId="2" borderId="1" xfId="2" quotePrefix="1" applyNumberFormat="1" applyFont="1" applyFill="1" applyBorder="1" applyAlignment="1">
      <alignment horizontal="center" vertical="center" wrapText="1"/>
    </xf>
    <xf numFmtId="0" fontId="17" fillId="2" borderId="0" xfId="2" applyNumberFormat="1" applyFont="1" applyFill="1" applyBorder="1" applyAlignment="1">
      <alignment horizontal="center" vertical="center" wrapText="1"/>
    </xf>
    <xf numFmtId="165" fontId="53" fillId="2" borderId="0" xfId="2" applyNumberFormat="1" applyFont="1" applyFill="1" applyBorder="1" applyAlignment="1">
      <alignment horizontal="center" vertical="center" wrapText="1"/>
    </xf>
    <xf numFmtId="165" fontId="54" fillId="2" borderId="0" xfId="2" applyNumberFormat="1" applyFont="1" applyFill="1" applyBorder="1" applyAlignment="1">
      <alignment horizontal="center" vertical="center" wrapText="1"/>
    </xf>
    <xf numFmtId="0" fontId="15" fillId="2" borderId="39" xfId="2" applyNumberFormat="1" applyFont="1" applyFill="1" applyBorder="1" applyAlignment="1">
      <alignment horizontal="center" vertical="center" wrapText="1"/>
    </xf>
    <xf numFmtId="0" fontId="15" fillId="2" borderId="0" xfId="2" applyNumberFormat="1" applyFont="1" applyFill="1" applyBorder="1" applyAlignment="1">
      <alignment horizontal="center" vertical="center" wrapText="1"/>
    </xf>
    <xf numFmtId="0" fontId="15" fillId="2" borderId="1" xfId="2" applyNumberFormat="1" applyFont="1" applyFill="1" applyBorder="1" applyAlignment="1">
      <alignment horizontal="center" vertical="center" wrapText="1"/>
    </xf>
    <xf numFmtId="0" fontId="10" fillId="0" borderId="0" xfId="4" applyFont="1"/>
    <xf numFmtId="0" fontId="11" fillId="0" borderId="0" xfId="4" applyFont="1"/>
    <xf numFmtId="3" fontId="12" fillId="0" borderId="0" xfId="4" applyNumberFormat="1" applyFont="1" applyAlignment="1">
      <alignment horizontal="right" vertical="center" wrapText="1"/>
    </xf>
    <xf numFmtId="0" fontId="7" fillId="0" borderId="0" xfId="4"/>
    <xf numFmtId="3" fontId="10" fillId="0" borderId="0" xfId="4" applyNumberFormat="1" applyFont="1"/>
    <xf numFmtId="0" fontId="10" fillId="0" borderId="0" xfId="4" applyFont="1" applyAlignment="1">
      <alignment vertical="center"/>
    </xf>
    <xf numFmtId="3" fontId="13" fillId="0" borderId="0" xfId="4" applyNumberFormat="1" applyFont="1" applyAlignment="1">
      <alignment horizontal="right" vertical="center" wrapText="1"/>
    </xf>
    <xf numFmtId="0" fontId="16" fillId="0" borderId="0" xfId="4" applyFont="1"/>
    <xf numFmtId="9" fontId="10" fillId="0" borderId="0" xfId="5" applyFont="1"/>
    <xf numFmtId="165" fontId="15" fillId="2" borderId="0" xfId="2" applyNumberFormat="1" applyFont="1" applyFill="1" applyAlignment="1">
      <alignment horizontal="center" vertical="center" wrapText="1"/>
    </xf>
    <xf numFmtId="3" fontId="10" fillId="0" borderId="17" xfId="4" applyNumberFormat="1" applyFont="1" applyBorder="1" applyAlignment="1">
      <alignment horizontal="right" vertical="center" wrapText="1"/>
    </xf>
    <xf numFmtId="0" fontId="19" fillId="0" borderId="0" xfId="4" quotePrefix="1" applyFont="1" applyAlignment="1">
      <alignment horizontal="right"/>
    </xf>
    <xf numFmtId="0" fontId="19" fillId="4" borderId="4" xfId="4" applyFont="1" applyFill="1" applyBorder="1" applyAlignment="1">
      <alignment vertical="center"/>
    </xf>
    <xf numFmtId="0" fontId="10" fillId="0" borderId="5" xfId="4" applyFont="1" applyBorder="1"/>
    <xf numFmtId="3" fontId="20" fillId="4" borderId="4" xfId="4" applyNumberFormat="1" applyFont="1" applyFill="1" applyBorder="1" applyAlignment="1">
      <alignment horizontal="right" vertical="center" wrapText="1"/>
    </xf>
    <xf numFmtId="3" fontId="20" fillId="4" borderId="5" xfId="4" applyNumberFormat="1" applyFont="1" applyFill="1" applyBorder="1" applyAlignment="1">
      <alignment horizontal="right" vertical="center" wrapText="1"/>
    </xf>
    <xf numFmtId="3" fontId="20" fillId="4" borderId="35" xfId="4" applyNumberFormat="1" applyFont="1" applyFill="1" applyBorder="1" applyAlignment="1">
      <alignment horizontal="right" vertical="center" wrapText="1"/>
    </xf>
    <xf numFmtId="9" fontId="10" fillId="0" borderId="0" xfId="6" applyFont="1"/>
    <xf numFmtId="0" fontId="12" fillId="0" borderId="0" xfId="4" applyFont="1"/>
    <xf numFmtId="3" fontId="12" fillId="0" borderId="0" xfId="4" applyNumberFormat="1" applyFont="1"/>
    <xf numFmtId="0" fontId="21" fillId="0" borderId="0" xfId="4" applyFont="1" applyAlignment="1">
      <alignment horizontal="right"/>
    </xf>
    <xf numFmtId="0" fontId="21" fillId="0" borderId="7" xfId="4" applyFont="1" applyBorder="1" applyAlignment="1">
      <alignment horizontal="left" vertical="center" indent="1"/>
    </xf>
    <xf numFmtId="3" fontId="46" fillId="0" borderId="7" xfId="4" applyNumberFormat="1" applyFont="1" applyBorder="1" applyAlignment="1">
      <alignment horizontal="right" vertical="center" wrapText="1"/>
    </xf>
    <xf numFmtId="3" fontId="46" fillId="0" borderId="0" xfId="4" applyNumberFormat="1" applyFont="1" applyAlignment="1">
      <alignment horizontal="right" vertical="center" wrapText="1"/>
    </xf>
    <xf numFmtId="3" fontId="46" fillId="0" borderId="36" xfId="4" applyNumberFormat="1" applyFont="1" applyBorder="1" applyAlignment="1">
      <alignment horizontal="right" vertical="center" wrapText="1"/>
    </xf>
    <xf numFmtId="3" fontId="10" fillId="0" borderId="7" xfId="4" applyNumberFormat="1" applyFont="1" applyBorder="1" applyAlignment="1">
      <alignment horizontal="right" vertical="center" wrapText="1"/>
    </xf>
    <xf numFmtId="3" fontId="10" fillId="0" borderId="0" xfId="4" applyNumberFormat="1" applyFont="1" applyAlignment="1">
      <alignment horizontal="right" vertical="center" wrapText="1"/>
    </xf>
    <xf numFmtId="3" fontId="10" fillId="0" borderId="36" xfId="4" applyNumberFormat="1" applyFont="1" applyBorder="1" applyAlignment="1">
      <alignment horizontal="right" vertical="center" wrapText="1"/>
    </xf>
    <xf numFmtId="0" fontId="22" fillId="0" borderId="7" xfId="4" applyFont="1" applyBorder="1" applyAlignment="1">
      <alignment horizontal="left" vertical="center" indent="1"/>
    </xf>
    <xf numFmtId="0" fontId="23" fillId="0" borderId="7" xfId="4" applyFont="1" applyBorder="1" applyAlignment="1">
      <alignment vertical="center"/>
    </xf>
    <xf numFmtId="3" fontId="12" fillId="0" borderId="7" xfId="4" applyNumberFormat="1" applyFont="1" applyBorder="1"/>
    <xf numFmtId="3" fontId="12" fillId="0" borderId="36" xfId="4" applyNumberFormat="1" applyFont="1" applyBorder="1"/>
    <xf numFmtId="0" fontId="12" fillId="0" borderId="7" xfId="4" applyFont="1" applyBorder="1"/>
    <xf numFmtId="0" fontId="12" fillId="0" borderId="36" xfId="4" applyFont="1" applyBorder="1"/>
    <xf numFmtId="0" fontId="10" fillId="0" borderId="0" xfId="4" applyFont="1" applyAlignment="1">
      <alignment horizontal="right"/>
    </xf>
    <xf numFmtId="0" fontId="24" fillId="4" borderId="7" xfId="4" applyFont="1" applyFill="1" applyBorder="1" applyAlignment="1">
      <alignment vertical="center"/>
    </xf>
    <xf numFmtId="0" fontId="25" fillId="0" borderId="0" xfId="4" applyFont="1"/>
    <xf numFmtId="3" fontId="26" fillId="4" borderId="7" xfId="7" applyNumberFormat="1" applyFont="1" applyFill="1" applyBorder="1" applyAlignment="1">
      <alignment horizontal="right" vertical="center" wrapText="1"/>
    </xf>
    <xf numFmtId="3" fontId="26" fillId="4" borderId="0" xfId="7" applyNumberFormat="1" applyFont="1" applyFill="1" applyBorder="1" applyAlignment="1">
      <alignment horizontal="right" vertical="center" wrapText="1"/>
    </xf>
    <xf numFmtId="3" fontId="26" fillId="4" borderId="36" xfId="7" applyNumberFormat="1" applyFont="1" applyFill="1" applyBorder="1" applyAlignment="1">
      <alignment horizontal="right" vertical="center" wrapText="1"/>
    </xf>
    <xf numFmtId="9" fontId="26" fillId="4" borderId="7" xfId="7" applyFont="1" applyFill="1" applyBorder="1" applyAlignment="1">
      <alignment horizontal="right" vertical="center" wrapText="1"/>
    </xf>
    <xf numFmtId="9" fontId="26" fillId="4" borderId="0" xfId="7" applyFont="1" applyFill="1" applyBorder="1" applyAlignment="1">
      <alignment horizontal="right" vertical="center" wrapText="1"/>
    </xf>
    <xf numFmtId="9" fontId="26" fillId="4" borderId="36" xfId="7" applyFont="1" applyFill="1" applyBorder="1" applyAlignment="1">
      <alignment horizontal="right" vertical="center" wrapText="1"/>
    </xf>
    <xf numFmtId="0" fontId="27" fillId="0" borderId="7" xfId="4" applyFont="1" applyBorder="1" applyAlignment="1">
      <alignment horizontal="left" vertical="center" indent="1"/>
    </xf>
    <xf numFmtId="3" fontId="28" fillId="0" borderId="7" xfId="4" applyNumberFormat="1" applyFont="1" applyBorder="1"/>
    <xf numFmtId="3" fontId="28" fillId="0" borderId="0" xfId="4" applyNumberFormat="1" applyFont="1"/>
    <xf numFmtId="3" fontId="28" fillId="0" borderId="36" xfId="4" applyNumberFormat="1" applyFont="1" applyBorder="1"/>
    <xf numFmtId="9" fontId="30" fillId="0" borderId="7" xfId="7" applyFont="1" applyFill="1" applyBorder="1" applyAlignment="1">
      <alignment horizontal="right" vertical="center" wrapText="1"/>
    </xf>
    <xf numFmtId="9" fontId="30" fillId="0" borderId="0" xfId="7" applyFont="1" applyFill="1" applyBorder="1" applyAlignment="1">
      <alignment horizontal="right" vertical="center" wrapText="1"/>
    </xf>
    <xf numFmtId="9" fontId="30" fillId="0" borderId="36" xfId="7" applyFont="1" applyFill="1" applyBorder="1" applyAlignment="1">
      <alignment horizontal="right" vertical="center" wrapText="1"/>
    </xf>
    <xf numFmtId="0" fontId="28" fillId="0" borderId="7" xfId="4" applyFont="1" applyBorder="1"/>
    <xf numFmtId="0" fontId="28" fillId="0" borderId="0" xfId="4" applyFont="1"/>
    <xf numFmtId="9" fontId="26" fillId="0" borderId="7" xfId="7" applyFont="1" applyFill="1" applyBorder="1" applyAlignment="1">
      <alignment horizontal="right" vertical="center" wrapText="1"/>
    </xf>
    <xf numFmtId="9" fontId="26" fillId="0" borderId="0" xfId="7" applyFont="1" applyFill="1" applyBorder="1" applyAlignment="1">
      <alignment horizontal="right" vertical="center" wrapText="1"/>
    </xf>
    <xf numFmtId="0" fontId="10" fillId="0" borderId="10" xfId="4" applyFont="1" applyBorder="1"/>
    <xf numFmtId="0" fontId="10" fillId="0" borderId="0" xfId="4" applyFont="1" applyAlignment="1">
      <alignment horizontal="left" vertical="center" indent="2"/>
    </xf>
    <xf numFmtId="3" fontId="20" fillId="4" borderId="27" xfId="4" applyNumberFormat="1" applyFont="1" applyFill="1" applyBorder="1" applyAlignment="1">
      <alignment horizontal="right" vertical="center" wrapText="1"/>
    </xf>
    <xf numFmtId="0" fontId="23" fillId="0" borderId="0" xfId="4" applyFont="1" applyAlignment="1">
      <alignment horizontal="right"/>
    </xf>
    <xf numFmtId="0" fontId="37" fillId="0" borderId="0" xfId="4" applyFont="1" applyAlignment="1">
      <alignment horizontal="right"/>
    </xf>
    <xf numFmtId="0" fontId="32" fillId="0" borderId="7" xfId="4" applyFont="1" applyBorder="1" applyAlignment="1">
      <alignment horizontal="left" vertical="center" indent="2"/>
    </xf>
    <xf numFmtId="0" fontId="33" fillId="0" borderId="0" xfId="4" applyFont="1"/>
    <xf numFmtId="3" fontId="34" fillId="0" borderId="7" xfId="4" applyNumberFormat="1" applyFont="1" applyBorder="1" applyAlignment="1">
      <alignment horizontal="right" vertical="center" wrapText="1"/>
    </xf>
    <xf numFmtId="3" fontId="34" fillId="0" borderId="0" xfId="4" applyNumberFormat="1" applyFont="1" applyAlignment="1">
      <alignment horizontal="right" vertical="center" wrapText="1"/>
    </xf>
    <xf numFmtId="3" fontId="34" fillId="0" borderId="17" xfId="4" applyNumberFormat="1" applyFont="1" applyBorder="1" applyAlignment="1">
      <alignment horizontal="right" vertical="center" wrapText="1"/>
    </xf>
    <xf numFmtId="0" fontId="13" fillId="0" borderId="0" xfId="4" applyFont="1"/>
    <xf numFmtId="0" fontId="35" fillId="0" borderId="0" xfId="4" applyFont="1"/>
    <xf numFmtId="0" fontId="38" fillId="0" borderId="0" xfId="4" applyFont="1"/>
    <xf numFmtId="0" fontId="21" fillId="0" borderId="20" xfId="4" applyFont="1" applyBorder="1" applyAlignment="1">
      <alignment horizontal="left" vertical="center" indent="1"/>
    </xf>
    <xf numFmtId="0" fontId="10" fillId="0" borderId="19" xfId="4" applyFont="1" applyBorder="1"/>
    <xf numFmtId="3" fontId="10" fillId="0" borderId="20" xfId="4" applyNumberFormat="1" applyFont="1" applyBorder="1" applyAlignment="1">
      <alignment horizontal="right" vertical="center" wrapText="1"/>
    </xf>
    <xf numFmtId="3" fontId="10" fillId="0" borderId="19" xfId="4" applyNumberFormat="1" applyFont="1" applyBorder="1" applyAlignment="1">
      <alignment horizontal="right" vertical="center" wrapText="1"/>
    </xf>
    <xf numFmtId="3" fontId="10" fillId="0" borderId="21" xfId="4" applyNumberFormat="1" applyFont="1" applyBorder="1" applyAlignment="1">
      <alignment horizontal="right" vertical="center" wrapText="1"/>
    </xf>
    <xf numFmtId="0" fontId="47" fillId="0" borderId="0" xfId="4" applyFont="1" applyAlignment="1">
      <alignment horizontal="right"/>
    </xf>
    <xf numFmtId="0" fontId="21" fillId="0" borderId="28" xfId="4" applyFont="1" applyBorder="1" applyAlignment="1">
      <alignment horizontal="left" vertical="center" indent="1"/>
    </xf>
    <xf numFmtId="3" fontId="10" fillId="0" borderId="28" xfId="4" applyNumberFormat="1" applyFont="1" applyBorder="1" applyAlignment="1">
      <alignment horizontal="right" vertical="center" wrapText="1"/>
    </xf>
    <xf numFmtId="3" fontId="10" fillId="0" borderId="10" xfId="4" applyNumberFormat="1" applyFont="1" applyBorder="1" applyAlignment="1">
      <alignment horizontal="right" vertical="center" wrapText="1"/>
    </xf>
    <xf numFmtId="3" fontId="10" fillId="0" borderId="29" xfId="4" applyNumberFormat="1" applyFont="1" applyBorder="1" applyAlignment="1">
      <alignment horizontal="right" vertical="center" wrapText="1"/>
    </xf>
    <xf numFmtId="0" fontId="39" fillId="0" borderId="0" xfId="4" applyFont="1" applyAlignment="1">
      <alignment horizontal="right"/>
    </xf>
    <xf numFmtId="0" fontId="40" fillId="0" borderId="5" xfId="4" applyFont="1" applyBorder="1"/>
    <xf numFmtId="0" fontId="40" fillId="0" borderId="0" xfId="4" applyFont="1"/>
    <xf numFmtId="0" fontId="41" fillId="4" borderId="28" xfId="4" applyFont="1" applyFill="1" applyBorder="1" applyAlignment="1">
      <alignment horizontal="left" vertical="center" indent="1"/>
    </xf>
    <xf numFmtId="0" fontId="41" fillId="0" borderId="10" xfId="4" applyFont="1" applyBorder="1"/>
    <xf numFmtId="9" fontId="41" fillId="4" borderId="10" xfId="7" applyFont="1" applyFill="1" applyBorder="1" applyAlignment="1">
      <alignment horizontal="right" vertical="center" wrapText="1"/>
    </xf>
    <xf numFmtId="9" fontId="41" fillId="4" borderId="29" xfId="7" applyFont="1" applyFill="1" applyBorder="1" applyAlignment="1">
      <alignment horizontal="right" vertical="center" wrapText="1"/>
    </xf>
    <xf numFmtId="9" fontId="41" fillId="4" borderId="10" xfId="8" applyFont="1" applyFill="1" applyBorder="1" applyAlignment="1">
      <alignment horizontal="right" vertical="center" wrapText="1"/>
    </xf>
    <xf numFmtId="0" fontId="41" fillId="0" borderId="0" xfId="4" applyFont="1"/>
    <xf numFmtId="0" fontId="21" fillId="0" borderId="30" xfId="4" applyFont="1" applyBorder="1" applyAlignment="1">
      <alignment horizontal="left" vertical="center" indent="1"/>
    </xf>
    <xf numFmtId="0" fontId="10" fillId="0" borderId="34" xfId="4" applyFont="1" applyBorder="1"/>
    <xf numFmtId="3" fontId="10" fillId="0" borderId="30" xfId="4" applyNumberFormat="1" applyFont="1" applyBorder="1" applyAlignment="1">
      <alignment horizontal="right" vertical="center" wrapText="1"/>
    </xf>
    <xf numFmtId="3" fontId="10" fillId="0" borderId="31" xfId="4" applyNumberFormat="1" applyFont="1" applyBorder="1" applyAlignment="1">
      <alignment horizontal="right" vertical="center" wrapText="1"/>
    </xf>
    <xf numFmtId="3" fontId="10" fillId="0" borderId="34" xfId="4" applyNumberFormat="1" applyFont="1" applyBorder="1" applyAlignment="1">
      <alignment horizontal="right" vertical="center" wrapText="1"/>
    </xf>
    <xf numFmtId="0" fontId="10" fillId="0" borderId="31" xfId="4" applyFont="1" applyBorder="1"/>
    <xf numFmtId="3" fontId="10" fillId="0" borderId="32" xfId="4" applyNumberFormat="1" applyFont="1" applyBorder="1" applyAlignment="1">
      <alignment horizontal="right" vertical="center" wrapText="1"/>
    </xf>
    <xf numFmtId="3" fontId="10" fillId="0" borderId="33" xfId="4" applyNumberFormat="1" applyFont="1" applyBorder="1" applyAlignment="1">
      <alignment horizontal="right" vertical="center" wrapText="1"/>
    </xf>
    <xf numFmtId="0" fontId="23" fillId="0" borderId="0" xfId="4" quotePrefix="1" applyFont="1" applyAlignment="1">
      <alignment horizontal="right" vertical="center"/>
    </xf>
    <xf numFmtId="0" fontId="21" fillId="0" borderId="4" xfId="4" applyFont="1" applyBorder="1" applyAlignment="1">
      <alignment horizontal="left" vertical="center" indent="1"/>
    </xf>
    <xf numFmtId="3" fontId="10" fillId="0" borderId="4" xfId="4" applyNumberFormat="1" applyFont="1" applyBorder="1" applyAlignment="1">
      <alignment horizontal="right" vertical="center" wrapText="1"/>
    </xf>
    <xf numFmtId="3" fontId="10" fillId="0" borderId="5" xfId="4" applyNumberFormat="1" applyFont="1" applyBorder="1" applyAlignment="1">
      <alignment horizontal="right" vertical="center" wrapText="1"/>
    </xf>
    <xf numFmtId="3" fontId="10" fillId="0" borderId="27" xfId="4" applyNumberFormat="1" applyFont="1" applyBorder="1" applyAlignment="1">
      <alignment horizontal="right" vertical="center" wrapText="1"/>
    </xf>
    <xf numFmtId="0" fontId="21" fillId="0" borderId="7" xfId="4" applyFont="1" applyBorder="1" applyAlignment="1">
      <alignment horizontal="left" vertical="center" wrapText="1" indent="1"/>
    </xf>
    <xf numFmtId="0" fontId="21" fillId="0" borderId="0" xfId="4" applyFont="1" applyAlignment="1">
      <alignment horizontal="left" vertical="center" indent="1"/>
    </xf>
    <xf numFmtId="0" fontId="43" fillId="0" borderId="0" xfId="4" quotePrefix="1" applyFont="1" applyAlignment="1">
      <alignment horizontal="right"/>
    </xf>
    <xf numFmtId="3" fontId="20" fillId="4" borderId="7" xfId="4" applyNumberFormat="1" applyFont="1" applyFill="1" applyBorder="1" applyAlignment="1">
      <alignment horizontal="right" vertical="center" wrapText="1"/>
    </xf>
    <xf numFmtId="3" fontId="20" fillId="4" borderId="0" xfId="4" applyNumberFormat="1" applyFont="1" applyFill="1" applyAlignment="1">
      <alignment horizontal="right" vertical="center" wrapText="1"/>
    </xf>
    <xf numFmtId="3" fontId="20" fillId="4" borderId="17" xfId="4" applyNumberFormat="1" applyFont="1" applyFill="1" applyBorder="1" applyAlignment="1">
      <alignment horizontal="right" vertical="center" wrapText="1"/>
    </xf>
    <xf numFmtId="3" fontId="40" fillId="0" borderId="0" xfId="4" applyNumberFormat="1" applyFont="1"/>
    <xf numFmtId="0" fontId="44" fillId="0" borderId="0" xfId="4" applyFont="1" applyAlignment="1">
      <alignment horizontal="right"/>
    </xf>
    <xf numFmtId="3" fontId="41" fillId="6" borderId="7" xfId="4" applyNumberFormat="1" applyFont="1" applyFill="1" applyBorder="1" applyAlignment="1">
      <alignment horizontal="right" vertical="center" wrapText="1"/>
    </xf>
    <xf numFmtId="3" fontId="41" fillId="6" borderId="0" xfId="4" applyNumberFormat="1" applyFont="1" applyFill="1" applyAlignment="1">
      <alignment horizontal="right" vertical="center" wrapText="1"/>
    </xf>
    <xf numFmtId="3" fontId="41" fillId="0" borderId="0" xfId="4" applyNumberFormat="1" applyFont="1"/>
    <xf numFmtId="3" fontId="12" fillId="4" borderId="28" xfId="4" applyNumberFormat="1" applyFont="1" applyFill="1" applyBorder="1" applyAlignment="1">
      <alignment horizontal="right" vertical="center" wrapText="1"/>
    </xf>
    <xf numFmtId="3" fontId="12" fillId="4" borderId="10" xfId="4" applyNumberFormat="1" applyFont="1" applyFill="1" applyBorder="1" applyAlignment="1">
      <alignment horizontal="right" vertical="center" wrapText="1"/>
    </xf>
    <xf numFmtId="3" fontId="12" fillId="4" borderId="29" xfId="4" applyNumberFormat="1" applyFont="1" applyFill="1" applyBorder="1" applyAlignment="1">
      <alignment horizontal="right" vertical="center" wrapText="1"/>
    </xf>
    <xf numFmtId="0" fontId="19" fillId="0" borderId="4" xfId="4" applyFont="1" applyBorder="1" applyAlignment="1">
      <alignment vertical="center"/>
    </xf>
    <xf numFmtId="3" fontId="20" fillId="0" borderId="4" xfId="4" applyNumberFormat="1" applyFont="1" applyBorder="1" applyAlignment="1">
      <alignment horizontal="right" vertical="center" wrapText="1"/>
    </xf>
    <xf numFmtId="3" fontId="20" fillId="0" borderId="5" xfId="4" applyNumberFormat="1" applyFont="1" applyBorder="1" applyAlignment="1">
      <alignment horizontal="right" vertical="center" wrapText="1"/>
    </xf>
    <xf numFmtId="3" fontId="20" fillId="0" borderId="27" xfId="4" applyNumberFormat="1" applyFont="1" applyBorder="1" applyAlignment="1">
      <alignment horizontal="right" vertical="center" wrapText="1"/>
    </xf>
    <xf numFmtId="0" fontId="19" fillId="0" borderId="7" xfId="4" applyFont="1" applyBorder="1" applyAlignment="1">
      <alignment vertical="center"/>
    </xf>
    <xf numFmtId="3" fontId="20" fillId="0" borderId="7" xfId="4" applyNumberFormat="1" applyFont="1" applyBorder="1" applyAlignment="1">
      <alignment horizontal="right" vertical="center" wrapText="1"/>
    </xf>
    <xf numFmtId="3" fontId="20" fillId="0" borderId="0" xfId="4" applyNumberFormat="1" applyFont="1" applyAlignment="1">
      <alignment horizontal="right" vertical="center" wrapText="1"/>
    </xf>
    <xf numFmtId="3" fontId="20" fillId="0" borderId="17" xfId="4" applyNumberFormat="1" applyFont="1" applyBorder="1" applyAlignment="1">
      <alignment horizontal="right" vertical="center" wrapText="1"/>
    </xf>
    <xf numFmtId="0" fontId="21" fillId="0" borderId="28" xfId="4" applyFont="1" applyBorder="1" applyAlignment="1">
      <alignment horizontal="left" vertical="center" wrapText="1" indent="1"/>
    </xf>
    <xf numFmtId="0" fontId="19" fillId="4" borderId="7" xfId="4" applyFont="1" applyFill="1" applyBorder="1" applyAlignment="1">
      <alignment vertical="center"/>
    </xf>
    <xf numFmtId="0" fontId="44" fillId="4" borderId="7" xfId="4" applyFont="1" applyFill="1" applyBorder="1" applyAlignment="1">
      <alignment horizontal="left" vertical="center" indent="1"/>
    </xf>
    <xf numFmtId="9" fontId="41" fillId="4" borderId="7" xfId="7" applyFont="1" applyFill="1" applyBorder="1" applyAlignment="1">
      <alignment horizontal="right" vertical="center" wrapText="1"/>
    </xf>
    <xf numFmtId="9" fontId="41" fillId="4" borderId="0" xfId="7" applyFont="1" applyFill="1" applyBorder="1" applyAlignment="1">
      <alignment horizontal="right" vertical="center" wrapText="1"/>
    </xf>
    <xf numFmtId="9" fontId="41" fillId="4" borderId="17" xfId="7" applyFont="1" applyFill="1" applyBorder="1" applyAlignment="1">
      <alignment horizontal="right" vertical="center" wrapText="1"/>
    </xf>
    <xf numFmtId="9" fontId="41" fillId="4" borderId="0" xfId="8" applyFont="1" applyFill="1" applyAlignment="1">
      <alignment horizontal="right" vertical="center" wrapText="1"/>
    </xf>
    <xf numFmtId="0" fontId="45" fillId="0" borderId="0" xfId="4" applyFont="1"/>
    <xf numFmtId="0" fontId="44" fillId="4" borderId="28" xfId="4" applyFont="1" applyFill="1" applyBorder="1" applyAlignment="1">
      <alignment horizontal="left" vertical="center" indent="1"/>
    </xf>
    <xf numFmtId="0" fontId="40" fillId="0" borderId="10" xfId="4" applyFont="1" applyBorder="1"/>
    <xf numFmtId="9" fontId="41" fillId="4" borderId="28" xfId="7" applyFont="1" applyFill="1" applyBorder="1" applyAlignment="1">
      <alignment horizontal="right" vertical="center" wrapText="1"/>
    </xf>
    <xf numFmtId="0" fontId="23" fillId="0" borderId="4" xfId="4" applyFont="1" applyBorder="1" applyAlignment="1">
      <alignment vertical="center" wrapText="1"/>
    </xf>
    <xf numFmtId="3" fontId="12" fillId="0" borderId="4" xfId="4" applyNumberFormat="1" applyFont="1" applyBorder="1" applyAlignment="1">
      <alignment vertical="center"/>
    </xf>
    <xf numFmtId="3" fontId="12" fillId="0" borderId="5" xfId="4" applyNumberFormat="1" applyFont="1" applyBorder="1" applyAlignment="1">
      <alignment vertical="center"/>
    </xf>
    <xf numFmtId="3" fontId="12" fillId="0" borderId="27" xfId="4" applyNumberFormat="1" applyFont="1" applyBorder="1" applyAlignment="1">
      <alignment vertical="center"/>
    </xf>
    <xf numFmtId="3" fontId="10" fillId="0" borderId="0" xfId="4" applyNumberFormat="1" applyFont="1" applyAlignment="1">
      <alignment horizontal="right" vertical="center"/>
    </xf>
    <xf numFmtId="3" fontId="10" fillId="0" borderId="17" xfId="4" applyNumberFormat="1" applyFont="1" applyBorder="1" applyAlignment="1">
      <alignment horizontal="right" vertical="center"/>
    </xf>
    <xf numFmtId="0" fontId="10" fillId="0" borderId="7" xfId="4" applyFont="1" applyBorder="1"/>
    <xf numFmtId="0" fontId="23" fillId="4" borderId="28" xfId="4" applyFont="1" applyFill="1" applyBorder="1" applyAlignment="1">
      <alignment horizontal="left" vertical="center" indent="1"/>
    </xf>
    <xf numFmtId="0" fontId="21" fillId="0" borderId="0" xfId="4" applyFont="1" applyAlignment="1">
      <alignment horizontal="left" vertical="center" wrapText="1" indent="1"/>
    </xf>
    <xf numFmtId="3" fontId="10" fillId="0" borderId="0" xfId="6" applyNumberFormat="1" applyFont="1" applyAlignment="1">
      <alignment vertical="center"/>
    </xf>
    <xf numFmtId="0" fontId="19" fillId="6" borderId="7" xfId="4" applyFont="1" applyFill="1" applyBorder="1" applyAlignment="1">
      <alignment horizontal="left" vertical="center" indent="1"/>
    </xf>
    <xf numFmtId="3" fontId="48" fillId="6" borderId="0" xfId="4" applyNumberFormat="1" applyFont="1" applyFill="1" applyAlignment="1">
      <alignment horizontal="right" vertical="center" wrapText="1"/>
    </xf>
    <xf numFmtId="0" fontId="49" fillId="0" borderId="0" xfId="4" applyFont="1"/>
    <xf numFmtId="3" fontId="20" fillId="6" borderId="0" xfId="4" applyNumberFormat="1" applyFont="1" applyFill="1" applyAlignment="1">
      <alignment horizontal="right" vertical="center" wrapText="1"/>
    </xf>
    <xf numFmtId="0" fontId="44" fillId="6" borderId="7" xfId="4" applyFont="1" applyFill="1" applyBorder="1" applyAlignment="1">
      <alignment horizontal="left" vertical="center" indent="2"/>
    </xf>
    <xf numFmtId="9" fontId="41" fillId="6" borderId="0" xfId="7" applyFont="1" applyFill="1" applyBorder="1" applyAlignment="1">
      <alignment horizontal="right" vertical="center" wrapText="1"/>
    </xf>
    <xf numFmtId="9" fontId="41" fillId="6" borderId="0" xfId="8" applyFont="1" applyFill="1" applyAlignment="1">
      <alignment horizontal="right" vertical="center" wrapText="1"/>
    </xf>
    <xf numFmtId="0" fontId="50" fillId="0" borderId="0" xfId="4" applyFont="1"/>
    <xf numFmtId="0" fontId="44" fillId="6" borderId="28" xfId="4" applyFont="1" applyFill="1" applyBorder="1" applyAlignment="1">
      <alignment horizontal="left" vertical="center" indent="2"/>
    </xf>
    <xf numFmtId="9" fontId="41" fillId="6" borderId="10" xfId="7" applyFont="1" applyFill="1" applyBorder="1" applyAlignment="1">
      <alignment horizontal="right" vertical="center" wrapText="1"/>
    </xf>
    <xf numFmtId="9" fontId="41" fillId="6" borderId="10" xfId="8" applyFont="1" applyFill="1" applyBorder="1" applyAlignment="1">
      <alignment horizontal="right" vertical="center" wrapText="1"/>
    </xf>
    <xf numFmtId="165" fontId="18" fillId="2" borderId="0" xfId="2" applyNumberFormat="1" applyFont="1" applyFill="1" applyAlignment="1">
      <alignment horizontal="center" vertical="center" wrapText="1"/>
    </xf>
    <xf numFmtId="0" fontId="17" fillId="3" borderId="0" xfId="2" applyNumberFormat="1" applyFont="1" applyFill="1" applyAlignment="1">
      <alignment horizontal="center" vertical="center" wrapText="1"/>
    </xf>
    <xf numFmtId="165" fontId="15" fillId="3" borderId="0" xfId="2" applyNumberFormat="1" applyFont="1" applyFill="1" applyAlignment="1">
      <alignment horizontal="center" vertical="center" wrapText="1"/>
    </xf>
    <xf numFmtId="3" fontId="10" fillId="0" borderId="0" xfId="4" applyNumberFormat="1" applyFont="1" applyAlignment="1">
      <alignment vertical="center"/>
    </xf>
    <xf numFmtId="9" fontId="10" fillId="0" borderId="0" xfId="7" applyFont="1" applyAlignment="1">
      <alignment vertical="center"/>
    </xf>
    <xf numFmtId="3" fontId="7" fillId="0" borderId="0" xfId="4" applyNumberFormat="1"/>
    <xf numFmtId="3" fontId="20" fillId="4" borderId="6" xfId="4" applyNumberFormat="1" applyFont="1" applyFill="1" applyBorder="1" applyAlignment="1">
      <alignment horizontal="right" vertical="center" wrapText="1"/>
    </xf>
    <xf numFmtId="3" fontId="10" fillId="5" borderId="8" xfId="4" applyNumberFormat="1" applyFont="1" applyFill="1" applyBorder="1" applyAlignment="1">
      <alignment horizontal="right" vertical="center" wrapText="1"/>
    </xf>
    <xf numFmtId="3" fontId="12" fillId="5" borderId="8" xfId="4" applyNumberFormat="1" applyFont="1" applyFill="1" applyBorder="1"/>
    <xf numFmtId="3" fontId="26" fillId="4" borderId="9" xfId="7" applyNumberFormat="1" applyFont="1" applyFill="1" applyBorder="1" applyAlignment="1">
      <alignment horizontal="right" vertical="center" wrapText="1"/>
    </xf>
    <xf numFmtId="9" fontId="26" fillId="4" borderId="9" xfId="5" applyFont="1" applyFill="1" applyBorder="1" applyAlignment="1">
      <alignment horizontal="right" vertical="center" wrapText="1"/>
    </xf>
    <xf numFmtId="3" fontId="28" fillId="5" borderId="8" xfId="4" applyNumberFormat="1" applyFont="1" applyFill="1" applyBorder="1"/>
    <xf numFmtId="9" fontId="29" fillId="5" borderId="8" xfId="5" applyFont="1" applyFill="1" applyBorder="1"/>
    <xf numFmtId="3" fontId="31" fillId="0" borderId="0" xfId="4" applyNumberFormat="1" applyFont="1" applyAlignment="1">
      <alignment horizontal="right" vertical="center" wrapText="1"/>
    </xf>
    <xf numFmtId="0" fontId="31" fillId="0" borderId="0" xfId="4" applyFont="1" applyAlignment="1">
      <alignment horizontal="right" vertical="center" wrapText="1"/>
    </xf>
    <xf numFmtId="0" fontId="19" fillId="4" borderId="11" xfId="4" applyFont="1" applyFill="1" applyBorder="1" applyAlignment="1">
      <alignment vertical="center"/>
    </xf>
    <xf numFmtId="0" fontId="10" fillId="0" borderId="12" xfId="4" applyFont="1" applyBorder="1"/>
    <xf numFmtId="3" fontId="20" fillId="4" borderId="13" xfId="4" applyNumberFormat="1" applyFont="1" applyFill="1" applyBorder="1" applyAlignment="1">
      <alignment horizontal="right" vertical="center" wrapText="1"/>
    </xf>
    <xf numFmtId="3" fontId="20" fillId="4" borderId="12" xfId="4" applyNumberFormat="1" applyFont="1" applyFill="1" applyBorder="1" applyAlignment="1">
      <alignment horizontal="right" vertical="center" wrapText="1"/>
    </xf>
    <xf numFmtId="3" fontId="20" fillId="4" borderId="14" xfId="4" applyNumberFormat="1" applyFont="1" applyFill="1" applyBorder="1" applyAlignment="1">
      <alignment horizontal="right" vertical="center" wrapText="1"/>
    </xf>
    <xf numFmtId="3" fontId="20" fillId="4" borderId="15" xfId="4" applyNumberFormat="1" applyFont="1" applyFill="1" applyBorder="1" applyAlignment="1">
      <alignment horizontal="right" vertical="center" wrapText="1"/>
    </xf>
    <xf numFmtId="0" fontId="21" fillId="0" borderId="16" xfId="4" applyFont="1" applyBorder="1" applyAlignment="1">
      <alignment horizontal="left" vertical="center" indent="1"/>
    </xf>
    <xf numFmtId="3" fontId="10" fillId="5" borderId="18" xfId="4" applyNumberFormat="1" applyFont="1" applyFill="1" applyBorder="1" applyAlignment="1">
      <alignment horizontal="right" vertical="center" wrapText="1"/>
    </xf>
    <xf numFmtId="0" fontId="32" fillId="0" borderId="16" xfId="4" applyFont="1" applyBorder="1" applyAlignment="1">
      <alignment horizontal="left" vertical="center" indent="2"/>
    </xf>
    <xf numFmtId="3" fontId="33" fillId="5" borderId="18" xfId="4" applyNumberFormat="1" applyFont="1" applyFill="1" applyBorder="1" applyAlignment="1">
      <alignment horizontal="right" vertical="center" wrapText="1"/>
    </xf>
    <xf numFmtId="0" fontId="21" fillId="0" borderId="0" xfId="4" applyFont="1" applyAlignment="1">
      <alignment horizontal="right" vertical="center"/>
    </xf>
    <xf numFmtId="0" fontId="36" fillId="0" borderId="0" xfId="4" applyFont="1"/>
    <xf numFmtId="0" fontId="21" fillId="0" borderId="22" xfId="4" applyFont="1" applyBorder="1" applyAlignment="1">
      <alignment horizontal="left" vertical="center" indent="1"/>
    </xf>
    <xf numFmtId="0" fontId="10" fillId="0" borderId="23" xfId="4" applyFont="1" applyBorder="1"/>
    <xf numFmtId="3" fontId="10" fillId="0" borderId="24" xfId="4" applyNumberFormat="1" applyFont="1" applyBorder="1" applyAlignment="1">
      <alignment horizontal="right" vertical="center" wrapText="1"/>
    </xf>
    <xf numFmtId="3" fontId="10" fillId="0" borderId="23" xfId="4" applyNumberFormat="1" applyFont="1" applyBorder="1" applyAlignment="1">
      <alignment horizontal="right" vertical="center" wrapText="1"/>
    </xf>
    <xf numFmtId="3" fontId="10" fillId="0" borderId="25" xfId="4" applyNumberFormat="1" applyFont="1" applyBorder="1" applyAlignment="1">
      <alignment horizontal="right" vertical="center" wrapText="1"/>
    </xf>
    <xf numFmtId="3" fontId="10" fillId="5" borderId="26" xfId="4" applyNumberFormat="1" applyFont="1" applyFill="1" applyBorder="1" applyAlignment="1">
      <alignment horizontal="right" vertical="center" wrapText="1"/>
    </xf>
    <xf numFmtId="9" fontId="39" fillId="0" borderId="0" xfId="7" applyFont="1" applyAlignment="1">
      <alignment horizontal="right"/>
    </xf>
    <xf numFmtId="0" fontId="39" fillId="0" borderId="0" xfId="7" applyNumberFormat="1" applyFont="1" applyAlignment="1">
      <alignment horizontal="right"/>
    </xf>
    <xf numFmtId="3" fontId="10" fillId="5" borderId="34" xfId="4" applyNumberFormat="1" applyFont="1" applyFill="1" applyBorder="1" applyAlignment="1">
      <alignment horizontal="right" vertical="center" wrapText="1"/>
    </xf>
    <xf numFmtId="0" fontId="36" fillId="0" borderId="31" xfId="4" applyFont="1" applyBorder="1"/>
    <xf numFmtId="0" fontId="42" fillId="4" borderId="28" xfId="4" applyFont="1" applyFill="1" applyBorder="1" applyAlignment="1">
      <alignment horizontal="left" vertical="center" indent="1"/>
    </xf>
    <xf numFmtId="3" fontId="10" fillId="5" borderId="35" xfId="4" applyNumberFormat="1" applyFont="1" applyFill="1" applyBorder="1" applyAlignment="1">
      <alignment horizontal="right" vertical="center" wrapText="1"/>
    </xf>
    <xf numFmtId="3" fontId="10" fillId="5" borderId="36" xfId="4" applyNumberFormat="1" applyFont="1" applyFill="1" applyBorder="1" applyAlignment="1">
      <alignment horizontal="right" vertical="center" wrapText="1"/>
    </xf>
    <xf numFmtId="3" fontId="10" fillId="5" borderId="37" xfId="4" applyNumberFormat="1" applyFont="1" applyFill="1" applyBorder="1" applyAlignment="1">
      <alignment horizontal="right" vertical="center" wrapText="1"/>
    </xf>
    <xf numFmtId="3" fontId="20" fillId="4" borderId="36" xfId="4" applyNumberFormat="1" applyFont="1" applyFill="1" applyBorder="1" applyAlignment="1">
      <alignment horizontal="right" vertical="center" wrapText="1"/>
    </xf>
    <xf numFmtId="3" fontId="41" fillId="6" borderId="6" xfId="4" applyNumberFormat="1" applyFont="1" applyFill="1" applyBorder="1" applyAlignment="1">
      <alignment horizontal="right" vertical="center" wrapText="1"/>
    </xf>
    <xf numFmtId="3" fontId="41" fillId="6" borderId="38" xfId="4" applyNumberFormat="1" applyFont="1" applyFill="1" applyBorder="1" applyAlignment="1">
      <alignment horizontal="right" vertical="center" wrapText="1"/>
    </xf>
    <xf numFmtId="3" fontId="12" fillId="4" borderId="37" xfId="4" applyNumberFormat="1" applyFont="1" applyFill="1" applyBorder="1" applyAlignment="1">
      <alignment horizontal="right" vertical="center" wrapText="1"/>
    </xf>
    <xf numFmtId="9" fontId="10" fillId="0" borderId="0" xfId="5" applyFont="1" applyAlignment="1">
      <alignment vertical="center"/>
    </xf>
    <xf numFmtId="3" fontId="20" fillId="5" borderId="35" xfId="4" applyNumberFormat="1" applyFont="1" applyFill="1" applyBorder="1" applyAlignment="1">
      <alignment horizontal="right" vertical="center" wrapText="1"/>
    </xf>
    <xf numFmtId="3" fontId="12" fillId="5" borderId="36" xfId="4" applyNumberFormat="1" applyFont="1" applyFill="1" applyBorder="1" applyAlignment="1">
      <alignment horizontal="right" vertical="center" wrapText="1"/>
    </xf>
    <xf numFmtId="3" fontId="20" fillId="5" borderId="36" xfId="4" applyNumberFormat="1" applyFont="1" applyFill="1" applyBorder="1" applyAlignment="1">
      <alignment horizontal="right" vertical="center" wrapText="1"/>
    </xf>
    <xf numFmtId="9" fontId="41" fillId="4" borderId="36" xfId="7" applyFont="1" applyFill="1" applyBorder="1" applyAlignment="1">
      <alignment horizontal="right" vertical="center" wrapText="1"/>
    </xf>
    <xf numFmtId="9" fontId="41" fillId="4" borderId="37" xfId="7" applyFont="1" applyFill="1" applyBorder="1" applyAlignment="1">
      <alignment horizontal="right" vertical="center" wrapText="1"/>
    </xf>
    <xf numFmtId="3" fontId="12" fillId="5" borderId="35" xfId="4" applyNumberFormat="1" applyFont="1" applyFill="1" applyBorder="1" applyAlignment="1">
      <alignment vertical="center"/>
    </xf>
    <xf numFmtId="3" fontId="10" fillId="5" borderId="36" xfId="4" applyNumberFormat="1" applyFont="1" applyFill="1" applyBorder="1" applyAlignment="1">
      <alignment horizontal="right" vertical="center"/>
    </xf>
    <xf numFmtId="9" fontId="10" fillId="0" borderId="0" xfId="7" applyFont="1" applyAlignment="1">
      <alignment horizontal="right" vertical="center" wrapText="1"/>
    </xf>
    <xf numFmtId="0" fontId="10" fillId="0" borderId="0" xfId="7" applyNumberFormat="1" applyFont="1" applyAlignment="1">
      <alignment vertical="center"/>
    </xf>
    <xf numFmtId="9" fontId="0" fillId="0" borderId="0" xfId="7" applyFont="1"/>
    <xf numFmtId="9" fontId="41" fillId="4" borderId="8" xfId="7" applyFont="1" applyFill="1" applyBorder="1" applyAlignment="1">
      <alignment horizontal="right" vertical="center" wrapText="1"/>
    </xf>
    <xf numFmtId="9" fontId="41" fillId="4" borderId="38" xfId="7" applyFont="1" applyFill="1" applyBorder="1" applyAlignment="1">
      <alignment horizontal="right" vertical="center" wrapText="1"/>
    </xf>
    <xf numFmtId="3" fontId="20" fillId="6" borderId="17" xfId="4" applyNumberFormat="1" applyFont="1" applyFill="1" applyBorder="1" applyAlignment="1">
      <alignment horizontal="right" vertical="center" wrapText="1"/>
    </xf>
    <xf numFmtId="9" fontId="41" fillId="6" borderId="17" xfId="7" applyFont="1" applyFill="1" applyBorder="1" applyAlignment="1">
      <alignment horizontal="right" vertical="center" wrapText="1"/>
    </xf>
    <xf numFmtId="9" fontId="41" fillId="6" borderId="29" xfId="7" applyFont="1" applyFill="1" applyBorder="1" applyAlignment="1">
      <alignment horizontal="right" vertical="center" wrapText="1"/>
    </xf>
    <xf numFmtId="0" fontId="51" fillId="0" borderId="0" xfId="4" applyFont="1"/>
    <xf numFmtId="0" fontId="52" fillId="0" borderId="0" xfId="4" applyFont="1" applyAlignment="1">
      <alignment horizontal="center" vertical="center" wrapText="1"/>
    </xf>
    <xf numFmtId="9" fontId="10" fillId="0" borderId="0" xfId="7" applyFont="1" applyBorder="1"/>
    <xf numFmtId="0" fontId="17" fillId="2" borderId="0" xfId="2" applyNumberFormat="1" applyFont="1" applyFill="1" applyAlignment="1">
      <alignment horizontal="center" vertical="center" wrapText="1"/>
    </xf>
    <xf numFmtId="0" fontId="10" fillId="0" borderId="0" xfId="4" applyFont="1" applyAlignment="1">
      <alignment vertical="center" wrapText="1"/>
    </xf>
    <xf numFmtId="0" fontId="10" fillId="0" borderId="0" xfId="4" applyFont="1" applyAlignment="1">
      <alignment horizontal="center" vertical="center" wrapText="1"/>
    </xf>
    <xf numFmtId="0" fontId="23" fillId="0" borderId="0" xfId="4" applyFont="1" applyAlignment="1">
      <alignment vertical="center" wrapText="1"/>
    </xf>
    <xf numFmtId="0" fontId="12" fillId="0" borderId="0" xfId="4" applyFont="1" applyAlignment="1">
      <alignment vertical="center" wrapText="1"/>
    </xf>
    <xf numFmtId="3" fontId="10" fillId="0" borderId="0" xfId="9" applyNumberFormat="1" applyFont="1" applyAlignment="1">
      <alignment horizontal="right" vertical="center" wrapText="1"/>
    </xf>
    <xf numFmtId="0" fontId="55" fillId="0" borderId="0" xfId="4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38" fillId="0" borderId="0" xfId="4" applyFont="1" applyAlignment="1">
      <alignment horizontal="center" vertical="center" wrapText="1"/>
    </xf>
    <xf numFmtId="0" fontId="45" fillId="0" borderId="0" xfId="4" applyFont="1" applyAlignment="1">
      <alignment horizontal="center" vertical="center" wrapText="1"/>
    </xf>
    <xf numFmtId="0" fontId="12" fillId="0" borderId="0" xfId="4" applyFont="1" applyAlignment="1">
      <alignment horizontal="center" vertical="center" wrapText="1"/>
    </xf>
    <xf numFmtId="0" fontId="21" fillId="0" borderId="0" xfId="4" applyFont="1" applyAlignment="1">
      <alignment horizontal="left" indent="1"/>
    </xf>
    <xf numFmtId="0" fontId="10" fillId="0" borderId="0" xfId="4" applyFont="1" applyAlignment="1">
      <alignment horizontal="right" vertical="center" wrapText="1"/>
    </xf>
    <xf numFmtId="4" fontId="10" fillId="0" borderId="0" xfId="4" applyNumberFormat="1" applyFont="1"/>
    <xf numFmtId="0" fontId="19" fillId="6" borderId="0" xfId="4" applyFont="1" applyFill="1" applyAlignment="1">
      <alignment horizontal="left" vertical="center" wrapText="1" indent="1"/>
    </xf>
    <xf numFmtId="0" fontId="20" fillId="0" borderId="0" xfId="4" applyFont="1" applyAlignment="1">
      <alignment vertical="center" wrapText="1"/>
    </xf>
    <xf numFmtId="0" fontId="56" fillId="0" borderId="0" xfId="4" applyFont="1" applyAlignment="1">
      <alignment horizontal="center" vertical="center" wrapText="1"/>
    </xf>
    <xf numFmtId="3" fontId="20" fillId="6" borderId="0" xfId="9" applyNumberFormat="1" applyFont="1" applyFill="1" applyAlignment="1">
      <alignment horizontal="right" vertical="center" wrapText="1"/>
    </xf>
    <xf numFmtId="0" fontId="23" fillId="7" borderId="0" xfId="4" applyFont="1" applyFill="1" applyAlignment="1">
      <alignment vertical="center" wrapText="1"/>
    </xf>
    <xf numFmtId="0" fontId="12" fillId="0" borderId="0" xfId="4" applyFont="1" applyAlignment="1">
      <alignment horizontal="right" vertical="center" wrapText="1"/>
    </xf>
    <xf numFmtId="0" fontId="12" fillId="0" borderId="0" xfId="9" applyFont="1" applyAlignment="1">
      <alignment horizontal="right" vertical="center" wrapText="1"/>
    </xf>
    <xf numFmtId="0" fontId="21" fillId="7" borderId="0" xfId="4" applyFont="1" applyFill="1" applyAlignment="1">
      <alignment horizontal="left" vertical="center" wrapText="1" indent="1"/>
    </xf>
    <xf numFmtId="0" fontId="19" fillId="4" borderId="0" xfId="4" applyFont="1" applyFill="1" applyAlignment="1">
      <alignment vertical="center" wrapText="1"/>
    </xf>
    <xf numFmtId="0" fontId="21" fillId="0" borderId="0" xfId="4" applyFont="1" applyAlignment="1">
      <alignment vertical="center" wrapText="1"/>
    </xf>
    <xf numFmtId="0" fontId="57" fillId="0" borderId="0" xfId="4" applyFont="1" applyAlignment="1">
      <alignment horizontal="center" vertical="center" wrapText="1"/>
    </xf>
    <xf numFmtId="0" fontId="23" fillId="0" borderId="0" xfId="4" applyFont="1" applyAlignment="1">
      <alignment horizontal="left" vertical="center" wrapText="1" indent="1"/>
    </xf>
    <xf numFmtId="0" fontId="58" fillId="0" borderId="0" xfId="4" applyFont="1" applyAlignment="1">
      <alignment horizontal="center" vertical="center" wrapText="1"/>
    </xf>
    <xf numFmtId="0" fontId="21" fillId="0" borderId="0" xfId="4" applyFont="1" applyAlignment="1">
      <alignment horizontal="left" vertical="center" wrapText="1" indent="2"/>
    </xf>
    <xf numFmtId="0" fontId="19" fillId="6" borderId="0" xfId="4" applyFont="1" applyFill="1" applyAlignment="1">
      <alignment horizontal="left" vertical="center" wrapText="1" indent="2"/>
    </xf>
    <xf numFmtId="0" fontId="59" fillId="0" borderId="0" xfId="4" applyFont="1" applyAlignment="1">
      <alignment horizontal="left" vertical="center" wrapText="1" indent="1"/>
    </xf>
    <xf numFmtId="0" fontId="42" fillId="0" borderId="0" xfId="4" applyFont="1" applyAlignment="1">
      <alignment vertical="center" wrapText="1"/>
    </xf>
    <xf numFmtId="3" fontId="42" fillId="0" borderId="0" xfId="4" applyNumberFormat="1" applyFont="1" applyAlignment="1">
      <alignment horizontal="right" vertical="center" wrapText="1"/>
    </xf>
    <xf numFmtId="3" fontId="42" fillId="0" borderId="0" xfId="9" applyNumberFormat="1" applyFont="1" applyAlignment="1">
      <alignment horizontal="right" vertical="center" wrapText="1"/>
    </xf>
    <xf numFmtId="0" fontId="19" fillId="4" borderId="0" xfId="4" applyFont="1" applyFill="1" applyAlignment="1">
      <alignment horizontal="left" vertical="center" wrapText="1" indent="1"/>
    </xf>
    <xf numFmtId="0" fontId="60" fillId="0" borderId="0" xfId="4" applyFont="1" applyAlignment="1">
      <alignment horizontal="center" vertical="center" wrapText="1"/>
    </xf>
    <xf numFmtId="3" fontId="10" fillId="8" borderId="0" xfId="4" applyNumberFormat="1" applyFont="1" applyFill="1" applyAlignment="1">
      <alignment horizontal="right" vertical="center" wrapText="1"/>
    </xf>
    <xf numFmtId="3" fontId="10" fillId="8" borderId="0" xfId="9" applyNumberFormat="1" applyFont="1" applyFill="1" applyAlignment="1">
      <alignment horizontal="right" vertical="center" wrapText="1"/>
    </xf>
    <xf numFmtId="0" fontId="21" fillId="0" borderId="0" xfId="9" applyFont="1" applyAlignment="1">
      <alignment horizontal="left" vertical="center" wrapText="1" indent="1"/>
    </xf>
    <xf numFmtId="0" fontId="41" fillId="0" borderId="0" xfId="4" applyFont="1" applyAlignment="1">
      <alignment horizontal="center" vertical="center" wrapText="1"/>
    </xf>
    <xf numFmtId="0" fontId="21" fillId="0" borderId="0" xfId="4" applyFont="1"/>
    <xf numFmtId="3" fontId="21" fillId="0" borderId="0" xfId="4" applyNumberFormat="1" applyFont="1"/>
    <xf numFmtId="0" fontId="15" fillId="2" borderId="0" xfId="2" applyNumberFormat="1" applyFont="1" applyFill="1" applyAlignment="1">
      <alignment horizontal="center" vertical="center" wrapText="1"/>
    </xf>
    <xf numFmtId="0" fontId="19" fillId="7" borderId="0" xfId="9" applyFont="1" applyFill="1" applyAlignment="1">
      <alignment vertical="center" wrapText="1"/>
    </xf>
    <xf numFmtId="3" fontId="20" fillId="6" borderId="0" xfId="4" applyNumberFormat="1" applyFont="1" applyFill="1" applyAlignment="1">
      <alignment horizontal="right" vertical="center"/>
    </xf>
    <xf numFmtId="3" fontId="20" fillId="6" borderId="0" xfId="9" applyNumberFormat="1" applyFont="1" applyFill="1" applyAlignment="1">
      <alignment horizontal="right" vertical="center"/>
    </xf>
    <xf numFmtId="0" fontId="10" fillId="0" borderId="0" xfId="9" applyFont="1" applyAlignment="1">
      <alignment horizontal="right" vertical="center" wrapText="1"/>
    </xf>
    <xf numFmtId="0" fontId="23" fillId="6" borderId="0" xfId="4" applyFont="1" applyFill="1" applyAlignment="1">
      <alignment horizontal="left" vertical="center" wrapText="1" indent="1"/>
    </xf>
    <xf numFmtId="3" fontId="12" fillId="6" borderId="0" xfId="4" applyNumberFormat="1" applyFont="1" applyFill="1" applyAlignment="1">
      <alignment horizontal="right" vertical="center" wrapText="1"/>
    </xf>
    <xf numFmtId="0" fontId="21" fillId="7" borderId="0" xfId="4" applyFont="1" applyFill="1" applyAlignment="1">
      <alignment horizontal="left" vertical="center" wrapText="1" indent="2"/>
    </xf>
    <xf numFmtId="0" fontId="21" fillId="0" borderId="0" xfId="4" applyFont="1" applyAlignment="1">
      <alignment horizontal="left" vertical="center" indent="2"/>
    </xf>
    <xf numFmtId="165" fontId="10" fillId="0" borderId="0" xfId="4" applyNumberFormat="1" applyFont="1" applyAlignment="1">
      <alignment horizontal="right" vertical="center" wrapText="1"/>
    </xf>
    <xf numFmtId="0" fontId="10" fillId="0" borderId="0" xfId="4" applyFont="1" applyAlignment="1">
      <alignment horizontal="left" vertical="center" wrapText="1" indent="1"/>
    </xf>
    <xf numFmtId="0" fontId="10" fillId="0" borderId="0" xfId="9" applyFont="1" applyAlignment="1">
      <alignment horizontal="left" vertical="center" wrapText="1" indent="1"/>
    </xf>
    <xf numFmtId="3" fontId="10" fillId="0" borderId="0" xfId="9" applyNumberFormat="1" applyFont="1" applyAlignment="1">
      <alignment horizontal="left" vertical="center" wrapText="1" indent="1"/>
    </xf>
    <xf numFmtId="9" fontId="10" fillId="0" borderId="0" xfId="7" applyFont="1"/>
    <xf numFmtId="0" fontId="12" fillId="7" borderId="0" xfId="4" applyFont="1" applyFill="1" applyAlignment="1">
      <alignment horizontal="right" vertical="center" wrapText="1"/>
    </xf>
    <xf numFmtId="0" fontId="12" fillId="7" borderId="0" xfId="9" applyFont="1" applyFill="1" applyAlignment="1">
      <alignment horizontal="right" vertical="center" wrapText="1"/>
    </xf>
    <xf numFmtId="3" fontId="12" fillId="7" borderId="0" xfId="9" applyNumberFormat="1" applyFont="1" applyFill="1" applyAlignment="1">
      <alignment horizontal="right" vertical="center" wrapText="1"/>
    </xf>
    <xf numFmtId="0" fontId="12" fillId="7" borderId="0" xfId="4" applyFont="1" applyFill="1" applyAlignment="1">
      <alignment vertical="center"/>
    </xf>
    <xf numFmtId="0" fontId="12" fillId="7" borderId="0" xfId="9" applyFont="1" applyFill="1" applyAlignment="1">
      <alignment vertical="center"/>
    </xf>
    <xf numFmtId="3" fontId="12" fillId="7" borderId="0" xfId="9" applyNumberFormat="1" applyFont="1" applyFill="1" applyAlignment="1">
      <alignment vertical="center"/>
    </xf>
    <xf numFmtId="0" fontId="10" fillId="7" borderId="0" xfId="4" applyFont="1" applyFill="1" applyAlignment="1">
      <alignment vertical="center"/>
    </xf>
    <xf numFmtId="0" fontId="10" fillId="0" borderId="0" xfId="9" applyFont="1"/>
    <xf numFmtId="3" fontId="10" fillId="0" borderId="0" xfId="9" applyNumberFormat="1" applyFont="1"/>
    <xf numFmtId="3" fontId="10" fillId="7" borderId="0" xfId="4" applyNumberFormat="1" applyFont="1" applyFill="1" applyAlignment="1">
      <alignment horizontal="right" vertical="center" wrapText="1"/>
    </xf>
    <xf numFmtId="165" fontId="10" fillId="0" borderId="0" xfId="9" applyNumberFormat="1" applyFont="1" applyAlignment="1">
      <alignment horizontal="right" vertical="center" wrapText="1"/>
    </xf>
    <xf numFmtId="0" fontId="10" fillId="7" borderId="0" xfId="4" applyFont="1" applyFill="1" applyAlignment="1">
      <alignment horizontal="right" vertical="center" wrapText="1"/>
    </xf>
    <xf numFmtId="3" fontId="10" fillId="7" borderId="0" xfId="9" applyNumberFormat="1" applyFont="1" applyFill="1" applyAlignment="1">
      <alignment horizontal="right" vertical="center" wrapText="1"/>
    </xf>
    <xf numFmtId="0" fontId="21" fillId="7" borderId="0" xfId="9" applyFont="1" applyFill="1" applyAlignment="1">
      <alignment horizontal="left" vertical="center" wrapText="1" indent="1"/>
    </xf>
    <xf numFmtId="3" fontId="12" fillId="0" borderId="0" xfId="9" applyNumberFormat="1" applyFont="1" applyAlignment="1">
      <alignment horizontal="right" vertical="center" wrapText="1"/>
    </xf>
    <xf numFmtId="0" fontId="12" fillId="0" borderId="0" xfId="4" applyFont="1" applyAlignment="1">
      <alignment vertical="center"/>
    </xf>
    <xf numFmtId="0" fontId="12" fillId="0" borderId="0" xfId="9" applyFont="1" applyAlignment="1">
      <alignment vertical="center"/>
    </xf>
    <xf numFmtId="3" fontId="12" fillId="0" borderId="0" xfId="9" applyNumberFormat="1" applyFont="1" applyAlignment="1">
      <alignment vertical="center"/>
    </xf>
    <xf numFmtId="3" fontId="10" fillId="0" borderId="0" xfId="9" applyNumberFormat="1" applyFont="1" applyAlignment="1">
      <alignment horizontal="right" vertical="center"/>
    </xf>
    <xf numFmtId="0" fontId="10" fillId="0" borderId="0" xfId="4" applyFont="1" applyAlignment="1">
      <alignment horizontal="right" vertical="center"/>
    </xf>
    <xf numFmtId="0" fontId="23" fillId="6" borderId="0" xfId="4" applyFont="1" applyFill="1" applyAlignment="1">
      <alignment vertical="center" wrapText="1"/>
    </xf>
    <xf numFmtId="0" fontId="12" fillId="0" borderId="0" xfId="4" applyFont="1" applyAlignment="1">
      <alignment horizontal="right" vertical="center"/>
    </xf>
    <xf numFmtId="0" fontId="12" fillId="0" borderId="0" xfId="9" applyFont="1" applyAlignment="1">
      <alignment horizontal="right" vertical="center"/>
    </xf>
    <xf numFmtId="0" fontId="21" fillId="7" borderId="0" xfId="4" applyFont="1" applyFill="1" applyAlignment="1">
      <alignment vertical="center" wrapText="1"/>
    </xf>
    <xf numFmtId="0" fontId="19" fillId="0" borderId="0" xfId="4" applyFont="1" applyAlignment="1">
      <alignment vertical="center" wrapText="1"/>
    </xf>
    <xf numFmtId="3" fontId="20" fillId="0" borderId="0" xfId="9" applyNumberFormat="1" applyFont="1" applyAlignment="1">
      <alignment horizontal="right" vertical="center" wrapText="1"/>
    </xf>
    <xf numFmtId="0" fontId="19" fillId="6" borderId="0" xfId="9" applyFont="1" applyFill="1" applyAlignment="1">
      <alignment horizontal="left" vertical="center" wrapText="1" indent="1"/>
    </xf>
    <xf numFmtId="0" fontId="10" fillId="0" borderId="0" xfId="10" applyFont="1"/>
    <xf numFmtId="0" fontId="51" fillId="0" borderId="0" xfId="10" applyFont="1"/>
    <xf numFmtId="3" fontId="10" fillId="0" borderId="0" xfId="10" applyNumberFormat="1" applyFont="1"/>
    <xf numFmtId="0" fontId="52" fillId="0" borderId="0" xfId="10" applyFont="1" applyAlignment="1">
      <alignment horizontal="center" vertical="center" wrapText="1"/>
    </xf>
    <xf numFmtId="0" fontId="10" fillId="0" borderId="0" xfId="10" applyFont="1" applyAlignment="1">
      <alignment vertical="center"/>
    </xf>
    <xf numFmtId="3" fontId="10" fillId="0" borderId="0" xfId="10" applyNumberFormat="1" applyFont="1" applyAlignment="1">
      <alignment vertical="center"/>
    </xf>
    <xf numFmtId="0" fontId="11" fillId="0" borderId="0" xfId="10" applyFont="1"/>
    <xf numFmtId="9" fontId="10" fillId="0" borderId="0" xfId="11" applyFont="1" applyBorder="1"/>
    <xf numFmtId="3" fontId="13" fillId="0" borderId="0" xfId="10" applyNumberFormat="1" applyFont="1" applyAlignment="1">
      <alignment horizontal="right" vertical="center" wrapText="1"/>
    </xf>
    <xf numFmtId="0" fontId="16" fillId="0" borderId="0" xfId="10" applyFont="1"/>
    <xf numFmtId="0" fontId="21" fillId="0" borderId="0" xfId="10" applyFont="1"/>
    <xf numFmtId="3" fontId="21" fillId="0" borderId="0" xfId="10" applyNumberFormat="1" applyFont="1"/>
    <xf numFmtId="3" fontId="10" fillId="0" borderId="0" xfId="10" applyNumberFormat="1" applyFont="1" applyAlignment="1">
      <alignment horizontal="center" vertical="center" wrapText="1"/>
    </xf>
    <xf numFmtId="3" fontId="20" fillId="6" borderId="0" xfId="10" applyNumberFormat="1" applyFont="1" applyFill="1" applyAlignment="1">
      <alignment horizontal="right" vertical="center"/>
    </xf>
    <xf numFmtId="0" fontId="40" fillId="0" borderId="0" xfId="10" applyFont="1"/>
    <xf numFmtId="0" fontId="56" fillId="0" borderId="0" xfId="10" applyFont="1" applyAlignment="1">
      <alignment horizontal="center" vertical="center" wrapText="1"/>
    </xf>
    <xf numFmtId="0" fontId="21" fillId="0" borderId="0" xfId="10" applyFont="1" applyAlignment="1">
      <alignment vertical="center" wrapText="1"/>
    </xf>
    <xf numFmtId="0" fontId="10" fillId="0" borderId="0" xfId="10" applyFont="1" applyAlignment="1">
      <alignment horizontal="right" vertical="center" wrapText="1"/>
    </xf>
    <xf numFmtId="0" fontId="55" fillId="0" borderId="0" xfId="10" applyFont="1" applyAlignment="1">
      <alignment horizontal="center" vertical="center" wrapText="1"/>
    </xf>
    <xf numFmtId="0" fontId="23" fillId="6" borderId="0" xfId="10" applyFont="1" applyFill="1" applyAlignment="1">
      <alignment horizontal="left" vertical="center" wrapText="1" indent="1"/>
    </xf>
    <xf numFmtId="3" fontId="12" fillId="6" borderId="0" xfId="10" applyNumberFormat="1" applyFont="1" applyFill="1" applyAlignment="1">
      <alignment horizontal="right" vertical="center" wrapText="1"/>
    </xf>
    <xf numFmtId="0" fontId="13" fillId="0" borderId="0" xfId="10" applyFont="1" applyAlignment="1">
      <alignment horizontal="center" vertical="center" wrapText="1"/>
    </xf>
    <xf numFmtId="0" fontId="21" fillId="7" borderId="0" xfId="10" applyFont="1" applyFill="1" applyAlignment="1">
      <alignment horizontal="left" vertical="center" wrapText="1" indent="2"/>
    </xf>
    <xf numFmtId="0" fontId="38" fillId="0" borderId="0" xfId="10" applyFont="1" applyAlignment="1">
      <alignment horizontal="center" vertical="center" wrapText="1"/>
    </xf>
    <xf numFmtId="3" fontId="10" fillId="0" borderId="0" xfId="10" applyNumberFormat="1" applyFont="1" applyAlignment="1">
      <alignment horizontal="right" vertical="center" wrapText="1"/>
    </xf>
    <xf numFmtId="0" fontId="45" fillId="0" borderId="0" xfId="10" applyFont="1" applyAlignment="1">
      <alignment horizontal="center" vertical="center" wrapText="1"/>
    </xf>
    <xf numFmtId="0" fontId="12" fillId="0" borderId="0" xfId="10" applyFont="1" applyAlignment="1">
      <alignment horizontal="center" vertical="center" wrapText="1"/>
    </xf>
    <xf numFmtId="0" fontId="21" fillId="0" borderId="0" xfId="10" applyFont="1" applyAlignment="1">
      <alignment horizontal="left" vertical="center" indent="2"/>
    </xf>
    <xf numFmtId="0" fontId="21" fillId="0" borderId="0" xfId="10" applyFont="1" applyAlignment="1">
      <alignment horizontal="left" vertical="center" wrapText="1" indent="2"/>
    </xf>
    <xf numFmtId="165" fontId="10" fillId="0" borderId="0" xfId="10" applyNumberFormat="1" applyFont="1" applyAlignment="1">
      <alignment horizontal="right" vertical="center" wrapText="1"/>
    </xf>
    <xf numFmtId="0" fontId="23" fillId="0" borderId="0" xfId="10" applyFont="1" applyAlignment="1">
      <alignment vertical="center" wrapText="1"/>
    </xf>
    <xf numFmtId="0" fontId="19" fillId="6" borderId="0" xfId="10" applyFont="1" applyFill="1" applyAlignment="1">
      <alignment horizontal="left" vertical="center" wrapText="1" indent="1"/>
    </xf>
    <xf numFmtId="3" fontId="20" fillId="6" borderId="0" xfId="10" applyNumberFormat="1" applyFont="1" applyFill="1" applyAlignment="1">
      <alignment horizontal="right" vertical="center" wrapText="1"/>
    </xf>
    <xf numFmtId="0" fontId="57" fillId="0" borderId="0" xfId="10" applyFont="1" applyAlignment="1">
      <alignment horizontal="center" vertical="center" wrapText="1"/>
    </xf>
    <xf numFmtId="0" fontId="58" fillId="0" borderId="0" xfId="10" applyFont="1" applyAlignment="1">
      <alignment horizontal="center" vertical="center" wrapText="1"/>
    </xf>
    <xf numFmtId="0" fontId="10" fillId="0" borderId="0" xfId="10" applyFont="1" applyAlignment="1">
      <alignment horizontal="left" vertical="center" wrapText="1" indent="1"/>
    </xf>
    <xf numFmtId="0" fontId="19" fillId="4" borderId="0" xfId="10" applyFont="1" applyFill="1" applyAlignment="1">
      <alignment vertical="center" wrapText="1"/>
    </xf>
    <xf numFmtId="3" fontId="20" fillId="4" borderId="0" xfId="10" applyNumberFormat="1" applyFont="1" applyFill="1" applyAlignment="1">
      <alignment horizontal="right" vertical="center" wrapText="1"/>
    </xf>
    <xf numFmtId="0" fontId="23" fillId="7" borderId="0" xfId="10" applyFont="1" applyFill="1" applyAlignment="1">
      <alignment vertical="center" wrapText="1"/>
    </xf>
    <xf numFmtId="0" fontId="12" fillId="7" borderId="0" xfId="10" applyFont="1" applyFill="1" applyAlignment="1">
      <alignment horizontal="right" vertical="center" wrapText="1"/>
    </xf>
    <xf numFmtId="0" fontId="12" fillId="7" borderId="0" xfId="10" applyFont="1" applyFill="1" applyAlignment="1">
      <alignment vertical="center"/>
    </xf>
    <xf numFmtId="0" fontId="21" fillId="7" borderId="0" xfId="10" applyFont="1" applyFill="1" applyAlignment="1">
      <alignment horizontal="left" vertical="center" wrapText="1" indent="1"/>
    </xf>
    <xf numFmtId="0" fontId="10" fillId="7" borderId="0" xfId="10" applyFont="1" applyFill="1" applyAlignment="1">
      <alignment vertical="center"/>
    </xf>
    <xf numFmtId="3" fontId="10" fillId="7" borderId="0" xfId="10" applyNumberFormat="1" applyFont="1" applyFill="1" applyAlignment="1">
      <alignment horizontal="right" vertical="center" wrapText="1"/>
    </xf>
    <xf numFmtId="0" fontId="10" fillId="7" borderId="0" xfId="10" applyFont="1" applyFill="1" applyAlignment="1">
      <alignment horizontal="right" vertical="center" wrapText="1"/>
    </xf>
    <xf numFmtId="0" fontId="21" fillId="0" borderId="0" xfId="10" applyFont="1" applyAlignment="1">
      <alignment horizontal="left" indent="1"/>
    </xf>
    <xf numFmtId="0" fontId="12" fillId="0" borderId="0" xfId="10" applyFont="1" applyAlignment="1">
      <alignment horizontal="right" vertical="center" wrapText="1"/>
    </xf>
    <xf numFmtId="0" fontId="12" fillId="0" borderId="0" xfId="10" applyFont="1" applyAlignment="1">
      <alignment vertical="center"/>
    </xf>
    <xf numFmtId="0" fontId="21" fillId="0" borderId="0" xfId="10" applyFont="1" applyAlignment="1">
      <alignment horizontal="left" vertical="center" wrapText="1" indent="1"/>
    </xf>
    <xf numFmtId="3" fontId="10" fillId="0" borderId="0" xfId="10" applyNumberFormat="1" applyFont="1" applyAlignment="1">
      <alignment horizontal="right" vertical="center"/>
    </xf>
    <xf numFmtId="0" fontId="10" fillId="0" borderId="0" xfId="10" applyFont="1" applyAlignment="1">
      <alignment horizontal="right" vertical="center"/>
    </xf>
    <xf numFmtId="0" fontId="23" fillId="6" borderId="0" xfId="10" applyFont="1" applyFill="1" applyAlignment="1">
      <alignment vertical="center" wrapText="1"/>
    </xf>
    <xf numFmtId="0" fontId="12" fillId="0" borderId="0" xfId="10" applyFont="1" applyAlignment="1">
      <alignment horizontal="right" vertical="center"/>
    </xf>
    <xf numFmtId="3" fontId="12" fillId="0" borderId="0" xfId="10" applyNumberFormat="1" applyFont="1" applyAlignment="1">
      <alignment horizontal="right" vertical="center" wrapText="1"/>
    </xf>
    <xf numFmtId="0" fontId="21" fillId="7" borderId="0" xfId="10" applyFont="1" applyFill="1" applyAlignment="1">
      <alignment vertical="center" wrapText="1"/>
    </xf>
    <xf numFmtId="0" fontId="19" fillId="0" borderId="0" xfId="10" applyFont="1" applyAlignment="1">
      <alignment vertical="center" wrapText="1"/>
    </xf>
    <xf numFmtId="3" fontId="20" fillId="0" borderId="0" xfId="10" applyNumberFormat="1" applyFont="1" applyAlignment="1">
      <alignment horizontal="right" vertical="center" wrapText="1"/>
    </xf>
    <xf numFmtId="3" fontId="41" fillId="0" borderId="0" xfId="10" applyNumberFormat="1" applyFont="1"/>
    <xf numFmtId="0" fontId="10" fillId="0" borderId="0" xfId="10" applyFont="1" applyAlignment="1">
      <alignment horizontal="center" vertical="center" wrapText="1"/>
    </xf>
    <xf numFmtId="0" fontId="41" fillId="0" borderId="0" xfId="10" applyFont="1" applyAlignment="1">
      <alignment horizontal="center" vertical="center" wrapText="1"/>
    </xf>
    <xf numFmtId="3" fontId="10" fillId="9" borderId="0" xfId="4" applyNumberFormat="1" applyFont="1" applyFill="1" applyAlignment="1">
      <alignment horizontal="right" vertical="center" wrapText="1"/>
    </xf>
    <xf numFmtId="166" fontId="10" fillId="0" borderId="0" xfId="4" applyNumberFormat="1" applyFont="1" applyAlignment="1">
      <alignment horizontal="right" vertical="center" wrapText="1"/>
    </xf>
    <xf numFmtId="9" fontId="10" fillId="0" borderId="0" xfId="12" applyFont="1" applyAlignment="1">
      <alignment horizontal="right" vertical="center" wrapText="1"/>
    </xf>
    <xf numFmtId="0" fontId="0" fillId="0" borderId="0" xfId="4" applyFont="1"/>
    <xf numFmtId="9" fontId="30" fillId="0" borderId="36" xfId="7" applyFont="1" applyBorder="1" applyAlignment="1">
      <alignment horizontal="right" vertical="center" wrapText="1"/>
    </xf>
    <xf numFmtId="9" fontId="30" fillId="0" borderId="7" xfId="7" applyFont="1" applyBorder="1" applyAlignment="1">
      <alignment horizontal="right" vertical="center" wrapText="1"/>
    </xf>
    <xf numFmtId="9" fontId="30" fillId="0" borderId="0" xfId="7" applyFont="1" applyAlignment="1">
      <alignment horizontal="right" vertical="center" wrapText="1"/>
    </xf>
    <xf numFmtId="9" fontId="26" fillId="4" borderId="0" xfId="7" applyFont="1" applyFill="1" applyAlignment="1">
      <alignment horizontal="right" vertical="center" wrapText="1"/>
    </xf>
    <xf numFmtId="9" fontId="41" fillId="6" borderId="0" xfId="7" applyFont="1" applyFill="1" applyAlignment="1">
      <alignment horizontal="right" vertical="center" wrapText="1"/>
    </xf>
    <xf numFmtId="0" fontId="18" fillId="2" borderId="0" xfId="2" applyNumberFormat="1" applyFont="1" applyFill="1" applyAlignment="1">
      <alignment horizontal="center" vertical="center" wrapText="1"/>
    </xf>
    <xf numFmtId="0" fontId="62" fillId="0" borderId="0" xfId="4" applyFont="1"/>
    <xf numFmtId="0" fontId="63" fillId="0" borderId="0" xfId="4" applyFont="1"/>
    <xf numFmtId="3" fontId="39" fillId="0" borderId="0" xfId="4" applyNumberFormat="1" applyFont="1" applyAlignment="1">
      <alignment horizontal="right"/>
    </xf>
    <xf numFmtId="167" fontId="12" fillId="0" borderId="0" xfId="17" applyNumberFormat="1" applyFont="1"/>
    <xf numFmtId="4" fontId="10" fillId="0" borderId="0" xfId="4" applyNumberFormat="1" applyFont="1" applyAlignment="1">
      <alignment horizontal="right" vertical="center" wrapText="1"/>
    </xf>
    <xf numFmtId="3" fontId="64" fillId="5" borderId="18" xfId="4" applyNumberFormat="1" applyFont="1" applyFill="1" applyBorder="1" applyAlignment="1">
      <alignment horizontal="right" vertical="center" wrapText="1"/>
    </xf>
    <xf numFmtId="3" fontId="10" fillId="11" borderId="7" xfId="4" applyNumberFormat="1" applyFont="1" applyFill="1" applyBorder="1" applyAlignment="1">
      <alignment horizontal="right" vertical="center" wrapText="1"/>
    </xf>
    <xf numFmtId="3" fontId="10" fillId="11" borderId="0" xfId="4" applyNumberFormat="1" applyFont="1" applyFill="1" applyAlignment="1">
      <alignment horizontal="right" vertical="center" wrapText="1"/>
    </xf>
    <xf numFmtId="3" fontId="10" fillId="11" borderId="17" xfId="4" applyNumberFormat="1" applyFont="1" applyFill="1" applyBorder="1" applyAlignment="1">
      <alignment horizontal="right" vertical="center" wrapText="1"/>
    </xf>
    <xf numFmtId="3" fontId="10" fillId="12" borderId="8" xfId="4" applyNumberFormat="1" applyFont="1" applyFill="1" applyBorder="1" applyAlignment="1">
      <alignment horizontal="right" vertical="center" wrapText="1"/>
    </xf>
    <xf numFmtId="3" fontId="10" fillId="12" borderId="18" xfId="4" applyNumberFormat="1" applyFont="1" applyFill="1" applyBorder="1" applyAlignment="1">
      <alignment horizontal="right" vertical="center" wrapText="1"/>
    </xf>
    <xf numFmtId="0" fontId="4" fillId="0" borderId="0" xfId="4" applyFont="1"/>
    <xf numFmtId="0" fontId="4" fillId="0" borderId="0" xfId="4" applyFont="1" applyAlignment="1">
      <alignment horizontal="right"/>
    </xf>
    <xf numFmtId="9" fontId="4" fillId="0" borderId="0" xfId="12" applyFont="1"/>
    <xf numFmtId="3" fontId="40" fillId="8" borderId="0" xfId="4" applyNumberFormat="1" applyFont="1" applyFill="1"/>
    <xf numFmtId="3" fontId="65" fillId="0" borderId="0" xfId="4" applyNumberFormat="1" applyFont="1"/>
    <xf numFmtId="0" fontId="65" fillId="0" borderId="0" xfId="4" applyFont="1"/>
    <xf numFmtId="168" fontId="65" fillId="0" borderId="0" xfId="4" applyNumberFormat="1" applyFont="1"/>
    <xf numFmtId="0" fontId="10" fillId="0" borderId="36" xfId="4" applyFont="1" applyBorder="1"/>
    <xf numFmtId="0" fontId="12" fillId="0" borderId="38" xfId="4" applyFont="1" applyBorder="1" applyAlignment="1">
      <alignment horizontal="left" indent="1"/>
    </xf>
    <xf numFmtId="0" fontId="10" fillId="0" borderId="8" xfId="4" applyFont="1" applyBorder="1" applyAlignment="1">
      <alignment horizontal="left" indent="2"/>
    </xf>
    <xf numFmtId="0" fontId="67" fillId="4" borderId="7" xfId="9" applyFont="1" applyFill="1" applyBorder="1" applyAlignment="1">
      <alignment vertical="center"/>
    </xf>
    <xf numFmtId="0" fontId="66" fillId="0" borderId="4" xfId="4" applyFont="1" applyBorder="1" applyAlignment="1">
      <alignment horizontal="left" vertical="center" wrapText="1" indent="1"/>
    </xf>
    <xf numFmtId="3" fontId="12" fillId="4" borderId="4" xfId="4" applyNumberFormat="1" applyFont="1" applyFill="1" applyBorder="1" applyAlignment="1">
      <alignment horizontal="right" vertical="center" wrapText="1"/>
    </xf>
    <xf numFmtId="3" fontId="12" fillId="4" borderId="5" xfId="4" applyNumberFormat="1" applyFont="1" applyFill="1" applyBorder="1" applyAlignment="1">
      <alignment horizontal="right" vertical="center" wrapText="1"/>
    </xf>
    <xf numFmtId="3" fontId="12" fillId="4" borderId="35" xfId="4" applyNumberFormat="1" applyFont="1" applyFill="1" applyBorder="1" applyAlignment="1">
      <alignment horizontal="right" vertical="center" wrapText="1"/>
    </xf>
    <xf numFmtId="9" fontId="0" fillId="0" borderId="0" xfId="12" applyFont="1"/>
    <xf numFmtId="9" fontId="10" fillId="0" borderId="0" xfId="12" applyFont="1"/>
    <xf numFmtId="3" fontId="12" fillId="0" borderId="28" xfId="4" applyNumberFormat="1" applyFont="1" applyBorder="1" applyAlignment="1">
      <alignment horizontal="right" vertical="center" wrapText="1"/>
    </xf>
    <xf numFmtId="3" fontId="12" fillId="0" borderId="10" xfId="4" applyNumberFormat="1" applyFont="1" applyBorder="1" applyAlignment="1">
      <alignment horizontal="right" vertical="center" wrapText="1"/>
    </xf>
    <xf numFmtId="3" fontId="12" fillId="0" borderId="37" xfId="4" applyNumberFormat="1" applyFont="1" applyBorder="1" applyAlignment="1">
      <alignment horizontal="right" vertical="center" wrapText="1"/>
    </xf>
    <xf numFmtId="3" fontId="20" fillId="4" borderId="10" xfId="4" applyNumberFormat="1" applyFont="1" applyFill="1" applyBorder="1" applyAlignment="1">
      <alignment horizontal="right" vertical="center" wrapText="1"/>
    </xf>
    <xf numFmtId="3" fontId="10" fillId="0" borderId="37" xfId="4" applyNumberFormat="1" applyFont="1" applyBorder="1" applyAlignment="1">
      <alignment horizontal="right" vertical="center" wrapText="1"/>
    </xf>
    <xf numFmtId="3" fontId="40" fillId="4" borderId="10" xfId="4" applyNumberFormat="1" applyFont="1" applyFill="1" applyBorder="1" applyAlignment="1">
      <alignment horizontal="right" vertical="center" wrapText="1"/>
    </xf>
    <xf numFmtId="3" fontId="10" fillId="8" borderId="7" xfId="4" applyNumberFormat="1" applyFont="1" applyFill="1" applyBorder="1" applyAlignment="1">
      <alignment horizontal="right" vertical="center" wrapText="1"/>
    </xf>
    <xf numFmtId="3" fontId="10" fillId="8" borderId="0" xfId="4" applyNumberFormat="1" applyFont="1" applyFill="1" applyAlignment="1">
      <alignment horizontal="right" vertical="center"/>
    </xf>
    <xf numFmtId="3" fontId="12" fillId="0" borderId="40" xfId="4" applyNumberFormat="1" applyFont="1" applyBorder="1" applyAlignment="1">
      <alignment horizontal="right" vertical="center" wrapText="1"/>
    </xf>
    <xf numFmtId="3" fontId="12" fillId="0" borderId="9" xfId="4" applyNumberFormat="1" applyFont="1" applyBorder="1" applyAlignment="1">
      <alignment horizontal="right" vertical="center" wrapText="1"/>
    </xf>
    <xf numFmtId="3" fontId="12" fillId="0" borderId="41" xfId="4" applyNumberFormat="1" applyFont="1" applyBorder="1" applyAlignment="1">
      <alignment horizontal="right" vertical="center" wrapText="1"/>
    </xf>
    <xf numFmtId="3" fontId="0" fillId="0" borderId="0" xfId="4" applyNumberFormat="1" applyFont="1"/>
    <xf numFmtId="43" fontId="10" fillId="0" borderId="0" xfId="17" applyFont="1" applyAlignment="1">
      <alignment vertical="center"/>
    </xf>
    <xf numFmtId="3" fontId="45" fillId="0" borderId="0" xfId="4" applyNumberFormat="1" applyFont="1"/>
    <xf numFmtId="3" fontId="7" fillId="0" borderId="17" xfId="4" applyNumberFormat="1" applyBorder="1"/>
    <xf numFmtId="0" fontId="69" fillId="2" borderId="0" xfId="2" applyNumberFormat="1" applyFont="1" applyFill="1" applyAlignment="1">
      <alignment horizontal="center" vertical="center" wrapText="1"/>
    </xf>
    <xf numFmtId="0" fontId="68" fillId="2" borderId="0" xfId="2" applyNumberFormat="1" applyFont="1" applyFill="1" applyAlignment="1">
      <alignment horizontal="center" vertical="center" wrapText="1"/>
    </xf>
    <xf numFmtId="165" fontId="18" fillId="13" borderId="0" xfId="2" applyNumberFormat="1" applyFont="1" applyFill="1" applyBorder="1" applyAlignment="1">
      <alignment horizontal="center" vertical="center" wrapText="1"/>
    </xf>
    <xf numFmtId="165" fontId="18" fillId="13" borderId="2" xfId="2" applyNumberFormat="1" applyFont="1" applyFill="1" applyBorder="1" applyAlignment="1">
      <alignment horizontal="center" vertical="center" wrapText="1"/>
    </xf>
    <xf numFmtId="0" fontId="17" fillId="13" borderId="0" xfId="2" applyNumberFormat="1" applyFont="1" applyFill="1" applyBorder="1" applyAlignment="1">
      <alignment horizontal="center" vertical="center" wrapText="1"/>
    </xf>
    <xf numFmtId="165" fontId="18" fillId="13" borderId="0" xfId="2" applyNumberFormat="1" applyFont="1" applyFill="1" applyAlignment="1">
      <alignment horizontal="center" vertical="center" wrapText="1"/>
    </xf>
    <xf numFmtId="165" fontId="15" fillId="13" borderId="3" xfId="2" applyNumberFormat="1" applyFont="1" applyFill="1" applyBorder="1" applyAlignment="1">
      <alignment horizontal="center" vertical="center" wrapText="1"/>
    </xf>
    <xf numFmtId="165" fontId="15" fillId="13" borderId="0" xfId="2" applyNumberFormat="1" applyFont="1" applyFill="1" applyAlignment="1">
      <alignment horizontal="center" vertical="center" wrapText="1"/>
    </xf>
    <xf numFmtId="0" fontId="18" fillId="13" borderId="0" xfId="2" applyNumberFormat="1" applyFont="1" applyFill="1" applyAlignment="1">
      <alignment horizontal="center" vertical="center" wrapText="1"/>
    </xf>
    <xf numFmtId="0" fontId="18" fillId="13" borderId="0" xfId="2" applyNumberFormat="1" applyFont="1" applyFill="1" applyBorder="1" applyAlignment="1">
      <alignment horizontal="center" vertical="center" wrapText="1"/>
    </xf>
    <xf numFmtId="0" fontId="10" fillId="0" borderId="0" xfId="4" quotePrefix="1" applyFont="1"/>
    <xf numFmtId="165" fontId="68" fillId="2" borderId="1" xfId="2" quotePrefix="1" applyNumberFormat="1" applyFont="1" applyFill="1" applyBorder="1" applyAlignment="1">
      <alignment horizontal="center" vertical="center" wrapText="1"/>
    </xf>
    <xf numFmtId="0" fontId="70" fillId="2" borderId="0" xfId="2" applyNumberFormat="1" applyFont="1" applyFill="1" applyAlignment="1">
      <alignment horizontal="center" vertical="center" wrapText="1"/>
    </xf>
    <xf numFmtId="165" fontId="69" fillId="2" borderId="0" xfId="2" applyNumberFormat="1" applyFont="1" applyFill="1" applyAlignment="1">
      <alignment horizontal="center" vertical="center" wrapText="1"/>
    </xf>
    <xf numFmtId="165" fontId="54" fillId="2" borderId="0" xfId="2" applyNumberFormat="1" applyFont="1" applyFill="1" applyAlignment="1">
      <alignment horizontal="center" vertical="center" wrapText="1"/>
    </xf>
    <xf numFmtId="0" fontId="68" fillId="2" borderId="1" xfId="2" applyNumberFormat="1" applyFont="1" applyFill="1" applyBorder="1" applyAlignment="1">
      <alignment horizontal="center" vertical="center" wrapText="1"/>
    </xf>
    <xf numFmtId="165" fontId="68" fillId="2" borderId="0" xfId="2" applyNumberFormat="1" applyFont="1" applyFill="1" applyAlignment="1">
      <alignment horizontal="center" vertical="center" wrapText="1"/>
    </xf>
    <xf numFmtId="0" fontId="70" fillId="2" borderId="39" xfId="2" applyNumberFormat="1" applyFont="1" applyFill="1" applyBorder="1" applyAlignment="1">
      <alignment horizontal="center" vertical="center" wrapText="1"/>
    </xf>
    <xf numFmtId="9" fontId="41" fillId="4" borderId="0" xfId="7" applyFont="1" applyFill="1" applyAlignment="1">
      <alignment horizontal="right" vertical="center" wrapText="1"/>
    </xf>
    <xf numFmtId="165" fontId="69" fillId="2" borderId="2" xfId="2" applyNumberFormat="1" applyFont="1" applyFill="1" applyBorder="1" applyAlignment="1">
      <alignment horizontal="center" vertical="center" wrapText="1"/>
    </xf>
    <xf numFmtId="0" fontId="70" fillId="3" borderId="0" xfId="2" applyNumberFormat="1" applyFont="1" applyFill="1" applyAlignment="1">
      <alignment horizontal="center" vertical="center" wrapText="1"/>
    </xf>
    <xf numFmtId="165" fontId="15" fillId="13" borderId="0" xfId="2" applyNumberFormat="1" applyFont="1" applyFill="1" applyBorder="1" applyAlignment="1">
      <alignment horizontal="center" vertical="center" wrapText="1"/>
    </xf>
    <xf numFmtId="0" fontId="71" fillId="0" borderId="0" xfId="4" applyFont="1"/>
    <xf numFmtId="3" fontId="42" fillId="6" borderId="7" xfId="4" applyNumberFormat="1" applyFont="1" applyFill="1" applyBorder="1" applyAlignment="1">
      <alignment horizontal="right" vertical="center" wrapText="1"/>
    </xf>
    <xf numFmtId="0" fontId="72" fillId="0" borderId="0" xfId="4" applyFont="1" applyAlignment="1">
      <alignment horizontal="right"/>
    </xf>
    <xf numFmtId="165" fontId="18" fillId="13" borderId="0" xfId="2" quotePrefix="1" applyNumberFormat="1" applyFont="1" applyFill="1" applyBorder="1" applyAlignment="1">
      <alignment horizontal="center" vertical="center" wrapText="1"/>
    </xf>
    <xf numFmtId="9" fontId="10" fillId="0" borderId="0" xfId="5" applyFont="1" applyBorder="1"/>
    <xf numFmtId="168" fontId="73" fillId="4" borderId="7" xfId="9" applyNumberFormat="1" applyFont="1" applyFill="1" applyBorder="1" applyAlignment="1">
      <alignment vertical="center"/>
    </xf>
    <xf numFmtId="3" fontId="65" fillId="0" borderId="0" xfId="4" applyNumberFormat="1" applyFont="1" applyAlignment="1">
      <alignment horizontal="right" vertical="center" wrapText="1"/>
    </xf>
    <xf numFmtId="0" fontId="74" fillId="4" borderId="7" xfId="9" applyFont="1" applyFill="1" applyBorder="1" applyAlignment="1">
      <alignment vertical="center"/>
    </xf>
    <xf numFmtId="0" fontId="75" fillId="6" borderId="7" xfId="4" applyFont="1" applyFill="1" applyBorder="1" applyAlignment="1">
      <alignment horizontal="left" vertical="center" indent="1"/>
    </xf>
    <xf numFmtId="0" fontId="75" fillId="14" borderId="7" xfId="4" applyFont="1" applyFill="1" applyBorder="1" applyAlignment="1">
      <alignment horizontal="left" vertical="center" indent="1"/>
    </xf>
    <xf numFmtId="0" fontId="74" fillId="14" borderId="7" xfId="9" applyFont="1" applyFill="1" applyBorder="1" applyAlignment="1">
      <alignment vertical="center"/>
    </xf>
    <xf numFmtId="165" fontId="15" fillId="13" borderId="1" xfId="2" applyNumberFormat="1" applyFont="1" applyFill="1" applyBorder="1" applyAlignment="1">
      <alignment horizontal="center" vertical="center" wrapText="1"/>
    </xf>
    <xf numFmtId="165" fontId="15" fillId="13" borderId="0" xfId="2" applyNumberFormat="1" applyFont="1" applyFill="1" applyBorder="1" applyAlignment="1">
      <alignment horizontal="center" vertical="center" wrapText="1"/>
    </xf>
    <xf numFmtId="165" fontId="68" fillId="13" borderId="0" xfId="2" applyNumberFormat="1" applyFont="1" applyFill="1" applyAlignment="1">
      <alignment horizontal="center" vertical="center" wrapText="1"/>
    </xf>
    <xf numFmtId="0" fontId="69" fillId="13" borderId="0" xfId="2" applyNumberFormat="1" applyFont="1" applyFill="1" applyAlignment="1">
      <alignment horizontal="center" vertical="center" wrapText="1"/>
    </xf>
    <xf numFmtId="165" fontId="15" fillId="2" borderId="0" xfId="2" applyNumberFormat="1" applyFont="1" applyFill="1" applyBorder="1" applyAlignment="1">
      <alignment horizontal="center" vertical="center" wrapText="1"/>
    </xf>
    <xf numFmtId="165" fontId="15" fillId="2" borderId="1" xfId="2" applyNumberFormat="1" applyFont="1" applyFill="1" applyBorder="1" applyAlignment="1">
      <alignment horizontal="center" vertical="center" wrapText="1"/>
    </xf>
    <xf numFmtId="165" fontId="68" fillId="2" borderId="1" xfId="2" applyNumberFormat="1" applyFont="1" applyFill="1" applyBorder="1" applyAlignment="1">
      <alignment horizontal="center" vertical="center" wrapText="1"/>
    </xf>
    <xf numFmtId="0" fontId="69" fillId="2" borderId="0" xfId="2" applyNumberFormat="1" applyFont="1" applyFill="1" applyAlignment="1">
      <alignment horizontal="center" vertical="center" wrapText="1"/>
    </xf>
    <xf numFmtId="0" fontId="68" fillId="2" borderId="0" xfId="2" applyNumberFormat="1" applyFont="1" applyFill="1" applyAlignment="1">
      <alignment horizontal="center" vertical="center" wrapText="1"/>
    </xf>
    <xf numFmtId="0" fontId="15" fillId="2" borderId="1" xfId="2" applyNumberFormat="1" applyFont="1" applyFill="1" applyBorder="1" applyAlignment="1">
      <alignment horizontal="center" vertical="center" wrapText="1"/>
    </xf>
    <xf numFmtId="165" fontId="15" fillId="2" borderId="0" xfId="2" applyNumberFormat="1" applyFont="1" applyFill="1" applyAlignment="1">
      <alignment horizontal="center" vertical="center" wrapText="1"/>
    </xf>
    <xf numFmtId="165" fontId="68" fillId="2" borderId="0" xfId="2" applyNumberFormat="1" applyFont="1" applyFill="1" applyAlignment="1">
      <alignment horizontal="center" vertical="center" wrapText="1"/>
    </xf>
    <xf numFmtId="3" fontId="10" fillId="11" borderId="0" xfId="4" applyNumberFormat="1" applyFont="1" applyFill="1" applyBorder="1" applyAlignment="1">
      <alignment horizontal="right" vertical="center" wrapText="1"/>
    </xf>
    <xf numFmtId="0" fontId="10" fillId="0" borderId="42" xfId="4" applyFont="1" applyBorder="1"/>
    <xf numFmtId="3" fontId="10" fillId="11" borderId="43" xfId="4" applyNumberFormat="1" applyFont="1" applyFill="1" applyBorder="1" applyAlignment="1">
      <alignment horizontal="right" vertical="center" wrapText="1"/>
    </xf>
    <xf numFmtId="3" fontId="46" fillId="0" borderId="45" xfId="4" applyNumberFormat="1" applyFont="1" applyBorder="1" applyAlignment="1">
      <alignment horizontal="right" vertical="center" wrapText="1"/>
    </xf>
    <xf numFmtId="3" fontId="7" fillId="0" borderId="44" xfId="4" applyNumberFormat="1" applyBorder="1"/>
    <xf numFmtId="9" fontId="26" fillId="4" borderId="45" xfId="7" applyFont="1" applyFill="1" applyBorder="1" applyAlignment="1">
      <alignment horizontal="right" vertical="center" wrapText="1"/>
    </xf>
    <xf numFmtId="9" fontId="30" fillId="0" borderId="45" xfId="7" applyFont="1" applyFill="1" applyBorder="1" applyAlignment="1">
      <alignment horizontal="right" vertical="center" wrapText="1"/>
    </xf>
    <xf numFmtId="3" fontId="10" fillId="5" borderId="7" xfId="4" applyNumberFormat="1" applyFont="1" applyFill="1" applyBorder="1" applyAlignment="1">
      <alignment horizontal="right" vertical="center" wrapText="1"/>
    </xf>
    <xf numFmtId="3" fontId="12" fillId="5" borderId="7" xfId="4" applyNumberFormat="1" applyFont="1" applyFill="1" applyBorder="1"/>
    <xf numFmtId="9" fontId="29" fillId="5" borderId="7" xfId="5" applyFont="1" applyFill="1" applyBorder="1"/>
    <xf numFmtId="3" fontId="7" fillId="0" borderId="42" xfId="4" applyNumberFormat="1" applyBorder="1"/>
    <xf numFmtId="3" fontId="33" fillId="5" borderId="0" xfId="4" applyNumberFormat="1" applyFont="1" applyFill="1" applyBorder="1" applyAlignment="1">
      <alignment horizontal="right" vertical="center" wrapText="1"/>
    </xf>
    <xf numFmtId="3" fontId="64" fillId="5" borderId="0" xfId="4" applyNumberFormat="1" applyFont="1" applyFill="1" applyBorder="1" applyAlignment="1">
      <alignment horizontal="right" vertical="center" wrapText="1"/>
    </xf>
    <xf numFmtId="3" fontId="10" fillId="12" borderId="7" xfId="4" applyNumberFormat="1" applyFont="1" applyFill="1" applyBorder="1" applyAlignment="1">
      <alignment horizontal="right" vertical="center" wrapText="1"/>
    </xf>
    <xf numFmtId="3" fontId="10" fillId="5" borderId="23" xfId="4" applyNumberFormat="1" applyFont="1" applyFill="1" applyBorder="1" applyAlignment="1">
      <alignment horizontal="right" vertical="center" wrapText="1"/>
    </xf>
    <xf numFmtId="3" fontId="0" fillId="0" borderId="42" xfId="4" applyNumberFormat="1" applyFont="1" applyBorder="1"/>
    <xf numFmtId="3" fontId="10" fillId="0" borderId="46" xfId="4" applyNumberFormat="1" applyFont="1" applyBorder="1" applyAlignment="1">
      <alignment horizontal="right" vertical="center" wrapText="1"/>
    </xf>
    <xf numFmtId="3" fontId="10" fillId="0" borderId="45" xfId="4" applyNumberFormat="1" applyFont="1" applyBorder="1" applyAlignment="1">
      <alignment horizontal="right" vertical="center" wrapText="1"/>
    </xf>
    <xf numFmtId="3" fontId="10" fillId="0" borderId="48" xfId="4" applyNumberFormat="1" applyFont="1" applyBorder="1" applyAlignment="1">
      <alignment horizontal="right" vertical="center" wrapText="1"/>
    </xf>
    <xf numFmtId="3" fontId="10" fillId="5" borderId="5" xfId="4" applyNumberFormat="1" applyFont="1" applyFill="1" applyBorder="1" applyAlignment="1">
      <alignment horizontal="right" vertical="center" wrapText="1"/>
    </xf>
    <xf numFmtId="3" fontId="10" fillId="5" borderId="0" xfId="4" applyNumberFormat="1" applyFont="1" applyFill="1" applyBorder="1" applyAlignment="1">
      <alignment horizontal="right" vertical="center" wrapText="1"/>
    </xf>
    <xf numFmtId="3" fontId="10" fillId="5" borderId="10" xfId="4" applyNumberFormat="1" applyFont="1" applyFill="1" applyBorder="1" applyAlignment="1">
      <alignment horizontal="right" vertical="center" wrapText="1"/>
    </xf>
    <xf numFmtId="3" fontId="20" fillId="5" borderId="5" xfId="4" applyNumberFormat="1" applyFont="1" applyFill="1" applyBorder="1" applyAlignment="1">
      <alignment horizontal="right" vertical="center" wrapText="1"/>
    </xf>
    <xf numFmtId="3" fontId="20" fillId="5" borderId="0" xfId="4" applyNumberFormat="1" applyFont="1" applyFill="1" applyBorder="1" applyAlignment="1">
      <alignment horizontal="right" vertical="center" wrapText="1"/>
    </xf>
    <xf numFmtId="3" fontId="20" fillId="4" borderId="0" xfId="4" applyNumberFormat="1" applyFont="1" applyFill="1" applyBorder="1" applyAlignment="1">
      <alignment horizontal="right" vertical="center" wrapText="1"/>
    </xf>
    <xf numFmtId="3" fontId="12" fillId="0" borderId="47" xfId="4" applyNumberFormat="1" applyFont="1" applyBorder="1" applyAlignment="1">
      <alignment vertical="center"/>
    </xf>
    <xf numFmtId="3" fontId="20" fillId="4" borderId="49" xfId="4" applyNumberFormat="1" applyFont="1" applyFill="1" applyBorder="1" applyAlignment="1">
      <alignment horizontal="right" vertical="center" wrapText="1"/>
    </xf>
    <xf numFmtId="0" fontId="10" fillId="0" borderId="45" xfId="4" applyFont="1" applyBorder="1"/>
    <xf numFmtId="3" fontId="12" fillId="0" borderId="48" xfId="4" applyNumberFormat="1" applyFont="1" applyBorder="1" applyAlignment="1">
      <alignment horizontal="right" vertical="center" wrapText="1"/>
    </xf>
    <xf numFmtId="9" fontId="30" fillId="0" borderId="50" xfId="7" applyFont="1" applyFill="1" applyBorder="1" applyAlignment="1">
      <alignment horizontal="right" vertical="center" wrapText="1"/>
    </xf>
    <xf numFmtId="9" fontId="30" fillId="0" borderId="45" xfId="7" applyFont="1" applyBorder="1" applyAlignment="1">
      <alignment horizontal="right" vertical="center" wrapText="1"/>
    </xf>
    <xf numFmtId="0" fontId="77" fillId="2" borderId="0" xfId="2" applyNumberFormat="1" applyFont="1" applyFill="1" applyAlignment="1">
      <alignment horizontal="center" vertical="center" wrapText="1"/>
    </xf>
    <xf numFmtId="165" fontId="77" fillId="13" borderId="0" xfId="2" applyNumberFormat="1" applyFont="1" applyFill="1" applyAlignment="1">
      <alignment horizontal="center" vertical="center" wrapText="1"/>
    </xf>
    <xf numFmtId="165" fontId="76" fillId="2" borderId="1" xfId="2" applyNumberFormat="1" applyFont="1" applyFill="1" applyBorder="1" applyAlignment="1">
      <alignment horizontal="center" vertical="center" wrapText="1"/>
    </xf>
    <xf numFmtId="165" fontId="76" fillId="13" borderId="0" xfId="2" applyNumberFormat="1" applyFont="1" applyFill="1" applyAlignment="1">
      <alignment horizontal="center" vertical="center" wrapText="1"/>
    </xf>
    <xf numFmtId="0" fontId="77" fillId="13" borderId="0" xfId="2" applyNumberFormat="1" applyFont="1" applyFill="1" applyAlignment="1">
      <alignment horizontal="center" vertical="center" wrapText="1"/>
    </xf>
    <xf numFmtId="0" fontId="78" fillId="2" borderId="39" xfId="2" applyNumberFormat="1" applyFont="1" applyFill="1" applyBorder="1" applyAlignment="1">
      <alignment horizontal="center" vertical="center" wrapText="1"/>
    </xf>
    <xf numFmtId="165" fontId="76" fillId="2" borderId="0" xfId="2" applyNumberFormat="1" applyFont="1" applyFill="1" applyAlignment="1">
      <alignment horizontal="center" vertical="center" wrapText="1"/>
    </xf>
    <xf numFmtId="165" fontId="76" fillId="2" borderId="0" xfId="2" applyNumberFormat="1" applyFont="1" applyFill="1" applyAlignment="1">
      <alignment horizontal="center" vertical="center" wrapText="1"/>
    </xf>
    <xf numFmtId="0" fontId="12" fillId="0" borderId="45" xfId="4" applyFont="1" applyBorder="1"/>
    <xf numFmtId="9" fontId="30" fillId="0" borderId="0" xfId="7" applyFont="1" applyBorder="1" applyAlignment="1">
      <alignment horizontal="right" vertical="center" wrapText="1"/>
    </xf>
    <xf numFmtId="3" fontId="10" fillId="0" borderId="0" xfId="4" applyNumberFormat="1" applyFont="1" applyBorder="1" applyAlignment="1">
      <alignment horizontal="right" vertical="center" wrapText="1"/>
    </xf>
    <xf numFmtId="3" fontId="34" fillId="0" borderId="0" xfId="4" applyNumberFormat="1" applyFont="1" applyBorder="1" applyAlignment="1">
      <alignment horizontal="right" vertical="center" wrapText="1"/>
    </xf>
    <xf numFmtId="3" fontId="34" fillId="0" borderId="45" xfId="4" applyNumberFormat="1" applyFont="1" applyBorder="1" applyAlignment="1">
      <alignment horizontal="right" vertical="center" wrapText="1"/>
    </xf>
    <xf numFmtId="3" fontId="20" fillId="0" borderId="47" xfId="4" applyNumberFormat="1" applyFont="1" applyBorder="1" applyAlignment="1">
      <alignment horizontal="right" vertical="center" wrapText="1"/>
    </xf>
    <xf numFmtId="3" fontId="20" fillId="0" borderId="45" xfId="4" applyNumberFormat="1" applyFont="1" applyBorder="1" applyAlignment="1">
      <alignment horizontal="right" vertical="center" wrapText="1"/>
    </xf>
  </cellXfs>
  <cellStyles count="21">
    <cellStyle name="DataEntry_RO" xfId="14" xr:uid="{CF3C6E47-4858-47E6-9C0A-DC10C59CBB1A}"/>
    <cellStyle name="Dziesiętny" xfId="17" builtinId="3"/>
    <cellStyle name="Dziesiętny 10" xfId="2" xr:uid="{69D23904-4978-46DC-B588-68DBA2CD1DCE}"/>
    <cellStyle name="Dziesiętny 3" xfId="16" xr:uid="{44DB3EF8-46F1-4480-8ECA-6750013F71A2}"/>
    <cellStyle name="Normalny" xfId="0" builtinId="0"/>
    <cellStyle name="Normalny 2" xfId="1" xr:uid="{34EA5FA5-0815-4EB7-A63B-0F8FCFDF3CBF}"/>
    <cellStyle name="Normalny 2 2" xfId="4" xr:uid="{63709DA1-75B0-47CC-B344-6FB76123E4B8}"/>
    <cellStyle name="Normalny 2 3" xfId="10" xr:uid="{8DEA82B8-365F-4173-8C41-71B445E86039}"/>
    <cellStyle name="Normalny 2 4" xfId="13" xr:uid="{72DFCC20-9369-40DE-AF3E-10E620CCD399}"/>
    <cellStyle name="Normalny 3" xfId="15" xr:uid="{904EC1E0-C6C8-4F12-B216-8CFE7F4DEAC6}"/>
    <cellStyle name="Normalny 4" xfId="9" xr:uid="{9AEB3EC3-076A-4B79-8E67-956DC1E5A06F}"/>
    <cellStyle name="Normalny 5" xfId="18" xr:uid="{56CD44E2-6E5B-4124-9B79-95ED7B94A659}"/>
    <cellStyle name="Normalny 6" xfId="19" xr:uid="{7E648638-8FF3-4C17-9CE2-4012AC570E95}"/>
    <cellStyle name="Normalny 7" xfId="20" xr:uid="{16A8AA50-4952-4541-BDF5-473EFC07F310}"/>
    <cellStyle name="Procentowy" xfId="12" builtinId="5"/>
    <cellStyle name="Procentowy 2" xfId="3" xr:uid="{9CE42620-A8B4-47C9-A6AF-4D14E5712D41}"/>
    <cellStyle name="Procentowy 2 2" xfId="7" xr:uid="{58294E80-980B-44C0-9B46-21B91A63DA0E}"/>
    <cellStyle name="Procentowy 2 3" xfId="8" xr:uid="{4A996236-78A5-4842-9AF0-5BA981B8CF96}"/>
    <cellStyle name="Procentowy 2 4" xfId="11" xr:uid="{98A507D2-4304-4605-A7BC-DF36521EB73F}"/>
    <cellStyle name="Procentowy 3" xfId="6" xr:uid="{15D254B9-D903-4BBC-8F3A-B42F1B8DCBB0}"/>
    <cellStyle name="Procentowy 4" xfId="5" xr:uid="{0C88D2FC-4479-44E8-91E9-F7608429C4B3}"/>
  </cellStyles>
  <dxfs count="0"/>
  <tableStyles count="1" defaultTableStyle="TableStyleMedium2" defaultPivotStyle="PivotStyleLight16">
    <tableStyle name="Invisible" pivot="0" table="0" count="0" xr9:uid="{B29F2B10-A279-44D4-8954-F17EC1C55873}"/>
  </tableStyles>
  <colors>
    <mruColors>
      <color rgb="FFBFBFBF"/>
      <color rgb="FFED1C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172312</xdr:colOff>
      <xdr:row>2</xdr:row>
      <xdr:rowOff>57423</xdr:rowOff>
    </xdr:from>
    <xdr:to>
      <xdr:col>1</xdr:col>
      <xdr:colOff>1773419</xdr:colOff>
      <xdr:row>2</xdr:row>
      <xdr:rowOff>416055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544DA12-A5EB-426B-8EEA-59A39CE89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312" y="422548"/>
          <a:ext cx="1766207" cy="3586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99394</xdr:colOff>
      <xdr:row>0</xdr:row>
      <xdr:rowOff>77893</xdr:rowOff>
    </xdr:from>
    <xdr:to>
      <xdr:col>1</xdr:col>
      <xdr:colOff>1831311</xdr:colOff>
      <xdr:row>3</xdr:row>
      <xdr:rowOff>397035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4167FC7-BCBE-4DEB-97EF-6CC53C86A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311" y="77893"/>
          <a:ext cx="1731917" cy="3511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36286</xdr:colOff>
      <xdr:row>0</xdr:row>
      <xdr:rowOff>36286</xdr:rowOff>
    </xdr:from>
    <xdr:to>
      <xdr:col>1</xdr:col>
      <xdr:colOff>1807573</xdr:colOff>
      <xdr:row>2</xdr:row>
      <xdr:rowOff>54579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CD38498-8D46-44F6-AFDD-DAF4D1825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546" y="36286"/>
          <a:ext cx="1771287" cy="3992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36285</xdr:colOff>
      <xdr:row>0</xdr:row>
      <xdr:rowOff>36287</xdr:rowOff>
    </xdr:from>
    <xdr:to>
      <xdr:col>1</xdr:col>
      <xdr:colOff>1820907</xdr:colOff>
      <xdr:row>2</xdr:row>
      <xdr:rowOff>144115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748344B-590A-40C5-8CA3-AE9D7DFD3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545" y="36287"/>
          <a:ext cx="1771287" cy="3992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36285</xdr:colOff>
      <xdr:row>0</xdr:row>
      <xdr:rowOff>36287</xdr:rowOff>
    </xdr:from>
    <xdr:to>
      <xdr:col>1</xdr:col>
      <xdr:colOff>1808842</xdr:colOff>
      <xdr:row>2</xdr:row>
      <xdr:rowOff>136857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859C9A0-C9A7-4F3F-9B0C-347847313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735" y="36287"/>
          <a:ext cx="1770652" cy="395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F81D1-78B0-42EB-9246-8CC9F4C9382D}">
  <sheetPr>
    <tabColor theme="4" tint="-0.499984740745262"/>
    <pageSetUpPr fitToPage="1"/>
  </sheetPr>
  <dimension ref="A1:GB135"/>
  <sheetViews>
    <sheetView showGridLines="0" tabSelected="1" topLeftCell="A3" zoomScaleNormal="100" workbookViewId="0">
      <pane xSplit="2" ySplit="6" topLeftCell="AU41" activePane="bottomRight" state="frozen"/>
      <selection activeCell="A3" sqref="A3"/>
      <selection pane="topRight" activeCell="C3" sqref="C3"/>
      <selection pane="bottomLeft" activeCell="A9" sqref="A9"/>
      <selection pane="bottomRight" activeCell="BL51" sqref="BL51"/>
    </sheetView>
  </sheetViews>
  <sheetFormatPr defaultColWidth="0" defaultRowHeight="0" customHeight="1" zeroHeight="1" outlineLevelRow="1" outlineLevelCol="1" x14ac:dyDescent="0.3"/>
  <cols>
    <col min="1" max="1" width="2.5546875" style="22" customWidth="1"/>
    <col min="2" max="2" width="46.109375" style="22" customWidth="1"/>
    <col min="3" max="3" width="0.88671875" style="22" customWidth="1"/>
    <col min="4" max="8" width="8" style="22" bestFit="1" customWidth="1"/>
    <col min="9" max="9" width="0.88671875" style="22" customWidth="1"/>
    <col min="10" max="13" width="8" style="22" bestFit="1" customWidth="1"/>
    <col min="14" max="14" width="9.33203125" style="22" customWidth="1"/>
    <col min="15" max="15" width="0.88671875" style="22" customWidth="1"/>
    <col min="16" max="16" width="8" style="22" bestFit="1" customWidth="1"/>
    <col min="17" max="17" width="8.33203125" style="22" bestFit="1" customWidth="1"/>
    <col min="18" max="18" width="7.5546875" style="22" customWidth="1"/>
    <col min="19" max="19" width="8.33203125" style="22" bestFit="1" customWidth="1"/>
    <col min="20" max="20" width="9.109375" style="22" customWidth="1"/>
    <col min="21" max="21" width="1.88671875" style="22" customWidth="1"/>
    <col min="22" max="22" width="8.33203125" style="22" bestFit="1" customWidth="1"/>
    <col min="23" max="23" width="7.6640625" style="22" customWidth="1"/>
    <col min="24" max="24" width="7.88671875" style="22" customWidth="1"/>
    <col min="25" max="25" width="9.5546875" style="22" customWidth="1"/>
    <col min="26" max="26" width="9.88671875" style="22" customWidth="1"/>
    <col min="27" max="27" width="3.5546875" style="22" customWidth="1"/>
    <col min="28" max="28" width="8.33203125" style="22" bestFit="1" customWidth="1"/>
    <col min="29" max="30" width="8" style="25" bestFit="1" customWidth="1"/>
    <col min="31" max="31" width="9.6640625" style="25" bestFit="1" customWidth="1"/>
    <col min="32" max="32" width="9.44140625" style="25" bestFit="1" customWidth="1"/>
    <col min="33" max="33" width="3.6640625" style="25" customWidth="1"/>
    <col min="34" max="38" width="9.44140625" style="25" customWidth="1"/>
    <col min="39" max="39" width="3.6640625" style="25" customWidth="1"/>
    <col min="40" max="42" width="8.88671875" style="25" customWidth="1"/>
    <col min="43" max="43" width="10.44140625" style="25" bestFit="1" customWidth="1"/>
    <col min="44" max="44" width="9.44140625" style="25" customWidth="1"/>
    <col min="45" max="45" width="3.5546875" style="25" customWidth="1"/>
    <col min="46" max="48" width="8.88671875" style="25" customWidth="1"/>
    <col min="49" max="49" width="9.44140625" style="25" bestFit="1" customWidth="1"/>
    <col min="50" max="50" width="9.44140625" style="25" customWidth="1"/>
    <col min="51" max="51" width="3.5546875" style="25" customWidth="1"/>
    <col min="52" max="56" width="9.44140625" style="180" customWidth="1"/>
    <col min="57" max="57" width="3.44140625" style="25" customWidth="1"/>
    <col min="58" max="58" width="9.44140625" style="25" customWidth="1"/>
    <col min="59" max="62" width="9.44140625" style="25" hidden="1" customWidth="1" outlineLevel="1"/>
    <col min="63" max="63" width="3.44140625" style="25" customWidth="1" collapsed="1"/>
    <col min="64" max="64" width="15.33203125" style="25" customWidth="1"/>
    <col min="65" max="67" width="9.44140625" style="25" hidden="1" customWidth="1"/>
    <col min="68" max="68" width="1.44140625" style="25" hidden="1" customWidth="1"/>
    <col min="69" max="69" width="3.109375" style="22" customWidth="1"/>
    <col min="70" max="70" width="8.88671875" style="22" hidden="1" customWidth="1"/>
    <col min="71" max="97" width="0" style="22" hidden="1" customWidth="1"/>
    <col min="98" max="98" width="8.5546875" style="22" hidden="1" customWidth="1"/>
    <col min="99" max="121" width="0" style="22" hidden="1" customWidth="1"/>
    <col min="122" max="122" width="8.5546875" style="22" hidden="1" customWidth="1"/>
    <col min="123" max="124" width="0" style="22" hidden="1" customWidth="1"/>
    <col min="125" max="125" width="8.88671875" style="22" hidden="1" customWidth="1"/>
    <col min="126" max="135" width="0" style="22" hidden="1" customWidth="1"/>
    <col min="136" max="136" width="8.88671875" style="22" hidden="1" customWidth="1"/>
    <col min="137" max="184" width="0" style="22" hidden="1" customWidth="1"/>
    <col min="185" max="16384" width="8.88671875" style="22" hidden="1"/>
  </cols>
  <sheetData>
    <row r="1" spans="1:79" ht="14.4" x14ac:dyDescent="0.3">
      <c r="B1" s="23"/>
      <c r="D1" s="24"/>
      <c r="E1" s="24"/>
      <c r="F1" s="24"/>
      <c r="G1" s="24"/>
      <c r="H1" s="24"/>
      <c r="J1" s="24"/>
      <c r="K1" s="24"/>
      <c r="L1" s="24"/>
      <c r="M1" s="24"/>
      <c r="N1" s="24"/>
      <c r="P1" s="24"/>
      <c r="Q1" s="24"/>
      <c r="R1" s="24"/>
      <c r="S1" s="24"/>
      <c r="T1" s="24"/>
      <c r="AL1" s="402"/>
      <c r="AT1" s="402"/>
    </row>
    <row r="2" spans="1:79" ht="14.4" x14ac:dyDescent="0.3"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L2" s="402"/>
      <c r="AN2" s="180"/>
      <c r="AO2" s="180"/>
      <c r="AP2" s="180"/>
      <c r="AQ2" s="180"/>
      <c r="AR2" s="180"/>
      <c r="AT2" s="180"/>
      <c r="AU2" s="180"/>
      <c r="AV2" s="180"/>
      <c r="AW2" s="180"/>
      <c r="AX2" s="180"/>
      <c r="AY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</row>
    <row r="3" spans="1:79" ht="34.799999999999997" customHeight="1" x14ac:dyDescent="0.3">
      <c r="D3" s="27"/>
      <c r="E3" s="27"/>
      <c r="F3" s="27"/>
      <c r="G3" s="27"/>
      <c r="H3" s="27"/>
      <c r="J3" s="27"/>
      <c r="K3" s="27"/>
      <c r="L3" s="27"/>
      <c r="M3" s="27"/>
      <c r="N3" s="27"/>
      <c r="P3" s="27"/>
      <c r="Q3" s="27"/>
      <c r="R3" s="27"/>
      <c r="S3" s="27"/>
      <c r="T3" s="27"/>
      <c r="AL3" s="402"/>
      <c r="AM3" s="402"/>
      <c r="AN3" s="180"/>
      <c r="AO3" s="180"/>
      <c r="AP3" s="180"/>
      <c r="AQ3" s="180"/>
      <c r="AR3" s="180"/>
      <c r="AT3" s="402"/>
      <c r="AY3" s="180"/>
      <c r="BE3" s="180"/>
      <c r="BF3" s="180"/>
      <c r="BG3" s="180"/>
      <c r="BH3" s="180"/>
      <c r="BI3" s="180"/>
      <c r="BJ3" s="180"/>
      <c r="BK3" s="180"/>
      <c r="BL3" s="180"/>
      <c r="BM3" s="180"/>
      <c r="BN3" s="180"/>
      <c r="BO3" s="180"/>
      <c r="BP3" s="180"/>
    </row>
    <row r="4" spans="1:79" ht="15" customHeight="1" x14ac:dyDescent="0.3">
      <c r="B4" s="23" t="s">
        <v>0</v>
      </c>
      <c r="D4" s="28"/>
      <c r="E4" s="28"/>
      <c r="F4" s="28"/>
      <c r="G4" s="28"/>
      <c r="H4" s="28"/>
      <c r="J4" s="28"/>
      <c r="K4" s="28"/>
      <c r="L4" s="28"/>
      <c r="M4" s="28"/>
      <c r="N4" s="28"/>
      <c r="V4" s="26"/>
      <c r="AB4" s="26"/>
      <c r="AL4" s="403"/>
      <c r="AN4"/>
      <c r="AO4"/>
      <c r="AP4"/>
      <c r="AQ4"/>
      <c r="AR4"/>
      <c r="AT4" s="180"/>
      <c r="AU4" s="180"/>
      <c r="AV4" s="180"/>
      <c r="AW4" s="180"/>
      <c r="AX4" s="180"/>
      <c r="AY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</row>
    <row r="5" spans="1:79" ht="15" customHeight="1" x14ac:dyDescent="0.3">
      <c r="B5" s="29" t="s">
        <v>2</v>
      </c>
      <c r="P5" s="471" t="s">
        <v>1</v>
      </c>
      <c r="Q5" s="471"/>
      <c r="R5" s="471"/>
      <c r="S5" s="471"/>
      <c r="T5" s="471"/>
      <c r="V5" s="26"/>
      <c r="W5" s="26"/>
      <c r="X5" s="26"/>
      <c r="Y5" s="26"/>
      <c r="Z5" s="26"/>
      <c r="AB5" s="26"/>
      <c r="AH5" s="471" t="s">
        <v>1</v>
      </c>
      <c r="AI5" s="471"/>
      <c r="AJ5" s="471"/>
      <c r="AK5" s="471"/>
      <c r="AL5" s="471"/>
      <c r="AN5" s="180"/>
      <c r="AO5" s="180"/>
      <c r="AP5" s="180"/>
      <c r="AQ5" s="180"/>
      <c r="AR5" s="180"/>
      <c r="AT5" s="471" t="s">
        <v>1</v>
      </c>
      <c r="AU5" s="471"/>
      <c r="AV5" s="471"/>
      <c r="AW5" s="471"/>
      <c r="AX5" s="471"/>
      <c r="AY5" s="180"/>
      <c r="AZ5" s="468" t="s">
        <v>262</v>
      </c>
      <c r="BA5" s="468"/>
      <c r="BB5" s="468"/>
      <c r="BC5" s="468"/>
      <c r="BD5" s="468"/>
      <c r="BE5" s="180"/>
      <c r="BF5" s="471" t="s">
        <v>3</v>
      </c>
      <c r="BG5" s="471"/>
      <c r="BH5" s="471"/>
      <c r="BI5" s="471"/>
      <c r="BJ5" s="471"/>
      <c r="BK5" s="180"/>
      <c r="BL5" s="468" t="s">
        <v>280</v>
      </c>
      <c r="BM5" s="468"/>
      <c r="BN5" s="468"/>
      <c r="BO5" s="468"/>
      <c r="BP5" s="468"/>
    </row>
    <row r="6" spans="1:79" ht="15" customHeight="1" x14ac:dyDescent="0.3">
      <c r="B6" s="2"/>
      <c r="D6" s="472" t="s">
        <v>3</v>
      </c>
      <c r="E6" s="472"/>
      <c r="F6" s="472"/>
      <c r="G6" s="472"/>
      <c r="H6" s="472"/>
      <c r="J6" s="472" t="s">
        <v>3</v>
      </c>
      <c r="K6" s="472"/>
      <c r="L6" s="472"/>
      <c r="M6" s="472"/>
      <c r="N6" s="472"/>
      <c r="P6" s="472" t="s">
        <v>4</v>
      </c>
      <c r="Q6" s="472"/>
      <c r="R6" s="472"/>
      <c r="S6" s="472"/>
      <c r="T6" s="472"/>
      <c r="V6" s="472" t="s">
        <v>3</v>
      </c>
      <c r="W6" s="472"/>
      <c r="X6" s="472"/>
      <c r="Y6" s="472"/>
      <c r="Z6" s="472"/>
      <c r="AB6" s="472" t="s">
        <v>3</v>
      </c>
      <c r="AC6" s="472"/>
      <c r="AD6" s="472"/>
      <c r="AE6" s="472"/>
      <c r="AF6" s="472"/>
      <c r="AH6" s="472" t="s">
        <v>4</v>
      </c>
      <c r="AI6" s="472"/>
      <c r="AJ6" s="472"/>
      <c r="AK6" s="472"/>
      <c r="AL6" s="472"/>
      <c r="AN6" s="472" t="s">
        <v>3</v>
      </c>
      <c r="AO6" s="472"/>
      <c r="AP6" s="472"/>
      <c r="AQ6" s="472"/>
      <c r="AR6" s="472"/>
      <c r="AT6" s="472" t="s">
        <v>4</v>
      </c>
      <c r="AU6" s="472"/>
      <c r="AV6" s="472"/>
      <c r="AW6" s="472"/>
      <c r="AX6" s="472"/>
      <c r="AY6" s="180"/>
      <c r="AZ6" s="467" t="s">
        <v>268</v>
      </c>
      <c r="BA6" s="467"/>
      <c r="BB6" s="467"/>
      <c r="BC6" s="467"/>
      <c r="BD6" s="467"/>
      <c r="BE6" s="180"/>
      <c r="BF6" s="472"/>
      <c r="BG6" s="472"/>
      <c r="BH6" s="472"/>
      <c r="BI6" s="472"/>
      <c r="BJ6" s="472"/>
      <c r="BK6" s="180"/>
      <c r="BL6" s="467" t="s">
        <v>281</v>
      </c>
      <c r="BM6" s="467"/>
      <c r="BN6" s="467"/>
      <c r="BO6" s="467"/>
      <c r="BP6" s="467"/>
    </row>
    <row r="7" spans="1:79" ht="14.4" x14ac:dyDescent="0.3">
      <c r="B7" s="3" t="s">
        <v>5</v>
      </c>
      <c r="D7" s="4" t="s">
        <v>6</v>
      </c>
      <c r="E7" s="4" t="s">
        <v>7</v>
      </c>
      <c r="F7" s="4" t="s">
        <v>8</v>
      </c>
      <c r="G7" s="5" t="s">
        <v>9</v>
      </c>
      <c r="H7" s="6">
        <v>2021</v>
      </c>
      <c r="J7" s="4" t="s">
        <v>10</v>
      </c>
      <c r="K7" s="4" t="s">
        <v>11</v>
      </c>
      <c r="L7" s="7" t="s">
        <v>12</v>
      </c>
      <c r="M7" s="5" t="s">
        <v>13</v>
      </c>
      <c r="N7" s="6">
        <v>2022</v>
      </c>
      <c r="P7" s="4" t="s">
        <v>10</v>
      </c>
      <c r="Q7" s="4" t="s">
        <v>11</v>
      </c>
      <c r="R7" s="4" t="s">
        <v>12</v>
      </c>
      <c r="S7" s="5" t="s">
        <v>13</v>
      </c>
      <c r="T7" s="6">
        <v>2022</v>
      </c>
      <c r="V7" s="4" t="s">
        <v>14</v>
      </c>
      <c r="W7" s="4" t="s">
        <v>15</v>
      </c>
      <c r="X7" s="4" t="s">
        <v>16</v>
      </c>
      <c r="Y7" s="5" t="s">
        <v>17</v>
      </c>
      <c r="Z7" s="6">
        <v>2023</v>
      </c>
      <c r="AB7" s="4" t="s">
        <v>18</v>
      </c>
      <c r="AC7" s="4" t="s">
        <v>19</v>
      </c>
      <c r="AD7" s="4" t="s">
        <v>20</v>
      </c>
      <c r="AE7" s="5" t="s">
        <v>21</v>
      </c>
      <c r="AF7" s="176">
        <v>2024</v>
      </c>
      <c r="AH7" s="4" t="s">
        <v>18</v>
      </c>
      <c r="AI7" s="4" t="s">
        <v>19</v>
      </c>
      <c r="AJ7" s="4" t="s">
        <v>20</v>
      </c>
      <c r="AK7" s="5" t="s">
        <v>21</v>
      </c>
      <c r="AL7" s="6">
        <v>2024</v>
      </c>
      <c r="AN7" s="4" t="s">
        <v>22</v>
      </c>
      <c r="AO7" s="4" t="s">
        <v>23</v>
      </c>
      <c r="AP7" s="4" t="s">
        <v>24</v>
      </c>
      <c r="AQ7" s="5" t="s">
        <v>246</v>
      </c>
      <c r="AR7" s="6">
        <v>2025</v>
      </c>
      <c r="AT7" s="4" t="s">
        <v>22</v>
      </c>
      <c r="AU7" s="4" t="s">
        <v>23</v>
      </c>
      <c r="AV7" s="4" t="s">
        <v>24</v>
      </c>
      <c r="AW7" s="5" t="s">
        <v>246</v>
      </c>
      <c r="AX7" s="6">
        <v>2025</v>
      </c>
      <c r="AY7" s="180"/>
      <c r="AZ7" s="436" t="s">
        <v>22</v>
      </c>
      <c r="BA7" s="436" t="s">
        <v>23</v>
      </c>
      <c r="BB7" s="436" t="s">
        <v>24</v>
      </c>
      <c r="BC7" s="437" t="s">
        <v>246</v>
      </c>
      <c r="BD7" s="438">
        <v>2025</v>
      </c>
      <c r="BE7" s="180"/>
      <c r="BF7" s="4" t="s">
        <v>263</v>
      </c>
      <c r="BG7" s="4" t="s">
        <v>264</v>
      </c>
      <c r="BH7" s="4" t="s">
        <v>265</v>
      </c>
      <c r="BI7" s="5" t="s">
        <v>266</v>
      </c>
      <c r="BJ7" s="6">
        <v>2026</v>
      </c>
      <c r="BK7" s="180"/>
      <c r="BL7" s="436" t="s">
        <v>263</v>
      </c>
      <c r="BM7" s="436" t="s">
        <v>264</v>
      </c>
      <c r="BN7" s="436" t="s">
        <v>265</v>
      </c>
      <c r="BO7" s="437" t="s">
        <v>266</v>
      </c>
      <c r="BP7" s="438">
        <v>2026</v>
      </c>
    </row>
    <row r="8" spans="1:79" ht="14.4" x14ac:dyDescent="0.3">
      <c r="B8" s="8"/>
      <c r="D8" s="8"/>
      <c r="E8" s="4" t="s">
        <v>25</v>
      </c>
      <c r="F8" s="8"/>
      <c r="G8" s="9"/>
      <c r="H8" s="10" t="s">
        <v>26</v>
      </c>
      <c r="J8" s="8"/>
      <c r="K8" s="4" t="s">
        <v>25</v>
      </c>
      <c r="L8" s="4"/>
      <c r="M8" s="9"/>
      <c r="N8" s="10" t="s">
        <v>26</v>
      </c>
      <c r="P8" s="8"/>
      <c r="Q8" s="4"/>
      <c r="R8" s="8"/>
      <c r="S8" s="9"/>
      <c r="T8" s="10"/>
      <c r="V8" s="8"/>
      <c r="W8" s="4"/>
      <c r="X8" s="4"/>
      <c r="Y8" s="9"/>
      <c r="Z8" s="10" t="s">
        <v>26</v>
      </c>
      <c r="AB8" s="8"/>
      <c r="AC8" s="4" t="s">
        <v>25</v>
      </c>
      <c r="AD8" s="4"/>
      <c r="AE8" s="9"/>
      <c r="AF8" s="177" t="s">
        <v>26</v>
      </c>
      <c r="AH8" s="175"/>
      <c r="AI8" s="175"/>
      <c r="AJ8" s="175"/>
      <c r="AK8" s="9"/>
      <c r="AL8" s="177"/>
      <c r="AN8" s="175"/>
      <c r="AO8" s="175" t="s">
        <v>25</v>
      </c>
      <c r="AP8" s="175"/>
      <c r="AQ8" s="9"/>
      <c r="AR8" s="177" t="s">
        <v>26</v>
      </c>
      <c r="AT8" s="175"/>
      <c r="AU8" s="175"/>
      <c r="AV8" s="175"/>
      <c r="AW8" s="9"/>
      <c r="AX8" s="177"/>
      <c r="AY8" s="180"/>
      <c r="AZ8" s="439"/>
      <c r="BA8" s="439"/>
      <c r="BB8" s="439"/>
      <c r="BC8" s="440"/>
      <c r="BD8" s="441"/>
      <c r="BE8" s="180"/>
      <c r="BF8" s="175"/>
      <c r="BG8" s="175"/>
      <c r="BH8" s="175"/>
      <c r="BI8" s="9"/>
      <c r="BJ8" s="177"/>
      <c r="BK8" s="180"/>
      <c r="BL8" s="439"/>
      <c r="BM8" s="439"/>
      <c r="BN8" s="439"/>
      <c r="BO8" s="440"/>
      <c r="BP8" s="441"/>
    </row>
    <row r="9" spans="1:79" ht="14.4" x14ac:dyDescent="0.3">
      <c r="D9" s="27"/>
      <c r="E9" s="27"/>
      <c r="F9" s="27"/>
      <c r="G9" s="27"/>
      <c r="H9" s="27"/>
      <c r="J9" s="27"/>
      <c r="K9" s="27"/>
      <c r="L9" s="27"/>
      <c r="M9" s="27"/>
      <c r="N9" s="27"/>
      <c r="P9" s="27"/>
      <c r="Q9" s="27"/>
      <c r="R9" s="27"/>
      <c r="S9" s="27"/>
      <c r="T9" s="27"/>
      <c r="V9" s="178"/>
      <c r="W9" s="178"/>
      <c r="X9" s="179"/>
      <c r="Y9" s="179"/>
      <c r="Z9" s="25"/>
      <c r="AA9" s="25"/>
      <c r="AB9" s="25"/>
      <c r="AE9" s="180"/>
      <c r="AQ9" s="180"/>
      <c r="AT9" s="384"/>
      <c r="AU9" s="384"/>
      <c r="AV9" s="384"/>
      <c r="AW9" s="384"/>
      <c r="AY9" s="180"/>
      <c r="BE9" s="180"/>
      <c r="BF9" s="180"/>
      <c r="BG9" s="180"/>
      <c r="BH9" s="180"/>
      <c r="BI9" s="180"/>
      <c r="BJ9" s="180"/>
      <c r="BK9" s="180"/>
      <c r="BL9" s="180"/>
      <c r="BM9" s="180"/>
      <c r="BN9" s="180"/>
      <c r="BO9" s="180"/>
      <c r="BP9" s="180"/>
    </row>
    <row r="10" spans="1:79" s="40" customFormat="1" ht="14.4" x14ac:dyDescent="0.3">
      <c r="A10" s="33"/>
      <c r="B10" s="34" t="s">
        <v>27</v>
      </c>
      <c r="C10" s="35"/>
      <c r="D10" s="36">
        <v>178930</v>
      </c>
      <c r="E10" s="37">
        <v>218183</v>
      </c>
      <c r="F10" s="37">
        <v>225104.45230999996</v>
      </c>
      <c r="G10" s="37">
        <v>250021.54769000004</v>
      </c>
      <c r="H10" s="181">
        <v>872239</v>
      </c>
      <c r="I10" s="35"/>
      <c r="J10" s="36">
        <v>213153</v>
      </c>
      <c r="K10" s="37">
        <v>266611</v>
      </c>
      <c r="L10" s="37">
        <v>270903</v>
      </c>
      <c r="M10" s="37">
        <v>327053.6294533856</v>
      </c>
      <c r="N10" s="181">
        <v>1077720.6294533857</v>
      </c>
      <c r="O10" s="35"/>
      <c r="P10" s="36">
        <v>252098.25073200546</v>
      </c>
      <c r="Q10" s="37">
        <v>318193.51405028265</v>
      </c>
      <c r="R10" s="37">
        <v>365517.98692703858</v>
      </c>
      <c r="S10" s="37">
        <v>335788.77545657917</v>
      </c>
      <c r="T10" s="181">
        <v>1271598.5271659058</v>
      </c>
      <c r="U10" s="22"/>
      <c r="V10" s="36">
        <v>310455</v>
      </c>
      <c r="W10" s="125">
        <v>359561</v>
      </c>
      <c r="X10" s="125">
        <v>405295</v>
      </c>
      <c r="Y10" s="125">
        <v>361492</v>
      </c>
      <c r="Z10" s="181">
        <v>1436803</v>
      </c>
      <c r="AA10" s="22"/>
      <c r="AB10" s="36">
        <v>349782</v>
      </c>
      <c r="AC10" s="125">
        <v>380842</v>
      </c>
      <c r="AD10" s="125">
        <v>437482</v>
      </c>
      <c r="AE10" s="125">
        <f>SUM(AE11:AE16)</f>
        <v>400202</v>
      </c>
      <c r="AF10" s="181">
        <f t="shared" ref="AF10:AF16" si="0">SUM(AB10:AE10)</f>
        <v>1568308</v>
      </c>
      <c r="AG10" s="25"/>
      <c r="AH10" s="36">
        <f>SUM(AH11:AH16)</f>
        <v>558941.42686576489</v>
      </c>
      <c r="AI10" s="125">
        <f>SUM(AI11:AI16)</f>
        <v>572270.55684449151</v>
      </c>
      <c r="AJ10" s="125">
        <f>SUM(AJ11:AJ16)</f>
        <v>668741.49243616266</v>
      </c>
      <c r="AK10" s="125">
        <f>SUM(AK11:AK16)</f>
        <v>531069.44677643268</v>
      </c>
      <c r="AL10" s="181">
        <f t="shared" ref="AL10:AL16" si="1">SUM(AH10:AK10)</f>
        <v>2331022.9229228515</v>
      </c>
      <c r="AM10" s="25"/>
      <c r="AN10" s="36">
        <f>SUM(AN11:AN16)</f>
        <v>371953</v>
      </c>
      <c r="AO10" s="125">
        <f>SUM(AO11:AO16)</f>
        <v>540815</v>
      </c>
      <c r="AP10" s="125">
        <f>SUM(AP11:AP16)</f>
        <v>722241.31438999996</v>
      </c>
      <c r="AQ10" s="125">
        <f>SUM(AQ11:AQ16)</f>
        <v>578612.7047234003</v>
      </c>
      <c r="AR10" s="181">
        <f t="shared" ref="AR10:AR16" si="2">SUM(AN10:AQ10)</f>
        <v>2213622.0191134</v>
      </c>
      <c r="AT10" s="36">
        <f>SUM(AT11:AT16)</f>
        <v>592379.05687148508</v>
      </c>
      <c r="AU10" s="125">
        <f>SUM(AU11:AU16)</f>
        <v>596687.82264192763</v>
      </c>
      <c r="AV10" s="125">
        <f t="shared" ref="AV10:AW16" si="3">AP10</f>
        <v>722241.31438999996</v>
      </c>
      <c r="AW10" s="125">
        <f t="shared" si="3"/>
        <v>578612.7047234003</v>
      </c>
      <c r="AX10" s="181">
        <f t="shared" ref="AX10:AX16" si="4">SUM(AT10:AW10)</f>
        <v>2489920.8986268127</v>
      </c>
      <c r="AY10" s="180"/>
      <c r="AZ10" s="36">
        <f t="shared" ref="AZ10:BC10" si="5">SUM(AZ11:AZ16)</f>
        <v>554050.13998738269</v>
      </c>
      <c r="BA10" s="125">
        <f t="shared" si="5"/>
        <v>563716.3633083282</v>
      </c>
      <c r="BB10" s="125">
        <f t="shared" si="5"/>
        <v>686510.80946965911</v>
      </c>
      <c r="BC10" s="125">
        <f t="shared" si="5"/>
        <v>545326.17843593471</v>
      </c>
      <c r="BD10" s="181">
        <f t="shared" ref="BD10" si="6">SUM(AZ10:BC10)</f>
        <v>2349603.4912013048</v>
      </c>
      <c r="BE10" s="180"/>
      <c r="BF10" s="36">
        <f>SUM(BF11:BF16)</f>
        <v>555238.01249989995</v>
      </c>
      <c r="BG10" s="125"/>
      <c r="BH10" s="125"/>
      <c r="BI10" s="125"/>
      <c r="BJ10" s="36"/>
      <c r="BK10" s="489"/>
      <c r="BL10" s="125">
        <f>SUM(BL11:BL16)</f>
        <v>555238.01249989995</v>
      </c>
      <c r="BM10" s="125"/>
      <c r="BN10" s="125"/>
      <c r="BO10" s="125"/>
      <c r="BP10" s="181"/>
      <c r="BQ10" s="394"/>
      <c r="BR10" s="41"/>
      <c r="BS10" s="41"/>
      <c r="BT10" s="41"/>
      <c r="BU10" s="41"/>
      <c r="BV10" s="41"/>
      <c r="BX10" s="41"/>
      <c r="BY10" s="41"/>
      <c r="BZ10" s="41"/>
      <c r="CA10" s="41"/>
    </row>
    <row r="11" spans="1:79" ht="11.25" customHeight="1" x14ac:dyDescent="0.3">
      <c r="A11" s="42"/>
      <c r="B11" s="43" t="s">
        <v>28</v>
      </c>
      <c r="D11" s="47">
        <v>114098.12695999999</v>
      </c>
      <c r="E11" s="48">
        <v>127006.13350999999</v>
      </c>
      <c r="F11" s="48">
        <v>117993.55648999999</v>
      </c>
      <c r="G11" s="48">
        <v>162260.85331000006</v>
      </c>
      <c r="H11" s="182">
        <v>521358.67027</v>
      </c>
      <c r="J11" s="47">
        <v>126485.51476000001</v>
      </c>
      <c r="K11" s="48">
        <v>136480.74450000003</v>
      </c>
      <c r="L11" s="48">
        <v>128847.62705</v>
      </c>
      <c r="M11" s="48">
        <v>203240.04302000004</v>
      </c>
      <c r="N11" s="182">
        <v>595053.92933000007</v>
      </c>
      <c r="P11" s="47">
        <v>152016.49413000001</v>
      </c>
      <c r="Q11" s="48">
        <v>163573.91203736165</v>
      </c>
      <c r="R11" s="48">
        <v>158647.59100263834</v>
      </c>
      <c r="S11" s="48">
        <v>204673.45551999996</v>
      </c>
      <c r="T11" s="182">
        <v>678911.45268999995</v>
      </c>
      <c r="V11" s="47">
        <v>158333.77090000003</v>
      </c>
      <c r="W11" s="48">
        <v>168519.06924999997</v>
      </c>
      <c r="X11" s="48">
        <v>156253.60449000003</v>
      </c>
      <c r="Y11" s="48">
        <v>203707.99999999997</v>
      </c>
      <c r="Z11" s="182">
        <v>686814</v>
      </c>
      <c r="AB11" s="47">
        <v>161332</v>
      </c>
      <c r="AC11" s="48">
        <v>174085</v>
      </c>
      <c r="AD11" s="48">
        <v>167426</v>
      </c>
      <c r="AE11" s="48">
        <v>215722</v>
      </c>
      <c r="AF11" s="182">
        <f t="shared" si="0"/>
        <v>718565</v>
      </c>
      <c r="AH11" s="47">
        <v>154144.80198000002</v>
      </c>
      <c r="AI11" s="48">
        <v>167033.00126999995</v>
      </c>
      <c r="AJ11" s="48">
        <v>159466.96830999997</v>
      </c>
      <c r="AK11" s="48">
        <v>201705.74607000017</v>
      </c>
      <c r="AL11" s="182">
        <f t="shared" si="1"/>
        <v>682350.51763000013</v>
      </c>
      <c r="AN11" s="44">
        <v>154963</v>
      </c>
      <c r="AO11" s="48">
        <f>'P&amp;L YTD_new'!AM11-'P&amp;L QRT_new'!AN11</f>
        <v>167169</v>
      </c>
      <c r="AP11" s="48">
        <v>153930.94811</v>
      </c>
      <c r="AQ11" s="48">
        <f>'P&amp;L YTD_new'!AO11-'P&amp;L YTD_new'!AN11</f>
        <v>198047.40362760006</v>
      </c>
      <c r="AR11" s="182">
        <f t="shared" si="2"/>
        <v>674110.35173760005</v>
      </c>
      <c r="AS11" s="417"/>
      <c r="AT11" s="44">
        <f>AN11</f>
        <v>154963</v>
      </c>
      <c r="AU11" s="48">
        <f>AO11</f>
        <v>167169</v>
      </c>
      <c r="AV11" s="48">
        <f t="shared" si="3"/>
        <v>153930.94811</v>
      </c>
      <c r="AW11" s="48">
        <f t="shared" si="3"/>
        <v>198047.40362760006</v>
      </c>
      <c r="AX11" s="182">
        <f t="shared" si="4"/>
        <v>674110.35173760005</v>
      </c>
      <c r="AY11" s="180"/>
      <c r="AZ11" s="44">
        <f>AT11</f>
        <v>154963</v>
      </c>
      <c r="BA11" s="48">
        <f>AU11</f>
        <v>167169</v>
      </c>
      <c r="BB11" s="48">
        <f>AV11</f>
        <v>153930.94811</v>
      </c>
      <c r="BC11" s="48">
        <f>AW11</f>
        <v>198047.40362760006</v>
      </c>
      <c r="BD11" s="182">
        <f t="shared" ref="BD11:BD16" si="7">SUM(AZ11:BC11)</f>
        <v>674110.35173760005</v>
      </c>
      <c r="BE11" s="180"/>
      <c r="BF11" s="44">
        <f>'P&amp;L YTD_new'!BA11</f>
        <v>162564.48376</v>
      </c>
      <c r="BG11" s="48"/>
      <c r="BH11" s="48"/>
      <c r="BI11" s="48"/>
      <c r="BJ11" s="486"/>
      <c r="BK11" s="489"/>
      <c r="BL11" s="482">
        <f>BF11</f>
        <v>162564.48376</v>
      </c>
      <c r="BM11" s="48"/>
      <c r="BN11" s="48"/>
      <c r="BO11" s="48"/>
      <c r="BP11" s="182"/>
      <c r="BR11" s="26"/>
      <c r="BS11" s="26"/>
      <c r="BT11" s="26"/>
      <c r="BU11" s="26"/>
      <c r="BV11" s="26"/>
      <c r="BX11" s="26"/>
      <c r="BY11" s="26"/>
      <c r="BZ11" s="26"/>
      <c r="CA11" s="26"/>
    </row>
    <row r="12" spans="1:79" ht="11.25" customHeight="1" x14ac:dyDescent="0.3">
      <c r="A12" s="42"/>
      <c r="B12" s="43" t="s">
        <v>271</v>
      </c>
      <c r="D12" s="47">
        <v>13950</v>
      </c>
      <c r="E12" s="48">
        <v>35020.958259999999</v>
      </c>
      <c r="F12" s="48">
        <v>49866.702860000005</v>
      </c>
      <c r="G12" s="48">
        <v>28996.091130000001</v>
      </c>
      <c r="H12" s="182">
        <v>127833.75225000001</v>
      </c>
      <c r="J12" s="47">
        <v>35326.223460000001</v>
      </c>
      <c r="K12" s="48">
        <v>70164.569140000007</v>
      </c>
      <c r="L12" s="48">
        <v>76138.962399999989</v>
      </c>
      <c r="M12" s="48">
        <v>61139.746476167064</v>
      </c>
      <c r="N12" s="182">
        <v>242769.50147616706</v>
      </c>
      <c r="P12" s="47">
        <v>51607.674932005451</v>
      </c>
      <c r="Q12" s="48">
        <v>97387.427332921026</v>
      </c>
      <c r="R12" s="48">
        <v>143617.1290444003</v>
      </c>
      <c r="S12" s="48">
        <v>70401.867529360752</v>
      </c>
      <c r="T12" s="182">
        <v>363014.09883868753</v>
      </c>
      <c r="V12" s="47">
        <v>92476.69045098999</v>
      </c>
      <c r="W12" s="48">
        <v>122436.83737261</v>
      </c>
      <c r="X12" s="48">
        <v>185790.34707679803</v>
      </c>
      <c r="Y12" s="48">
        <v>94040</v>
      </c>
      <c r="Z12" s="182">
        <v>494744</v>
      </c>
      <c r="AB12" s="47">
        <v>125952</v>
      </c>
      <c r="AC12" s="48">
        <v>144460</v>
      </c>
      <c r="AD12" s="48">
        <v>208386</v>
      </c>
      <c r="AE12" s="48">
        <v>116578</v>
      </c>
      <c r="AF12" s="182">
        <f t="shared" si="0"/>
        <v>595376</v>
      </c>
      <c r="AH12" s="47">
        <v>342298.62488576485</v>
      </c>
      <c r="AI12" s="48">
        <v>342940.55557449162</v>
      </c>
      <c r="AJ12" s="48">
        <v>447604.52412616264</v>
      </c>
      <c r="AK12" s="48">
        <v>261461.70070643246</v>
      </c>
      <c r="AL12" s="182">
        <f t="shared" si="1"/>
        <v>1394305.4052928519</v>
      </c>
      <c r="AN12" s="44">
        <v>147755</v>
      </c>
      <c r="AO12" s="48">
        <f>'P&amp;L YTD_new'!AM12-'P&amp;L QRT_new'!AN12</f>
        <v>296568</v>
      </c>
      <c r="AP12" s="48">
        <v>490019.05550400005</v>
      </c>
      <c r="AQ12" s="48">
        <f>'P&amp;L YTD_new'!AO12-'P&amp;L YTD_new'!AN12</f>
        <v>288089.59088180005</v>
      </c>
      <c r="AR12" s="182">
        <f t="shared" si="2"/>
        <v>1222431.6463858001</v>
      </c>
      <c r="AS12"/>
      <c r="AT12" s="44">
        <v>368181.05687148508</v>
      </c>
      <c r="AU12" s="48">
        <v>352440.82264192763</v>
      </c>
      <c r="AV12" s="48">
        <f t="shared" si="3"/>
        <v>490019.05550400005</v>
      </c>
      <c r="AW12" s="48">
        <f t="shared" si="3"/>
        <v>288089.59088180005</v>
      </c>
      <c r="AX12" s="182">
        <f t="shared" si="4"/>
        <v>1498730.5258992128</v>
      </c>
      <c r="AY12" s="180"/>
      <c r="AZ12" s="44">
        <v>329852.13998738269</v>
      </c>
      <c r="BA12" s="48">
        <v>319469.3633083282</v>
      </c>
      <c r="BB12" s="48">
        <v>454288.55058365932</v>
      </c>
      <c r="BC12" s="48">
        <v>254803.06459433446</v>
      </c>
      <c r="BD12" s="182">
        <f t="shared" si="7"/>
        <v>1358413.1184737047</v>
      </c>
      <c r="BE12" s="180"/>
      <c r="BF12" s="44">
        <f>'P&amp;L YTD_new'!BA12</f>
        <v>320616.28271990002</v>
      </c>
      <c r="BG12" s="48"/>
      <c r="BH12" s="48"/>
      <c r="BI12" s="48"/>
      <c r="BJ12" s="486"/>
      <c r="BK12" s="489"/>
      <c r="BL12" s="482">
        <f t="shared" ref="BL12:BL16" si="8">BF12</f>
        <v>320616.28271990002</v>
      </c>
      <c r="BM12" s="48"/>
      <c r="BN12" s="48"/>
      <c r="BO12" s="48"/>
      <c r="BP12" s="182"/>
      <c r="BR12" s="26"/>
      <c r="BS12" s="26"/>
      <c r="BT12" s="26"/>
      <c r="BU12" s="26"/>
      <c r="BV12" s="26"/>
      <c r="BX12" s="26"/>
      <c r="BY12" s="26"/>
      <c r="BZ12" s="26"/>
      <c r="CA12" s="26"/>
    </row>
    <row r="13" spans="1:79" ht="11.4" customHeight="1" x14ac:dyDescent="0.3">
      <c r="A13" s="42"/>
      <c r="B13" s="43" t="s">
        <v>272</v>
      </c>
      <c r="D13" s="47">
        <v>28774.08916</v>
      </c>
      <c r="E13" s="48">
        <v>32601.353460000002</v>
      </c>
      <c r="F13" s="48">
        <v>36204.388479999994</v>
      </c>
      <c r="G13" s="48">
        <v>34202.673569999999</v>
      </c>
      <c r="H13" s="182">
        <v>131782.50466999999</v>
      </c>
      <c r="J13" s="47">
        <v>32113.318489999998</v>
      </c>
      <c r="K13" s="48">
        <v>42307.077610000015</v>
      </c>
      <c r="L13" s="48">
        <v>50540.253849999986</v>
      </c>
      <c r="M13" s="48">
        <v>46071.866286345532</v>
      </c>
      <c r="N13" s="182">
        <v>171032.51623634552</v>
      </c>
      <c r="P13" s="47">
        <v>32113.318489999998</v>
      </c>
      <c r="Q13" s="48">
        <v>42307.077610000015</v>
      </c>
      <c r="R13" s="48">
        <v>50540.253849999986</v>
      </c>
      <c r="S13" s="48">
        <v>46071.866286345532</v>
      </c>
      <c r="T13" s="182">
        <v>171032.51623634552</v>
      </c>
      <c r="V13" s="47">
        <v>49087.492351359018</v>
      </c>
      <c r="W13" s="48">
        <v>56149.069478782505</v>
      </c>
      <c r="X13" s="48">
        <v>47628.225329858484</v>
      </c>
      <c r="Y13" s="48">
        <v>46592</v>
      </c>
      <c r="Z13" s="182">
        <v>199457</v>
      </c>
      <c r="AB13" s="47">
        <v>47541</v>
      </c>
      <c r="AC13" s="48">
        <v>49194</v>
      </c>
      <c r="AD13" s="48">
        <v>48349</v>
      </c>
      <c r="AE13" s="48">
        <v>49422</v>
      </c>
      <c r="AF13" s="182">
        <f t="shared" si="0"/>
        <v>194506</v>
      </c>
      <c r="AH13" s="47">
        <f t="shared" ref="AH13:AK16" si="9">AB13</f>
        <v>47541</v>
      </c>
      <c r="AI13" s="48">
        <f t="shared" si="9"/>
        <v>49194</v>
      </c>
      <c r="AJ13" s="48">
        <f t="shared" si="9"/>
        <v>48349</v>
      </c>
      <c r="AK13" s="48">
        <f t="shared" si="9"/>
        <v>49422</v>
      </c>
      <c r="AL13" s="182">
        <f t="shared" si="1"/>
        <v>194506</v>
      </c>
      <c r="AN13" s="44">
        <v>56171</v>
      </c>
      <c r="AO13" s="48">
        <f>'P&amp;L YTD_new'!AM13-'P&amp;L QRT_new'!AN13</f>
        <v>60348</v>
      </c>
      <c r="AP13" s="48">
        <v>60589.912309999985</v>
      </c>
      <c r="AQ13" s="48">
        <f>'P&amp;L YTD_new'!AO13-'P&amp;L YTD_new'!AN13</f>
        <v>69624.523640000029</v>
      </c>
      <c r="AR13" s="182">
        <f t="shared" si="2"/>
        <v>246733.43595000001</v>
      </c>
      <c r="AS13"/>
      <c r="AT13" s="44">
        <f t="shared" ref="AT13:AU16" si="10">AN13</f>
        <v>56171</v>
      </c>
      <c r="AU13" s="48">
        <f t="shared" si="10"/>
        <v>60348</v>
      </c>
      <c r="AV13" s="48">
        <f t="shared" si="3"/>
        <v>60589.912309999985</v>
      </c>
      <c r="AW13" s="48">
        <f t="shared" si="3"/>
        <v>69624.523640000029</v>
      </c>
      <c r="AX13" s="182">
        <f t="shared" si="4"/>
        <v>246733.43595000001</v>
      </c>
      <c r="AY13" s="180"/>
      <c r="AZ13" s="44">
        <f t="shared" ref="AZ13:BC16" si="11">AT13</f>
        <v>56171</v>
      </c>
      <c r="BA13" s="48">
        <f t="shared" si="11"/>
        <v>60348</v>
      </c>
      <c r="BB13" s="48">
        <f t="shared" si="11"/>
        <v>60589.912309999985</v>
      </c>
      <c r="BC13" s="48">
        <f t="shared" si="11"/>
        <v>69624.523640000029</v>
      </c>
      <c r="BD13" s="182">
        <f t="shared" si="7"/>
        <v>246733.43595000001</v>
      </c>
      <c r="BE13" s="180"/>
      <c r="BF13" s="44">
        <f>'P&amp;L YTD_new'!BA13</f>
        <v>56966.730779999998</v>
      </c>
      <c r="BG13" s="48"/>
      <c r="BH13" s="48"/>
      <c r="BI13" s="48"/>
      <c r="BJ13" s="486"/>
      <c r="BK13" s="489"/>
      <c r="BL13" s="482">
        <f t="shared" si="8"/>
        <v>56966.730779999998</v>
      </c>
      <c r="BM13" s="48"/>
      <c r="BN13" s="48"/>
      <c r="BO13" s="48"/>
      <c r="BP13" s="182"/>
      <c r="BR13" s="26"/>
      <c r="BS13" s="26"/>
      <c r="BT13" s="26"/>
      <c r="BU13" s="26"/>
      <c r="BV13" s="26"/>
      <c r="BX13" s="26"/>
      <c r="BY13" s="26"/>
      <c r="BZ13" s="26"/>
      <c r="CA13" s="26"/>
    </row>
    <row r="14" spans="1:79" ht="11.4" customHeight="1" x14ac:dyDescent="0.3">
      <c r="A14" s="42"/>
      <c r="B14" s="43" t="s">
        <v>273</v>
      </c>
      <c r="D14" s="47">
        <v>20492</v>
      </c>
      <c r="E14" s="48">
        <v>19332.079190000004</v>
      </c>
      <c r="F14" s="48">
        <v>16198.475489999997</v>
      </c>
      <c r="G14" s="48">
        <v>19515.82796000001</v>
      </c>
      <c r="H14" s="182">
        <v>75538.382640000011</v>
      </c>
      <c r="J14" s="47">
        <v>16265.34129</v>
      </c>
      <c r="K14" s="48">
        <v>12733.642250000001</v>
      </c>
      <c r="L14" s="48">
        <v>10932.609479999999</v>
      </c>
      <c r="M14" s="48">
        <v>9288.9078200000004</v>
      </c>
      <c r="N14" s="182">
        <v>49220.500840000001</v>
      </c>
      <c r="P14" s="47">
        <v>13397.88077</v>
      </c>
      <c r="Q14" s="48">
        <v>10000.186519999999</v>
      </c>
      <c r="R14" s="48">
        <v>8269.6098999999995</v>
      </c>
      <c r="S14" s="48">
        <v>7328.5202700000045</v>
      </c>
      <c r="T14" s="182">
        <v>38996.197460000003</v>
      </c>
      <c r="V14" s="47">
        <v>9051.2710299999999</v>
      </c>
      <c r="W14" s="48">
        <v>9074.8599900000008</v>
      </c>
      <c r="X14" s="48">
        <v>9780.6534399999982</v>
      </c>
      <c r="Y14" s="48">
        <v>11312</v>
      </c>
      <c r="Z14" s="182">
        <v>39219</v>
      </c>
      <c r="AB14" s="47">
        <v>11520</v>
      </c>
      <c r="AC14" s="48">
        <v>10242</v>
      </c>
      <c r="AD14" s="48">
        <v>10290</v>
      </c>
      <c r="AE14" s="48">
        <v>12243</v>
      </c>
      <c r="AF14" s="182">
        <f t="shared" si="0"/>
        <v>44295</v>
      </c>
      <c r="AH14" s="47">
        <f t="shared" si="9"/>
        <v>11520</v>
      </c>
      <c r="AI14" s="48">
        <f t="shared" si="9"/>
        <v>10242</v>
      </c>
      <c r="AJ14" s="48">
        <f t="shared" si="9"/>
        <v>10290</v>
      </c>
      <c r="AK14" s="48">
        <f t="shared" si="9"/>
        <v>12243</v>
      </c>
      <c r="AL14" s="182">
        <f t="shared" si="1"/>
        <v>44295</v>
      </c>
      <c r="AN14" s="44">
        <v>12126</v>
      </c>
      <c r="AO14" s="48">
        <f>'P&amp;L YTD_new'!AM14-'P&amp;L QRT_new'!AN14</f>
        <v>14355</v>
      </c>
      <c r="AP14" s="48">
        <v>14288.945240000001</v>
      </c>
      <c r="AQ14" s="48">
        <f>'P&amp;L YTD_new'!AO14-'P&amp;L YTD_new'!AN14</f>
        <v>14338.422009999995</v>
      </c>
      <c r="AR14" s="182">
        <f t="shared" si="2"/>
        <v>55108.367249999996</v>
      </c>
      <c r="AT14" s="44">
        <f t="shared" si="10"/>
        <v>12126</v>
      </c>
      <c r="AU14" s="48">
        <f t="shared" si="10"/>
        <v>14355</v>
      </c>
      <c r="AV14" s="48">
        <f t="shared" si="3"/>
        <v>14288.945240000001</v>
      </c>
      <c r="AW14" s="48">
        <f t="shared" si="3"/>
        <v>14338.422009999995</v>
      </c>
      <c r="AX14" s="182">
        <f t="shared" si="4"/>
        <v>55108.367249999996</v>
      </c>
      <c r="AY14" s="180"/>
      <c r="AZ14" s="44">
        <f t="shared" si="11"/>
        <v>12126</v>
      </c>
      <c r="BA14" s="48">
        <f t="shared" si="11"/>
        <v>14355</v>
      </c>
      <c r="BB14" s="48">
        <f t="shared" si="11"/>
        <v>14288.945240000001</v>
      </c>
      <c r="BC14" s="48">
        <f t="shared" si="11"/>
        <v>14338.422009999995</v>
      </c>
      <c r="BD14" s="182">
        <f t="shared" si="7"/>
        <v>55108.367249999996</v>
      </c>
      <c r="BE14" s="180"/>
      <c r="BF14" s="44">
        <f>'P&amp;L YTD_new'!BA14</f>
        <v>14434.209979999998</v>
      </c>
      <c r="BG14" s="48"/>
      <c r="BH14" s="48"/>
      <c r="BI14" s="48"/>
      <c r="BJ14" s="486"/>
      <c r="BK14" s="489"/>
      <c r="BL14" s="482">
        <f t="shared" si="8"/>
        <v>14434.209979999998</v>
      </c>
      <c r="BM14" s="48"/>
      <c r="BN14" s="48"/>
      <c r="BO14" s="48"/>
      <c r="BP14" s="182"/>
      <c r="BR14" s="26"/>
      <c r="BS14" s="26"/>
      <c r="BT14" s="26"/>
      <c r="BU14" s="26"/>
      <c r="BV14" s="26"/>
      <c r="BX14" s="26"/>
      <c r="BY14" s="26"/>
      <c r="BZ14" s="26"/>
      <c r="CA14" s="26"/>
    </row>
    <row r="15" spans="1:79" ht="11.4" customHeight="1" x14ac:dyDescent="0.3">
      <c r="A15" s="42"/>
      <c r="B15" s="43" t="s">
        <v>32</v>
      </c>
      <c r="D15" s="47">
        <v>2772</v>
      </c>
      <c r="E15" s="48">
        <v>6934</v>
      </c>
      <c r="F15" s="48">
        <v>7413</v>
      </c>
      <c r="G15" s="48">
        <v>7662</v>
      </c>
      <c r="H15" s="182">
        <v>24781</v>
      </c>
      <c r="J15" s="47">
        <v>4927</v>
      </c>
      <c r="K15" s="48">
        <v>7242</v>
      </c>
      <c r="L15" s="48">
        <v>6852</v>
      </c>
      <c r="M15" s="48">
        <v>10546</v>
      </c>
      <c r="N15" s="182">
        <v>29567</v>
      </c>
      <c r="P15" s="47">
        <v>4927</v>
      </c>
      <c r="Q15" s="48">
        <v>7242</v>
      </c>
      <c r="R15" s="48">
        <v>6852</v>
      </c>
      <c r="S15" s="48">
        <v>10546</v>
      </c>
      <c r="T15" s="182">
        <v>29567</v>
      </c>
      <c r="V15" s="47">
        <v>4847.0731699999997</v>
      </c>
      <c r="W15" s="48">
        <v>6790.9268300000003</v>
      </c>
      <c r="X15" s="48">
        <v>8433.9849099999992</v>
      </c>
      <c r="Y15" s="48">
        <v>7519</v>
      </c>
      <c r="Z15" s="182">
        <v>27591</v>
      </c>
      <c r="AB15" s="47">
        <v>5042</v>
      </c>
      <c r="AC15" s="48">
        <v>6588</v>
      </c>
      <c r="AD15" s="48">
        <v>7754</v>
      </c>
      <c r="AE15" s="48">
        <v>7798</v>
      </c>
      <c r="AF15" s="182">
        <f t="shared" si="0"/>
        <v>27182</v>
      </c>
      <c r="AH15" s="47">
        <f t="shared" si="9"/>
        <v>5042</v>
      </c>
      <c r="AI15" s="48">
        <f t="shared" si="9"/>
        <v>6588</v>
      </c>
      <c r="AJ15" s="48">
        <f t="shared" si="9"/>
        <v>7754</v>
      </c>
      <c r="AK15" s="48">
        <f t="shared" si="9"/>
        <v>7798</v>
      </c>
      <c r="AL15" s="182">
        <f t="shared" si="1"/>
        <v>27182</v>
      </c>
      <c r="AN15" s="44">
        <v>3799</v>
      </c>
      <c r="AO15" s="48">
        <f>'P&amp;L YTD_new'!AM15-'P&amp;L QRT_new'!AN15</f>
        <v>5401</v>
      </c>
      <c r="AP15" s="48">
        <v>6046.8533599999992</v>
      </c>
      <c r="AQ15" s="48">
        <f>'P&amp;L YTD_new'!AO15-'P&amp;L YTD_new'!AN15</f>
        <v>11396.969059999998</v>
      </c>
      <c r="AR15" s="182">
        <f t="shared" si="2"/>
        <v>26643.822419999997</v>
      </c>
      <c r="AT15" s="44">
        <f t="shared" si="10"/>
        <v>3799</v>
      </c>
      <c r="AU15" s="48">
        <f t="shared" si="10"/>
        <v>5401</v>
      </c>
      <c r="AV15" s="48">
        <f t="shared" si="3"/>
        <v>6046.8533599999992</v>
      </c>
      <c r="AW15" s="48">
        <f t="shared" si="3"/>
        <v>11396.969059999998</v>
      </c>
      <c r="AX15" s="182">
        <f t="shared" si="4"/>
        <v>26643.822419999997</v>
      </c>
      <c r="AY15" s="180"/>
      <c r="AZ15" s="44">
        <f t="shared" si="11"/>
        <v>3799</v>
      </c>
      <c r="BA15" s="48">
        <f t="shared" si="11"/>
        <v>5401</v>
      </c>
      <c r="BB15" s="48">
        <f t="shared" si="11"/>
        <v>6046.8533599999992</v>
      </c>
      <c r="BC15" s="48">
        <f t="shared" si="11"/>
        <v>11396.969059999998</v>
      </c>
      <c r="BD15" s="182">
        <f t="shared" si="7"/>
        <v>26643.822419999997</v>
      </c>
      <c r="BE15" s="180"/>
      <c r="BF15" s="44">
        <f>'P&amp;L YTD_new'!BA15</f>
        <v>3755.9876600000002</v>
      </c>
      <c r="BG15" s="48"/>
      <c r="BH15" s="48"/>
      <c r="BI15" s="48"/>
      <c r="BJ15" s="486"/>
      <c r="BK15" s="489"/>
      <c r="BL15" s="482">
        <f t="shared" si="8"/>
        <v>3755.9876600000002</v>
      </c>
      <c r="BM15" s="48"/>
      <c r="BN15" s="48"/>
      <c r="BO15" s="48"/>
      <c r="BP15" s="182"/>
      <c r="BR15" s="26"/>
      <c r="BS15" s="26"/>
      <c r="BT15" s="26"/>
      <c r="BU15" s="26"/>
      <c r="BV15" s="26"/>
      <c r="BX15" s="26"/>
      <c r="BY15" s="26"/>
      <c r="BZ15" s="26"/>
      <c r="CA15" s="26"/>
    </row>
    <row r="16" spans="1:79" ht="11.4" customHeight="1" x14ac:dyDescent="0.3">
      <c r="A16" s="42"/>
      <c r="B16" s="50" t="s">
        <v>33</v>
      </c>
      <c r="D16" s="47">
        <v>-1156.2809899999997</v>
      </c>
      <c r="E16" s="48">
        <v>-2711.0608800000023</v>
      </c>
      <c r="F16" s="48">
        <v>-2571.5286799999976</v>
      </c>
      <c r="G16" s="48">
        <v>-2615.7478199999987</v>
      </c>
      <c r="H16" s="182">
        <v>-9054.6183699999983</v>
      </c>
      <c r="J16" s="47">
        <v>-1964.1175899999994</v>
      </c>
      <c r="K16" s="48">
        <v>-2317.0894499999999</v>
      </c>
      <c r="L16" s="48">
        <v>-2408.5968700000017</v>
      </c>
      <c r="M16" s="48">
        <v>-3232.9341491270411</v>
      </c>
      <c r="N16" s="182">
        <v>-9922.7380591270412</v>
      </c>
      <c r="P16" s="47">
        <v>-1964.1175899999994</v>
      </c>
      <c r="Q16" s="48">
        <v>-2317.0894499999999</v>
      </c>
      <c r="R16" s="48">
        <v>-2408.5968700000017</v>
      </c>
      <c r="S16" s="48">
        <v>-3232.9341491270411</v>
      </c>
      <c r="T16" s="182">
        <v>-9922.7380591270412</v>
      </c>
      <c r="V16" s="47">
        <v>-3341.2617699999992</v>
      </c>
      <c r="W16" s="48">
        <v>-3410.2511500000001</v>
      </c>
      <c r="X16" s="48">
        <v>-2591.1448999999975</v>
      </c>
      <c r="Y16" s="48">
        <v>-1679</v>
      </c>
      <c r="Z16" s="182">
        <v>-11022</v>
      </c>
      <c r="AB16" s="47">
        <v>-1605</v>
      </c>
      <c r="AC16" s="48">
        <v>-3727</v>
      </c>
      <c r="AD16" s="48">
        <v>-4723</v>
      </c>
      <c r="AE16" s="48">
        <v>-1561</v>
      </c>
      <c r="AF16" s="182">
        <f t="shared" si="0"/>
        <v>-11616</v>
      </c>
      <c r="AH16" s="47">
        <f t="shared" si="9"/>
        <v>-1605</v>
      </c>
      <c r="AI16" s="48">
        <f t="shared" si="9"/>
        <v>-3727</v>
      </c>
      <c r="AJ16" s="48">
        <f t="shared" si="9"/>
        <v>-4723</v>
      </c>
      <c r="AK16" s="48">
        <f t="shared" si="9"/>
        <v>-1561</v>
      </c>
      <c r="AL16" s="182">
        <f t="shared" si="1"/>
        <v>-11616</v>
      </c>
      <c r="AN16" s="44">
        <v>-2861</v>
      </c>
      <c r="AO16" s="48">
        <f>'P&amp;L YTD_new'!AM16-'P&amp;L QRT_new'!AN16</f>
        <v>-3026</v>
      </c>
      <c r="AP16" s="48">
        <v>-2634.4001340001123</v>
      </c>
      <c r="AQ16" s="48">
        <f>'P&amp;L YTD_new'!AO16-'P&amp;L YTD_new'!AN16</f>
        <v>-2884.2044959998893</v>
      </c>
      <c r="AR16" s="182">
        <f t="shared" si="2"/>
        <v>-11405.604630000002</v>
      </c>
      <c r="AT16" s="44">
        <f t="shared" si="10"/>
        <v>-2861</v>
      </c>
      <c r="AU16" s="48">
        <f t="shared" si="10"/>
        <v>-3026</v>
      </c>
      <c r="AV16" s="48">
        <f t="shared" si="3"/>
        <v>-2634.4001340001123</v>
      </c>
      <c r="AW16" s="48">
        <f t="shared" si="3"/>
        <v>-2884.2044959998893</v>
      </c>
      <c r="AX16" s="182">
        <f t="shared" si="4"/>
        <v>-11405.604630000002</v>
      </c>
      <c r="AY16" s="180"/>
      <c r="AZ16" s="44">
        <f t="shared" si="11"/>
        <v>-2861</v>
      </c>
      <c r="BA16" s="48">
        <f t="shared" si="11"/>
        <v>-3026</v>
      </c>
      <c r="BB16" s="48">
        <f t="shared" si="11"/>
        <v>-2634.4001340001123</v>
      </c>
      <c r="BC16" s="48">
        <f t="shared" si="11"/>
        <v>-2884.2044959998893</v>
      </c>
      <c r="BD16" s="182">
        <f t="shared" si="7"/>
        <v>-11405.604630000002</v>
      </c>
      <c r="BE16" s="180"/>
      <c r="BF16" s="44">
        <f>'P&amp;L YTD_new'!BA16</f>
        <v>-3099.6824000000006</v>
      </c>
      <c r="BG16" s="48"/>
      <c r="BH16" s="48"/>
      <c r="BI16" s="48"/>
      <c r="BJ16" s="486"/>
      <c r="BK16" s="489"/>
      <c r="BL16" s="482">
        <f t="shared" si="8"/>
        <v>-3099.6824000000006</v>
      </c>
      <c r="BM16" s="48"/>
      <c r="BN16" s="48"/>
      <c r="BO16" s="48"/>
      <c r="BP16" s="182"/>
      <c r="BR16" s="26"/>
      <c r="BS16" s="26"/>
      <c r="BT16" s="26"/>
      <c r="BU16" s="26"/>
      <c r="BV16" s="26"/>
      <c r="BX16" s="26"/>
      <c r="BY16" s="26"/>
      <c r="BZ16" s="26"/>
      <c r="CA16" s="26"/>
    </row>
    <row r="17" spans="1:79" s="40" customFormat="1" ht="11.4" customHeight="1" outlineLevel="1" x14ac:dyDescent="0.3">
      <c r="A17" s="33"/>
      <c r="B17" s="51"/>
      <c r="C17" s="22"/>
      <c r="D17" s="52"/>
      <c r="E17" s="41"/>
      <c r="F17" s="41"/>
      <c r="G17" s="41"/>
      <c r="H17" s="183"/>
      <c r="J17" s="54"/>
      <c r="N17" s="183"/>
      <c r="O17" s="22"/>
      <c r="P17" s="54"/>
      <c r="T17" s="183"/>
      <c r="V17" s="54"/>
      <c r="Z17" s="183"/>
      <c r="AB17" s="54"/>
      <c r="AF17" s="183"/>
      <c r="AG17" s="25"/>
      <c r="AH17" s="54"/>
      <c r="AL17" s="183"/>
      <c r="AM17" s="25"/>
      <c r="AN17" s="54"/>
      <c r="AR17" s="183"/>
      <c r="AS17" s="25"/>
      <c r="AT17" s="54"/>
      <c r="AX17" s="183"/>
      <c r="AY17" s="433"/>
      <c r="AZ17" s="54"/>
      <c r="BD17" s="183"/>
      <c r="BE17" s="180"/>
      <c r="BF17" s="54"/>
      <c r="BJ17" s="487"/>
      <c r="BK17" s="489"/>
      <c r="BL17" s="483"/>
      <c r="BM17" s="180"/>
      <c r="BN17" s="180"/>
      <c r="BO17" s="433"/>
      <c r="BP17" s="182"/>
      <c r="BR17" s="41"/>
      <c r="BS17" s="41"/>
      <c r="BT17" s="41"/>
      <c r="BU17" s="41"/>
      <c r="BV17" s="41"/>
      <c r="BX17" s="41"/>
      <c r="BY17" s="41"/>
      <c r="BZ17" s="41"/>
      <c r="CA17" s="41"/>
    </row>
    <row r="18" spans="1:79" ht="11.25" customHeight="1" outlineLevel="1" x14ac:dyDescent="0.3">
      <c r="A18" s="56"/>
      <c r="B18" s="57" t="s">
        <v>34</v>
      </c>
      <c r="C18" s="58"/>
      <c r="D18" s="59"/>
      <c r="E18" s="60"/>
      <c r="F18" s="60"/>
      <c r="G18" s="60"/>
      <c r="H18" s="184"/>
      <c r="I18" s="58"/>
      <c r="J18" s="62">
        <v>0.19126474040127417</v>
      </c>
      <c r="K18" s="63">
        <v>0.22196046438081796</v>
      </c>
      <c r="L18" s="63">
        <v>0.20345465058562717</v>
      </c>
      <c r="M18" s="63">
        <v>0.3081017715276968</v>
      </c>
      <c r="N18" s="185">
        <v>0.2355795022389342</v>
      </c>
      <c r="P18" s="62"/>
      <c r="Q18" s="63"/>
      <c r="R18" s="63"/>
      <c r="S18" s="63"/>
      <c r="T18" s="184"/>
      <c r="V18" s="62">
        <v>0.45648900085853827</v>
      </c>
      <c r="W18" s="63">
        <v>0.34863527761420188</v>
      </c>
      <c r="X18" s="63">
        <v>0.49608900602798789</v>
      </c>
      <c r="Y18" s="63">
        <v>0.10530222797527755</v>
      </c>
      <c r="Z18" s="185">
        <v>0.33318811380353131</v>
      </c>
      <c r="AB18" s="62">
        <f t="shared" ref="AB18:AE23" si="12">IFERROR(AB10/V10-1,"n/a")</f>
        <v>0.12667536357926279</v>
      </c>
      <c r="AC18" s="63">
        <f t="shared" si="12"/>
        <v>5.918606300460838E-2</v>
      </c>
      <c r="AD18" s="63">
        <f t="shared" si="12"/>
        <v>7.9416227686006424E-2</v>
      </c>
      <c r="AE18" s="63">
        <f t="shared" si="12"/>
        <v>0.10708397419583293</v>
      </c>
      <c r="AF18" s="185">
        <f>IFERROR(AF10/T10-1,"n/a")</f>
        <v>0.23333581039558915</v>
      </c>
      <c r="AH18" s="62"/>
      <c r="AI18" s="63"/>
      <c r="AJ18" s="63"/>
      <c r="AK18" s="63"/>
      <c r="AL18" s="185"/>
      <c r="AN18" s="62">
        <f t="shared" ref="AN18:AQ19" si="13">IFERROR(AN10/AB10-1,"n/a")</f>
        <v>6.3385194206677209E-2</v>
      </c>
      <c r="AO18" s="388">
        <f t="shared" si="13"/>
        <v>0.42005083472936278</v>
      </c>
      <c r="AP18" s="388">
        <f t="shared" si="13"/>
        <v>0.65090521299162019</v>
      </c>
      <c r="AQ18" s="388">
        <f t="shared" si="13"/>
        <v>0.44580163198434875</v>
      </c>
      <c r="AR18" s="185">
        <f t="shared" ref="AR18:AR23" si="14">IFERROR(AR10/AF10-1,"n/a")</f>
        <v>0.41147148335237715</v>
      </c>
      <c r="AS18" s="384"/>
      <c r="AT18" s="62">
        <f t="shared" ref="AT18:AX23" si="15">IFERROR(AT10/AH10-1,"n/a")</f>
        <v>5.9823137807515803E-2</v>
      </c>
      <c r="AU18" s="388">
        <f t="shared" si="15"/>
        <v>4.2667345900291087E-2</v>
      </c>
      <c r="AV18" s="388">
        <f t="shared" si="15"/>
        <v>8.0000751499570422E-2</v>
      </c>
      <c r="AW18" s="388">
        <f t="shared" si="15"/>
        <v>8.9523617364081209E-2</v>
      </c>
      <c r="AX18" s="185">
        <f t="shared" si="15"/>
        <v>6.8166629397500955E-2</v>
      </c>
      <c r="AY18" s="433"/>
      <c r="AZ18" s="399"/>
      <c r="BA18" s="399"/>
      <c r="BB18" s="399"/>
      <c r="BC18" s="399"/>
      <c r="BD18" s="399"/>
      <c r="BE18" s="180"/>
      <c r="BF18" s="62">
        <f t="shared" ref="BF18:BF23" si="16">IFERROR(BF10/AN10-1,"n/a")</f>
        <v>0.49276390431022188</v>
      </c>
      <c r="BG18" s="388"/>
      <c r="BH18" s="388"/>
      <c r="BI18" s="388"/>
      <c r="BJ18" s="185"/>
      <c r="BK18" s="489"/>
      <c r="BL18" s="484">
        <f>IFERROR(BL10/AZ10-1,"n/a")</f>
        <v>2.1439801685534388E-3</v>
      </c>
      <c r="BM18" s="399"/>
      <c r="BN18" s="399"/>
      <c r="BO18" s="399"/>
      <c r="BP18" s="399"/>
      <c r="BR18" s="26"/>
      <c r="BS18" s="26"/>
      <c r="BT18" s="26"/>
      <c r="BU18" s="26"/>
      <c r="BV18" s="26"/>
      <c r="BX18" s="26"/>
      <c r="BY18" s="26"/>
      <c r="BZ18" s="26"/>
      <c r="CA18" s="26"/>
    </row>
    <row r="19" spans="1:79" ht="12" customHeight="1" outlineLevel="1" x14ac:dyDescent="0.3">
      <c r="A19" s="56"/>
      <c r="B19" s="65" t="s">
        <v>35</v>
      </c>
      <c r="C19" s="58"/>
      <c r="D19" s="66"/>
      <c r="E19" s="67"/>
      <c r="F19" s="67"/>
      <c r="G19" s="67"/>
      <c r="H19" s="186"/>
      <c r="I19" s="58"/>
      <c r="J19" s="74">
        <v>0.10856784532793196</v>
      </c>
      <c r="K19" s="75">
        <v>7.4599633326008163E-2</v>
      </c>
      <c r="L19" s="75">
        <v>9.1988671948538991E-2</v>
      </c>
      <c r="M19" s="75">
        <v>0.25255130164827277</v>
      </c>
      <c r="N19" s="187">
        <v>0.14135232281038879</v>
      </c>
      <c r="P19" s="72"/>
      <c r="Q19" s="73"/>
      <c r="R19" s="73"/>
      <c r="S19" s="70"/>
      <c r="T19" s="186"/>
      <c r="V19" s="74">
        <v>0.25179370302149229</v>
      </c>
      <c r="W19" s="70">
        <v>0.23474611651169552</v>
      </c>
      <c r="X19" s="70">
        <v>0.21270067650811297</v>
      </c>
      <c r="Y19" s="70">
        <v>2.3024841613219493E-3</v>
      </c>
      <c r="Z19" s="187">
        <v>0.15420462944143076</v>
      </c>
      <c r="AB19" s="74">
        <f t="shared" si="12"/>
        <v>1.8936131457979233E-2</v>
      </c>
      <c r="AC19" s="70">
        <f t="shared" si="12"/>
        <v>3.3028492115292352E-2</v>
      </c>
      <c r="AD19" s="70">
        <f t="shared" si="12"/>
        <v>7.1501681810578477E-2</v>
      </c>
      <c r="AE19" s="70">
        <f t="shared" si="12"/>
        <v>5.8976574312251007E-2</v>
      </c>
      <c r="AF19" s="187">
        <f>IFERROR(AF11/Z11-1,"n/a")</f>
        <v>4.6229401264388903E-2</v>
      </c>
      <c r="AH19" s="74"/>
      <c r="AI19" s="70"/>
      <c r="AJ19" s="70"/>
      <c r="AK19" s="70"/>
      <c r="AL19" s="187"/>
      <c r="AN19" s="69">
        <f t="shared" si="13"/>
        <v>-3.9477598988421403E-2</v>
      </c>
      <c r="AO19" s="387">
        <f t="shared" si="13"/>
        <v>-3.9727719217623525E-2</v>
      </c>
      <c r="AP19" s="387">
        <f t="shared" si="13"/>
        <v>-8.0603083690705124E-2</v>
      </c>
      <c r="AQ19" s="387">
        <f t="shared" si="13"/>
        <v>-8.1932284942657474E-2</v>
      </c>
      <c r="AR19" s="187">
        <f t="shared" si="14"/>
        <v>-6.1865869145310337E-2</v>
      </c>
      <c r="AS19" s="384"/>
      <c r="AT19" s="69">
        <f t="shared" si="15"/>
        <v>5.3079832046891706E-3</v>
      </c>
      <c r="AU19" s="387">
        <f t="shared" si="15"/>
        <v>8.1420275613819371E-4</v>
      </c>
      <c r="AV19" s="387">
        <f t="shared" si="15"/>
        <v>-3.4715780068246382E-2</v>
      </c>
      <c r="AW19" s="387">
        <f t="shared" si="15"/>
        <v>-1.8137026404446144E-2</v>
      </c>
      <c r="AX19" s="187">
        <f t="shared" si="15"/>
        <v>-1.207614807858659E-2</v>
      </c>
      <c r="AY19" s="180"/>
      <c r="AZ19" s="399"/>
      <c r="BA19" s="399"/>
      <c r="BB19" s="399"/>
      <c r="BC19" s="399"/>
      <c r="BD19" s="399"/>
      <c r="BE19" s="180"/>
      <c r="BF19" s="386">
        <f t="shared" si="16"/>
        <v>4.9053540264450302E-2</v>
      </c>
      <c r="BG19" s="387"/>
      <c r="BH19" s="387"/>
      <c r="BI19" s="387"/>
      <c r="BJ19" s="488"/>
      <c r="BK19" s="489"/>
      <c r="BL19" s="508">
        <f t="shared" ref="BL19:BL23" si="17">IFERROR(BL11/AZ11-1,"n/a")</f>
        <v>4.9053540264450302E-2</v>
      </c>
      <c r="BM19" s="399"/>
      <c r="BN19" s="399"/>
      <c r="BO19" s="399"/>
      <c r="BP19" s="399"/>
      <c r="BR19" s="26"/>
      <c r="BS19" s="26"/>
      <c r="BT19" s="26"/>
      <c r="BU19" s="26"/>
      <c r="BV19" s="26"/>
      <c r="BX19" s="26"/>
      <c r="BY19" s="26"/>
      <c r="BZ19" s="26"/>
      <c r="CA19" s="26"/>
    </row>
    <row r="20" spans="1:79" ht="11.4" customHeight="1" outlineLevel="1" x14ac:dyDescent="0.3">
      <c r="A20" s="56"/>
      <c r="B20" s="65" t="s">
        <v>29</v>
      </c>
      <c r="C20" s="58"/>
      <c r="D20" s="66"/>
      <c r="E20" s="67"/>
      <c r="F20" s="67"/>
      <c r="G20" s="67"/>
      <c r="H20" s="186"/>
      <c r="I20" s="58"/>
      <c r="J20" s="69">
        <v>1.5323457677419356</v>
      </c>
      <c r="K20" s="70">
        <v>1.0035022633900939</v>
      </c>
      <c r="L20" s="70">
        <v>0.52684974207657054</v>
      </c>
      <c r="M20" s="70">
        <v>1.1085513285930642</v>
      </c>
      <c r="N20" s="187">
        <v>0.89910330568558461</v>
      </c>
      <c r="P20" s="72"/>
      <c r="Q20" s="73"/>
      <c r="R20" s="73"/>
      <c r="S20" s="70"/>
      <c r="T20" s="186"/>
      <c r="V20" s="69">
        <v>1.6177915835159014</v>
      </c>
      <c r="W20" s="70">
        <v>0.74499521444093331</v>
      </c>
      <c r="X20" s="70">
        <v>1.4401481346795717</v>
      </c>
      <c r="Y20" s="70">
        <v>0.53811563541006513</v>
      </c>
      <c r="Z20" s="187">
        <v>1.0379166122255663</v>
      </c>
      <c r="AB20" s="69">
        <f t="shared" si="12"/>
        <v>0.36198645718999822</v>
      </c>
      <c r="AC20" s="70">
        <f t="shared" si="12"/>
        <v>0.17987366465835186</v>
      </c>
      <c r="AD20" s="70">
        <f t="shared" si="12"/>
        <v>0.12161908989739856</v>
      </c>
      <c r="AE20" s="70">
        <f t="shared" si="12"/>
        <v>0.23966397277754137</v>
      </c>
      <c r="AF20" s="187">
        <f>IFERROR(AF12/Z12-1,"n/a")</f>
        <v>0.20340216354316576</v>
      </c>
      <c r="AH20" s="69"/>
      <c r="AI20" s="70"/>
      <c r="AJ20" s="70"/>
      <c r="AK20" s="70"/>
      <c r="AL20" s="187"/>
      <c r="AN20" s="69">
        <f t="shared" ref="AN20:AQ23" si="18">IFERROR(AN12/AB12-1,"n/a")</f>
        <v>0.1731056275406504</v>
      </c>
      <c r="AO20" s="387">
        <f t="shared" si="18"/>
        <v>1.0529419908625224</v>
      </c>
      <c r="AP20" s="387">
        <f t="shared" si="18"/>
        <v>1.3514970079755839</v>
      </c>
      <c r="AQ20" s="387">
        <f t="shared" si="18"/>
        <v>1.4712174756969585</v>
      </c>
      <c r="AR20" s="187">
        <f t="shared" si="14"/>
        <v>1.0532094783561985</v>
      </c>
      <c r="AS20" s="384"/>
      <c r="AT20" s="69">
        <f t="shared" si="15"/>
        <v>7.5613601995503155E-2</v>
      </c>
      <c r="AU20" s="387">
        <f t="shared" si="15"/>
        <v>2.7702372650330709E-2</v>
      </c>
      <c r="AV20" s="387">
        <f t="shared" si="15"/>
        <v>9.4758942529996393E-2</v>
      </c>
      <c r="AW20" s="387">
        <f t="shared" si="15"/>
        <v>0.10184241173151865</v>
      </c>
      <c r="AX20" s="187">
        <f t="shared" si="15"/>
        <v>7.4894008306901849E-2</v>
      </c>
      <c r="AY20" s="180"/>
      <c r="AZ20" s="399"/>
      <c r="BA20" s="399"/>
      <c r="BB20" s="399"/>
      <c r="BC20" s="399"/>
      <c r="BD20" s="399"/>
      <c r="BE20" s="180"/>
      <c r="BF20" s="386">
        <f t="shared" si="16"/>
        <v>1.1699183291252413</v>
      </c>
      <c r="BG20" s="387"/>
      <c r="BH20" s="387"/>
      <c r="BI20" s="387"/>
      <c r="BJ20" s="488"/>
      <c r="BK20" s="489"/>
      <c r="BL20" s="508">
        <f t="shared" si="17"/>
        <v>-2.7999991959536619E-2</v>
      </c>
      <c r="BM20" s="399"/>
      <c r="BN20" s="399"/>
      <c r="BO20" s="399"/>
      <c r="BP20" s="479"/>
      <c r="BQ20" s="480"/>
      <c r="BR20" s="26"/>
      <c r="BS20" s="26"/>
      <c r="BT20" s="26"/>
      <c r="BU20" s="26"/>
      <c r="BV20" s="26"/>
      <c r="BX20" s="26"/>
      <c r="BY20" s="26"/>
      <c r="BZ20" s="26"/>
      <c r="CA20" s="26"/>
    </row>
    <row r="21" spans="1:79" ht="11.4" customHeight="1" outlineLevel="1" x14ac:dyDescent="0.3">
      <c r="A21" s="56"/>
      <c r="B21" s="65" t="s">
        <v>30</v>
      </c>
      <c r="C21" s="58"/>
      <c r="D21" s="66"/>
      <c r="E21" s="67"/>
      <c r="F21" s="67"/>
      <c r="G21" s="67"/>
      <c r="H21" s="186"/>
      <c r="I21" s="58"/>
      <c r="J21" s="69">
        <v>0.11604987082065454</v>
      </c>
      <c r="K21" s="70">
        <v>0.29770923964578277</v>
      </c>
      <c r="L21" s="70">
        <v>0.39597037740105456</v>
      </c>
      <c r="M21" s="70">
        <v>0.34702529005674854</v>
      </c>
      <c r="N21" s="187">
        <v>0.29783931990541923</v>
      </c>
      <c r="P21" s="72"/>
      <c r="Q21" s="73"/>
      <c r="R21" s="73"/>
      <c r="S21" s="70"/>
      <c r="T21" s="186"/>
      <c r="V21" s="69">
        <v>0.52857115550498879</v>
      </c>
      <c r="W21" s="70">
        <v>0.3271791069187604</v>
      </c>
      <c r="X21" s="70">
        <v>-5.761800343908452E-2</v>
      </c>
      <c r="Y21" s="70">
        <v>1.1289616757040655E-2</v>
      </c>
      <c r="Z21" s="187">
        <v>0.16619344899525079</v>
      </c>
      <c r="AB21" s="69">
        <f t="shared" si="12"/>
        <v>-3.1504814715111462E-2</v>
      </c>
      <c r="AC21" s="70">
        <f t="shared" si="12"/>
        <v>-0.12386793838873278</v>
      </c>
      <c r="AD21" s="70">
        <f t="shared" si="12"/>
        <v>1.5133351392995431E-2</v>
      </c>
      <c r="AE21" s="70">
        <f t="shared" si="12"/>
        <v>6.0740041208791284E-2</v>
      </c>
      <c r="AF21" s="187">
        <f>IFERROR(AF13/Z13-1,"n/a")</f>
        <v>-2.4822392796442383E-2</v>
      </c>
      <c r="AH21" s="69"/>
      <c r="AI21" s="70"/>
      <c r="AJ21" s="70"/>
      <c r="AK21" s="70"/>
      <c r="AL21" s="187"/>
      <c r="AN21" s="69">
        <f t="shared" si="18"/>
        <v>0.18152752361119884</v>
      </c>
      <c r="AO21" s="387">
        <f t="shared" si="18"/>
        <v>0.22673496767898516</v>
      </c>
      <c r="AP21" s="387">
        <f t="shared" si="18"/>
        <v>0.2531781900349539</v>
      </c>
      <c r="AQ21" s="387">
        <f t="shared" si="18"/>
        <v>0.40877592246368066</v>
      </c>
      <c r="AR21" s="187">
        <f t="shared" si="14"/>
        <v>0.26851323840909802</v>
      </c>
      <c r="AS21" s="384"/>
      <c r="AT21" s="69">
        <f t="shared" si="15"/>
        <v>0.18152752361119884</v>
      </c>
      <c r="AU21" s="387">
        <f t="shared" si="15"/>
        <v>0.22673496767898516</v>
      </c>
      <c r="AV21" s="387">
        <f t="shared" si="15"/>
        <v>0.2531781900349539</v>
      </c>
      <c r="AW21" s="387">
        <f t="shared" si="15"/>
        <v>0.40877592246368066</v>
      </c>
      <c r="AX21" s="187">
        <f t="shared" si="15"/>
        <v>0.26851323840909802</v>
      </c>
      <c r="AY21" s="180"/>
      <c r="AZ21" s="399"/>
      <c r="BA21" s="399"/>
      <c r="BB21" s="399"/>
      <c r="BC21" s="399"/>
      <c r="BD21" s="399"/>
      <c r="BE21" s="180"/>
      <c r="BF21" s="386">
        <f t="shared" si="16"/>
        <v>1.4166220647665151E-2</v>
      </c>
      <c r="BG21" s="387"/>
      <c r="BH21" s="387"/>
      <c r="BI21" s="387"/>
      <c r="BJ21" s="488"/>
      <c r="BK21" s="489"/>
      <c r="BL21" s="485">
        <f t="shared" si="17"/>
        <v>1.4166220647665151E-2</v>
      </c>
      <c r="BM21" s="399"/>
      <c r="BN21" s="399"/>
      <c r="BO21" s="399"/>
      <c r="BP21" s="399"/>
      <c r="BR21" s="26"/>
      <c r="BS21" s="26"/>
      <c r="BT21" s="26"/>
      <c r="BU21" s="26"/>
      <c r="BV21" s="26"/>
      <c r="BX21" s="26"/>
      <c r="BY21" s="26"/>
      <c r="BZ21" s="26"/>
      <c r="CA21" s="26"/>
    </row>
    <row r="22" spans="1:79" ht="11.4" customHeight="1" outlineLevel="1" x14ac:dyDescent="0.3">
      <c r="A22" s="56"/>
      <c r="B22" s="65" t="s">
        <v>31</v>
      </c>
      <c r="C22" s="58"/>
      <c r="D22" s="66"/>
      <c r="E22" s="67"/>
      <c r="F22" s="67"/>
      <c r="G22" s="67"/>
      <c r="H22" s="186"/>
      <c r="I22" s="58"/>
      <c r="J22" s="69">
        <v>-0.2062589649619363</v>
      </c>
      <c r="K22" s="70">
        <v>-0.34132060370481043</v>
      </c>
      <c r="L22" s="70">
        <v>-0.32508404962249926</v>
      </c>
      <c r="M22" s="70">
        <v>-0.52403209133434092</v>
      </c>
      <c r="N22" s="187">
        <v>-0.34840409445123388</v>
      </c>
      <c r="P22" s="72"/>
      <c r="Q22" s="73"/>
      <c r="R22" s="73"/>
      <c r="S22" s="70"/>
      <c r="T22" s="186"/>
      <c r="V22" s="69">
        <v>-0.44352406330602123</v>
      </c>
      <c r="W22" s="70">
        <v>-0.28733195013390611</v>
      </c>
      <c r="X22" s="70">
        <v>-0.10536880898447687</v>
      </c>
      <c r="Y22" s="70">
        <v>0.21779656114619517</v>
      </c>
      <c r="Z22" s="187">
        <v>-0.20319786815074592</v>
      </c>
      <c r="AB22" s="69">
        <f t="shared" si="12"/>
        <v>0.27274942511582267</v>
      </c>
      <c r="AC22" s="70">
        <f t="shared" si="12"/>
        <v>0.12861245366717755</v>
      </c>
      <c r="AD22" s="70">
        <f t="shared" si="12"/>
        <v>5.207694589370937E-2</v>
      </c>
      <c r="AE22" s="70">
        <f t="shared" si="12"/>
        <v>8.230198019801982E-2</v>
      </c>
      <c r="AF22" s="187">
        <f>IFERROR(AF14/Z14-1,"n/a")</f>
        <v>0.12942706341314159</v>
      </c>
      <c r="AH22" s="69"/>
      <c r="AI22" s="70"/>
      <c r="AJ22" s="70"/>
      <c r="AK22" s="70"/>
      <c r="AL22" s="187"/>
      <c r="AN22" s="69">
        <f t="shared" si="18"/>
        <v>5.2604166666666563E-2</v>
      </c>
      <c r="AO22" s="387">
        <f t="shared" si="18"/>
        <v>0.40158172231985945</v>
      </c>
      <c r="AP22" s="387">
        <f t="shared" si="18"/>
        <v>0.38862441593780384</v>
      </c>
      <c r="AQ22" s="387">
        <f t="shared" si="18"/>
        <v>0.17115265947888547</v>
      </c>
      <c r="AR22" s="187">
        <f t="shared" si="14"/>
        <v>0.24412162207924126</v>
      </c>
      <c r="AS22" s="384"/>
      <c r="AT22" s="69">
        <f t="shared" si="15"/>
        <v>5.2604166666666563E-2</v>
      </c>
      <c r="AU22" s="387">
        <f t="shared" si="15"/>
        <v>0.40158172231985945</v>
      </c>
      <c r="AV22" s="387">
        <f t="shared" si="15"/>
        <v>0.38862441593780384</v>
      </c>
      <c r="AW22" s="387">
        <f t="shared" si="15"/>
        <v>0.17115265947888547</v>
      </c>
      <c r="AX22" s="187">
        <f t="shared" si="15"/>
        <v>0.24412162207924126</v>
      </c>
      <c r="AY22" s="180"/>
      <c r="AZ22" s="399"/>
      <c r="BA22" s="399"/>
      <c r="BB22" s="399"/>
      <c r="BC22" s="399"/>
      <c r="BD22" s="399"/>
      <c r="BE22" s="180"/>
      <c r="BF22" s="386">
        <f t="shared" si="16"/>
        <v>0.19035213425696829</v>
      </c>
      <c r="BG22" s="387"/>
      <c r="BH22" s="387"/>
      <c r="BI22" s="387"/>
      <c r="BJ22" s="488"/>
      <c r="BK22" s="489"/>
      <c r="BL22" s="485">
        <f t="shared" si="17"/>
        <v>0.19035213425696829</v>
      </c>
      <c r="BM22" s="399"/>
      <c r="BN22" s="399"/>
      <c r="BO22" s="399"/>
      <c r="BP22" s="399"/>
      <c r="BR22" s="26"/>
      <c r="BS22" s="26"/>
      <c r="BT22" s="26"/>
      <c r="BU22" s="26"/>
      <c r="BV22" s="26"/>
      <c r="BX22" s="26"/>
      <c r="BY22" s="26"/>
      <c r="BZ22" s="26"/>
      <c r="CA22" s="26"/>
    </row>
    <row r="23" spans="1:79" ht="11.4" customHeight="1" outlineLevel="1" x14ac:dyDescent="0.3">
      <c r="A23" s="56"/>
      <c r="B23" s="65" t="s">
        <v>32</v>
      </c>
      <c r="C23" s="58"/>
      <c r="D23" s="66"/>
      <c r="E23" s="67"/>
      <c r="F23" s="67"/>
      <c r="G23" s="67"/>
      <c r="H23" s="186"/>
      <c r="I23" s="58"/>
      <c r="J23" s="69">
        <v>0.77741702741702734</v>
      </c>
      <c r="K23" s="70">
        <v>4.4418805884049561E-2</v>
      </c>
      <c r="L23" s="70">
        <v>-7.5677863213273966E-2</v>
      </c>
      <c r="M23" s="70">
        <v>0.37640302793004432</v>
      </c>
      <c r="N23" s="187">
        <v>0.19313183487349184</v>
      </c>
      <c r="P23" s="72"/>
      <c r="Q23" s="73"/>
      <c r="R23" s="73"/>
      <c r="S23" s="70"/>
      <c r="T23" s="186"/>
      <c r="V23" s="69">
        <v>-1.6222210269941195E-2</v>
      </c>
      <c r="W23" s="70">
        <v>-6.2285718033692317E-2</v>
      </c>
      <c r="X23" s="70">
        <v>0.23087929217746628</v>
      </c>
      <c r="Y23" s="70">
        <v>-0.28702825715911251</v>
      </c>
      <c r="Z23" s="187">
        <v>-6.6831264585517691E-2</v>
      </c>
      <c r="AB23" s="69">
        <f t="shared" si="12"/>
        <v>4.0215367741188945E-2</v>
      </c>
      <c r="AC23" s="70">
        <f t="shared" si="12"/>
        <v>-2.9882052196990028E-2</v>
      </c>
      <c r="AD23" s="70">
        <f t="shared" si="12"/>
        <v>-8.0624392532853029E-2</v>
      </c>
      <c r="AE23" s="70">
        <f t="shared" si="12"/>
        <v>3.7105998138050378E-2</v>
      </c>
      <c r="AF23" s="187">
        <f>IFERROR(AF15/Z15-1,"n/a")</f>
        <v>-1.4823674386575281E-2</v>
      </c>
      <c r="AH23" s="69"/>
      <c r="AI23" s="70"/>
      <c r="AJ23" s="70"/>
      <c r="AK23" s="70"/>
      <c r="AL23" s="187"/>
      <c r="AN23" s="69">
        <f t="shared" si="18"/>
        <v>-0.24652915509718365</v>
      </c>
      <c r="AO23" s="387">
        <f t="shared" si="18"/>
        <v>-0.18017607771706134</v>
      </c>
      <c r="AP23" s="387">
        <f t="shared" si="18"/>
        <v>-0.22016335310807333</v>
      </c>
      <c r="AQ23" s="387">
        <f t="shared" si="18"/>
        <v>0.46152462939215155</v>
      </c>
      <c r="AR23" s="187">
        <f t="shared" si="14"/>
        <v>-1.9799042748878004E-2</v>
      </c>
      <c r="AS23" s="384"/>
      <c r="AT23" s="69">
        <f t="shared" si="15"/>
        <v>-0.24652915509718365</v>
      </c>
      <c r="AU23" s="387">
        <f t="shared" si="15"/>
        <v>-0.18017607771706134</v>
      </c>
      <c r="AV23" s="387">
        <f t="shared" si="15"/>
        <v>-0.22016335310807333</v>
      </c>
      <c r="AW23" s="387">
        <f t="shared" si="15"/>
        <v>0.46152462939215155</v>
      </c>
      <c r="AX23" s="187">
        <f t="shared" si="15"/>
        <v>-1.9799042748878004E-2</v>
      </c>
      <c r="AY23" s="180"/>
      <c r="AZ23" s="399"/>
      <c r="BA23" s="399"/>
      <c r="BB23" s="399"/>
      <c r="BC23" s="399"/>
      <c r="BD23" s="399"/>
      <c r="BE23" s="180"/>
      <c r="BF23" s="386">
        <f t="shared" si="16"/>
        <v>-1.1322016320084116E-2</v>
      </c>
      <c r="BG23" s="387"/>
      <c r="BH23" s="387"/>
      <c r="BI23" s="387"/>
      <c r="BJ23" s="488"/>
      <c r="BK23" s="489"/>
      <c r="BL23" s="485">
        <f t="shared" si="17"/>
        <v>-1.1322016320084116E-2</v>
      </c>
      <c r="BM23" s="399"/>
      <c r="BN23" s="399"/>
      <c r="BO23" s="399"/>
      <c r="BP23" s="399"/>
      <c r="BR23" s="26"/>
      <c r="BS23" s="26"/>
      <c r="BT23" s="26"/>
      <c r="BU23" s="26"/>
      <c r="BV23" s="26"/>
      <c r="BX23" s="26"/>
      <c r="BY23" s="26"/>
      <c r="BZ23" s="26"/>
      <c r="CA23" s="26"/>
    </row>
    <row r="24" spans="1:79" ht="11.4" customHeight="1" x14ac:dyDescent="0.3">
      <c r="A24" s="56"/>
      <c r="B24" s="57" t="s">
        <v>36</v>
      </c>
      <c r="C24" s="76"/>
      <c r="D24" s="59"/>
      <c r="E24" s="60"/>
      <c r="F24" s="60"/>
      <c r="G24" s="60"/>
      <c r="H24" s="184"/>
      <c r="I24" s="58"/>
      <c r="J24" s="62">
        <v>0.1820411221744116</v>
      </c>
      <c r="K24" s="63">
        <v>0.22778806053519784</v>
      </c>
      <c r="L24" s="63">
        <v>0.21295988978006575</v>
      </c>
      <c r="M24" s="63">
        <v>0.30594248285290471</v>
      </c>
      <c r="N24" s="185">
        <v>0.23682073855387009</v>
      </c>
      <c r="P24" s="62"/>
      <c r="Q24" s="63"/>
      <c r="R24" s="63"/>
      <c r="S24" s="63"/>
      <c r="T24" s="184"/>
      <c r="V24" s="62">
        <v>0.46767419452902148</v>
      </c>
      <c r="W24" s="63">
        <v>0.36010885329395559</v>
      </c>
      <c r="X24" s="63">
        <v>0.5029710741106832</v>
      </c>
      <c r="Y24" s="63">
        <v>0.11837467863254458</v>
      </c>
      <c r="Z24" s="185">
        <v>0.34447213163497725</v>
      </c>
      <c r="AB24" s="62">
        <f>IFERROR((AB10-AB15)/(V10-V15)-1,"n/a")</f>
        <v>0.12804665630210543</v>
      </c>
      <c r="AC24" s="63">
        <f>IFERROR((AC10-AC15)/(W10-W15)-1,"n/a")</f>
        <v>6.0900650208066009E-2</v>
      </c>
      <c r="AD24" s="63">
        <f>IFERROR((AD10-AD15)/(X10-X15)-1,"n/a")</f>
        <v>8.2817368449623174E-2</v>
      </c>
      <c r="AE24" s="63">
        <f>IFERROR((AE10-AE15)/(Y10-Y15)-1,"n/a")</f>
        <v>0.10857042768798753</v>
      </c>
      <c r="AF24" s="185">
        <f>IFERROR((AF10-AF15)/(T10-T15)-1,"n/a")</f>
        <v>0.24081069303979286</v>
      </c>
      <c r="AH24" s="62"/>
      <c r="AI24" s="63"/>
      <c r="AJ24" s="63"/>
      <c r="AK24" s="63"/>
      <c r="AL24" s="185"/>
      <c r="AN24" s="62">
        <f>IFERROR((AN10-AN15)/(AB10-AB15)-1,"n/a")</f>
        <v>6.7917851134188023E-2</v>
      </c>
      <c r="AO24" s="388">
        <f>IFERROR((AO10-AO15)/(AC10-AC15)-1,"n/a")</f>
        <v>0.43061664003591149</v>
      </c>
      <c r="AP24" s="388">
        <f>IFERROR((AP10-AP15)/(AD10-AD15)-1,"n/a")</f>
        <v>0.66662274980918168</v>
      </c>
      <c r="AQ24" s="388">
        <f>IFERROR((AQ10-AQ15)/(AE10-AE15)-1,"n/a")</f>
        <v>0.44548917866127824</v>
      </c>
      <c r="AR24" s="185">
        <f>IFERROR((AR10-AR15)/(AF10-AF15)-1,"n/a")</f>
        <v>0.41907812644352238</v>
      </c>
      <c r="AS24" s="384"/>
      <c r="AT24" s="62">
        <f>IFERROR((AT10-AT15)/(AH10-AH15)-1,"n/a")</f>
        <v>6.2611781712720305E-2</v>
      </c>
      <c r="AU24" s="388">
        <f>IFERROR((AU10-AU15)/(AI10-AI15)-1,"n/a")</f>
        <v>4.5262604419451513E-2</v>
      </c>
      <c r="AV24" s="388">
        <f>IFERROR((AV10-AV15)/(AJ10-AJ15)-1,"n/a")</f>
        <v>8.3521956505355766E-2</v>
      </c>
      <c r="AW24" s="388">
        <f>IFERROR((AW10-AW15)/(AK10-AK15)-1,"n/a")</f>
        <v>8.3979909772800454E-2</v>
      </c>
      <c r="AX24" s="185">
        <f>IFERROR((AX10-AX15)/(AL10-AL15)-1,"n/a")</f>
        <v>6.9204497453620561E-2</v>
      </c>
      <c r="AY24" s="180"/>
      <c r="AZ24" s="399"/>
      <c r="BA24" s="399"/>
      <c r="BB24" s="399"/>
      <c r="BC24" s="399"/>
      <c r="BD24" s="399"/>
      <c r="BE24" s="180"/>
      <c r="BF24" s="62">
        <f>IFERROR((BF10-BF15)/(AN10-AN15)-1,"n/a")</f>
        <v>0.49796559276797203</v>
      </c>
      <c r="BG24" s="388"/>
      <c r="BH24" s="388"/>
      <c r="BI24" s="388"/>
      <c r="BJ24" s="185"/>
      <c r="BK24" s="489"/>
      <c r="BL24" s="484">
        <f>IFERROR((BL10-BL15)/(AZ10-AZ15)-1,"n/a")</f>
        <v>2.2369510266631032E-3</v>
      </c>
      <c r="BM24" s="399"/>
      <c r="BN24" s="399"/>
      <c r="BO24" s="399"/>
      <c r="BP24" s="399"/>
      <c r="BR24" s="26"/>
      <c r="BS24" s="26"/>
      <c r="BT24" s="26"/>
      <c r="BU24" s="26"/>
      <c r="BV24" s="26"/>
      <c r="BX24" s="26"/>
      <c r="BY24" s="26"/>
      <c r="BZ24" s="26"/>
      <c r="CA24" s="26"/>
    </row>
    <row r="25" spans="1:79" ht="11.4" customHeight="1" x14ac:dyDescent="0.3">
      <c r="A25" s="56"/>
      <c r="B25" s="77"/>
      <c r="D25" s="188"/>
      <c r="E25" s="188"/>
      <c r="F25" s="188"/>
      <c r="G25" s="188"/>
      <c r="H25" s="188"/>
      <c r="J25" s="188"/>
      <c r="K25" s="188"/>
      <c r="L25" s="188"/>
      <c r="M25" s="188"/>
      <c r="N25" s="188"/>
      <c r="T25" s="26"/>
      <c r="W25" s="188"/>
      <c r="X25" s="188"/>
      <c r="Y25" s="189"/>
      <c r="Z25" s="26"/>
      <c r="AC25" s="188"/>
      <c r="AD25" s="188"/>
      <c r="AE25" s="189"/>
      <c r="AF25" s="26"/>
      <c r="AH25" s="22"/>
      <c r="AI25" s="188"/>
      <c r="AJ25" s="188"/>
      <c r="AK25" s="189"/>
      <c r="AL25" s="26"/>
      <c r="AN25" s="22"/>
      <c r="AO25" s="22"/>
      <c r="AP25" s="22"/>
      <c r="AQ25" s="22"/>
      <c r="AR25" s="26"/>
      <c r="AT25" s="22"/>
      <c r="AU25" s="22"/>
      <c r="AV25" s="22"/>
      <c r="AW25" s="22"/>
      <c r="AX25" s="26"/>
      <c r="AY25" s="180"/>
      <c r="BE25" s="180"/>
      <c r="BF25" s="22"/>
      <c r="BG25" s="22"/>
      <c r="BH25" s="22"/>
      <c r="BI25" s="22"/>
      <c r="BJ25" s="26"/>
      <c r="BK25" s="180"/>
      <c r="BL25" s="180"/>
      <c r="BM25" s="180"/>
      <c r="BN25" s="180"/>
      <c r="BO25" s="180"/>
      <c r="BP25" s="180"/>
      <c r="BR25" s="26"/>
      <c r="BS25" s="26"/>
      <c r="BT25" s="26"/>
      <c r="BU25" s="26"/>
      <c r="BV25" s="26"/>
      <c r="BX25" s="26"/>
      <c r="BY25" s="26"/>
      <c r="BZ25" s="26"/>
      <c r="CA25" s="26"/>
    </row>
    <row r="26" spans="1:79" ht="11.4" customHeight="1" x14ac:dyDescent="0.3">
      <c r="A26" s="33"/>
      <c r="B26" s="190" t="s">
        <v>37</v>
      </c>
      <c r="C26" s="191"/>
      <c r="D26" s="192">
        <v>-122093</v>
      </c>
      <c r="E26" s="193">
        <v>-142365.86473</v>
      </c>
      <c r="F26" s="193">
        <v>-140365.13527</v>
      </c>
      <c r="G26" s="194">
        <v>-157312.00000000003</v>
      </c>
      <c r="H26" s="195">
        <v>-562136</v>
      </c>
      <c r="I26" s="35"/>
      <c r="J26" s="192">
        <v>-145805</v>
      </c>
      <c r="K26" s="193">
        <v>-179311</v>
      </c>
      <c r="L26" s="193">
        <v>-181591</v>
      </c>
      <c r="M26" s="194">
        <v>-230917</v>
      </c>
      <c r="N26" s="195">
        <v>-737624</v>
      </c>
      <c r="P26" s="192">
        <v>-181896.4979850284</v>
      </c>
      <c r="Q26" s="193">
        <v>-223103.97140254267</v>
      </c>
      <c r="R26" s="193">
        <v>-233256.01286492209</v>
      </c>
      <c r="S26" s="194">
        <v>-233592.54773897902</v>
      </c>
      <c r="T26" s="195">
        <v>-871849.02999147214</v>
      </c>
      <c r="V26" s="192">
        <v>-234830</v>
      </c>
      <c r="W26" s="193">
        <v>-262818</v>
      </c>
      <c r="X26" s="193">
        <v>-259022</v>
      </c>
      <c r="Y26" s="193">
        <v>-252977</v>
      </c>
      <c r="Z26" s="195">
        <v>-1009647</v>
      </c>
      <c r="AB26" s="192">
        <v>-268659</v>
      </c>
      <c r="AC26" s="193">
        <v>-295477</v>
      </c>
      <c r="AD26" s="193">
        <f>SUM(AD27:AD28,AD31:AD35,AD38:AD40)</f>
        <v>-284892</v>
      </c>
      <c r="AE26" s="193">
        <f>SUM(AE27:AE28,AE31:AE35,AE38:AE40)</f>
        <v>-280656</v>
      </c>
      <c r="AF26" s="195">
        <f t="shared" ref="AF26:AF40" si="19">SUM(AB26:AE26)</f>
        <v>-1129684</v>
      </c>
      <c r="AH26" s="193">
        <f>SUM(AH27:AH28,AH31:AH35,AH38:AH40)</f>
        <v>-429656.65086961462</v>
      </c>
      <c r="AI26" s="193">
        <f>SUM(AI27:AI28,AI31:AI35,AI38:AI40)</f>
        <v>-452438.91230615281</v>
      </c>
      <c r="AJ26" s="193">
        <f>SUM(AJ27:AJ28,AJ31:AJ35,AJ38:AJ40)</f>
        <v>-440689.28289462777</v>
      </c>
      <c r="AK26" s="193">
        <f>SUM(AK27:AK28,AK31:AK35,AK38:AK40)</f>
        <v>-413563.85449739749</v>
      </c>
      <c r="AL26" s="195">
        <f t="shared" ref="AL26:AL39" si="20">SUM(AH26:AK26)</f>
        <v>-1736348.7005677929</v>
      </c>
      <c r="AN26" s="193">
        <f>SUM(AN27:AN28,AN31:AN35,AN38:AN40)</f>
        <v>-292640</v>
      </c>
      <c r="AO26" s="193">
        <f>SUM(AO27:AO28,AO31:AO35,AO38:AO40)</f>
        <v>-452754</v>
      </c>
      <c r="AP26" s="193">
        <f>SUM(AP27:AP28,AP31:AP35,AP38:AP40)</f>
        <v>-492898.53056249995</v>
      </c>
      <c r="AQ26" s="193">
        <f>SUM(AQ27:AQ28,AQ31:AQ35,AQ38:AQ40)</f>
        <v>-604328.50408139999</v>
      </c>
      <c r="AR26" s="195">
        <f t="shared" ref="AR26:AR39" si="21">SUM(AN26:AQ26)</f>
        <v>-1842621.0346439001</v>
      </c>
      <c r="AT26" s="193">
        <f>SUM(AT27:AT28,AT31:AT35,AT38:AT40)</f>
        <v>-468191.67251330655</v>
      </c>
      <c r="AU26" s="193">
        <f>SUM(AU27:AU28,AU31:AU35,AU38:AU40)</f>
        <v>-500449.34369695233</v>
      </c>
      <c r="AV26" s="193">
        <f t="shared" ref="AV26:AV37" si="22">AP26</f>
        <v>-492898.53056249995</v>
      </c>
      <c r="AW26" s="193">
        <f t="shared" ref="AW26:AW37" si="23">AQ26</f>
        <v>-604328.50408139999</v>
      </c>
      <c r="AX26" s="195">
        <f t="shared" ref="AX26:AX39" si="24">SUM(AT26:AW26)</f>
        <v>-2065868.0508541591</v>
      </c>
      <c r="AY26" s="180"/>
      <c r="AZ26" s="399"/>
      <c r="BA26" s="399"/>
      <c r="BB26" s="399"/>
      <c r="BC26" s="399"/>
      <c r="BD26" s="399"/>
      <c r="BE26" s="180"/>
      <c r="BF26" s="193">
        <f>SUM(BF27:BF28,BF31:BF35,BF38:BF40)</f>
        <v>-464944.26651759999</v>
      </c>
      <c r="BG26" s="193"/>
      <c r="BH26" s="193"/>
      <c r="BI26" s="193"/>
      <c r="BJ26" s="195"/>
      <c r="BK26" s="180"/>
      <c r="BL26" s="481"/>
      <c r="BM26" s="399"/>
      <c r="BN26" s="399"/>
      <c r="BO26" s="399"/>
      <c r="BP26" s="399"/>
      <c r="BR26" s="26"/>
      <c r="BS26" s="26"/>
      <c r="BT26" s="26"/>
      <c r="BU26" s="26"/>
      <c r="BV26" s="26"/>
      <c r="BX26" s="26"/>
      <c r="BY26" s="26"/>
      <c r="BZ26" s="26"/>
      <c r="CA26" s="26"/>
    </row>
    <row r="27" spans="1:79" ht="11.4" customHeight="1" x14ac:dyDescent="0.3">
      <c r="A27" s="42"/>
      <c r="B27" s="196" t="s">
        <v>38</v>
      </c>
      <c r="D27" s="47">
        <v>-56765</v>
      </c>
      <c r="E27" s="48">
        <v>-62089.753799999991</v>
      </c>
      <c r="F27" s="48">
        <v>-64482.246200000009</v>
      </c>
      <c r="G27" s="32">
        <v>-64410.000000000015</v>
      </c>
      <c r="H27" s="197">
        <v>-247747</v>
      </c>
      <c r="J27" s="47">
        <v>-63276</v>
      </c>
      <c r="K27" s="48">
        <v>-71664</v>
      </c>
      <c r="L27" s="48">
        <v>-68682</v>
      </c>
      <c r="M27" s="32">
        <v>-85184</v>
      </c>
      <c r="N27" s="197">
        <v>-288806</v>
      </c>
      <c r="P27" s="47">
        <v>-73459.798478274926</v>
      </c>
      <c r="Q27" s="48">
        <v>-81371.425264979654</v>
      </c>
      <c r="R27" s="48">
        <v>-82550.659006628353</v>
      </c>
      <c r="S27" s="32">
        <v>-85434.973715540254</v>
      </c>
      <c r="T27" s="197">
        <v>-322816.85646542319</v>
      </c>
      <c r="V27" s="47">
        <v>-87283</v>
      </c>
      <c r="W27" s="48">
        <v>-93206</v>
      </c>
      <c r="X27" s="48">
        <v>-91388</v>
      </c>
      <c r="Y27" s="32">
        <v>-90446</v>
      </c>
      <c r="Z27" s="197">
        <v>-362323</v>
      </c>
      <c r="AB27" s="47">
        <v>-90520</v>
      </c>
      <c r="AC27" s="48">
        <v>-106180</v>
      </c>
      <c r="AD27" s="48">
        <v>-96169</v>
      </c>
      <c r="AE27" s="32">
        <v>-100887</v>
      </c>
      <c r="AF27" s="197">
        <f t="shared" si="19"/>
        <v>-393756</v>
      </c>
      <c r="AH27" s="47">
        <v>-135369.53330808444</v>
      </c>
      <c r="AI27" s="48">
        <v>-150242.06506774292</v>
      </c>
      <c r="AJ27" s="48">
        <v>-141461.49077329555</v>
      </c>
      <c r="AK27" s="32">
        <v>-146159.23896936062</v>
      </c>
      <c r="AL27" s="182">
        <f t="shared" si="20"/>
        <v>-573232.32811848354</v>
      </c>
      <c r="AN27" s="47">
        <v>-102831</v>
      </c>
      <c r="AO27" s="48">
        <f>'P&amp;L YTD_new'!AM27-'P&amp;L QRT_new'!AN27</f>
        <v>-144788</v>
      </c>
      <c r="AP27" s="48">
        <v>-160389.86114689999</v>
      </c>
      <c r="AQ27" s="48">
        <f>'P&amp;L YTD_new'!AO27-'P&amp;L YTD_new'!AN27</f>
        <v>-144614.90668060002</v>
      </c>
      <c r="AR27" s="182">
        <f t="shared" si="21"/>
        <v>-552623.76782750001</v>
      </c>
      <c r="AT27" s="47">
        <v>-146159.41007105229</v>
      </c>
      <c r="AU27" s="48">
        <v>-158389.4674594955</v>
      </c>
      <c r="AV27" s="48">
        <f t="shared" si="22"/>
        <v>-160389.86114689999</v>
      </c>
      <c r="AW27" s="48">
        <f t="shared" si="23"/>
        <v>-144614.90668060002</v>
      </c>
      <c r="AX27" s="182">
        <f t="shared" si="24"/>
        <v>-609553.6453580478</v>
      </c>
      <c r="AY27" s="180"/>
      <c r="AZ27" s="399"/>
      <c r="BA27" s="399"/>
      <c r="BB27" s="399"/>
      <c r="BC27" s="399"/>
      <c r="BD27" s="399"/>
      <c r="BE27" s="180"/>
      <c r="BF27" s="47">
        <f>'P&amp;L YTD_new'!BA27</f>
        <v>-146953.1009658</v>
      </c>
      <c r="BG27" s="48"/>
      <c r="BH27" s="48"/>
      <c r="BI27" s="48"/>
      <c r="BJ27" s="486"/>
      <c r="BK27" s="489"/>
      <c r="BL27" s="399"/>
      <c r="BM27" s="399"/>
      <c r="BN27" s="399"/>
      <c r="BO27" s="399"/>
      <c r="BP27" s="399"/>
      <c r="BS27" s="26"/>
      <c r="BT27" s="26"/>
      <c r="BU27" s="26"/>
      <c r="BV27" s="26"/>
      <c r="BX27" s="26"/>
      <c r="BY27" s="26"/>
      <c r="BZ27" s="26"/>
      <c r="CA27" s="26"/>
    </row>
    <row r="28" spans="1:79" ht="11.4" customHeight="1" x14ac:dyDescent="0.3">
      <c r="A28" s="42"/>
      <c r="B28" s="196" t="s">
        <v>39</v>
      </c>
      <c r="D28" s="47">
        <v>-40442</v>
      </c>
      <c r="E28" s="48">
        <v>-57405.338399999993</v>
      </c>
      <c r="F28" s="48">
        <v>-63293.661600000007</v>
      </c>
      <c r="G28" s="32">
        <v>-64882.000000000015</v>
      </c>
      <c r="H28" s="197">
        <v>-226023</v>
      </c>
      <c r="J28" s="47">
        <v>-53864</v>
      </c>
      <c r="K28" s="48">
        <v>-76357</v>
      </c>
      <c r="L28" s="48">
        <v>-77693</v>
      </c>
      <c r="M28" s="32">
        <v>-108730</v>
      </c>
      <c r="N28" s="197">
        <v>-316644</v>
      </c>
      <c r="P28" s="47">
        <v>-79665.179356412482</v>
      </c>
      <c r="Q28" s="48">
        <v>-109873.07721023432</v>
      </c>
      <c r="R28" s="48">
        <v>-115940.27350560676</v>
      </c>
      <c r="S28" s="32">
        <v>-113871.64785434674</v>
      </c>
      <c r="T28" s="197">
        <v>-419350.17792660027</v>
      </c>
      <c r="V28" s="47">
        <v>-111745</v>
      </c>
      <c r="W28" s="48">
        <v>-127836</v>
      </c>
      <c r="X28" s="48">
        <v>-132225</v>
      </c>
      <c r="Y28" s="32">
        <v>-121885</v>
      </c>
      <c r="Z28" s="197">
        <v>-493691</v>
      </c>
      <c r="AB28" s="47">
        <v>-132094</v>
      </c>
      <c r="AC28" s="48">
        <v>-154616</v>
      </c>
      <c r="AD28" s="48">
        <v>-149731</v>
      </c>
      <c r="AE28" s="32">
        <v>-151964</v>
      </c>
      <c r="AF28" s="197">
        <f t="shared" si="19"/>
        <v>-588405</v>
      </c>
      <c r="AH28" s="47">
        <v>-233189.76315869793</v>
      </c>
      <c r="AI28" s="48">
        <v>-245531.75822715752</v>
      </c>
      <c r="AJ28" s="48">
        <v>-248502.07781769801</v>
      </c>
      <c r="AK28" s="32">
        <v>-207422.27397015638</v>
      </c>
      <c r="AL28" s="182">
        <f t="shared" si="20"/>
        <v>-934645.87317370996</v>
      </c>
      <c r="AN28" s="47">
        <v>-153464</v>
      </c>
      <c r="AO28" s="48">
        <f>'P&amp;L YTD_new'!AM28-'P&amp;L QRT_new'!AN28</f>
        <v>-265600</v>
      </c>
      <c r="AP28" s="48">
        <f>'P&amp;L YTD_new'!AN28-'P&amp;L YTD_new'!AM28</f>
        <v>-287594.89192550001</v>
      </c>
      <c r="AQ28" s="48">
        <f>'P&amp;L YTD_new'!AO28-'P&amp;L YTD_new'!AN28</f>
        <v>-259151.85697089997</v>
      </c>
      <c r="AR28" s="182">
        <f t="shared" si="21"/>
        <v>-965810.74889639998</v>
      </c>
      <c r="AS28" s="180"/>
      <c r="AT28" s="47">
        <v>-269897.65769563825</v>
      </c>
      <c r="AU28" s="48">
        <v>-292103.74972246483</v>
      </c>
      <c r="AV28" s="48">
        <f t="shared" si="22"/>
        <v>-287594.89192550001</v>
      </c>
      <c r="AW28" s="48">
        <f t="shared" si="23"/>
        <v>-259151.85697089997</v>
      </c>
      <c r="AX28" s="182">
        <f t="shared" si="24"/>
        <v>-1108748.1563145029</v>
      </c>
      <c r="AY28" s="180"/>
      <c r="AZ28" s="399"/>
      <c r="BA28" s="399"/>
      <c r="BB28" s="399"/>
      <c r="BC28" s="399"/>
      <c r="BD28" s="399"/>
      <c r="BE28" s="180"/>
      <c r="BF28" s="47">
        <f>'P&amp;L YTD_new'!BA28</f>
        <v>-274164.70759170002</v>
      </c>
      <c r="BG28" s="48"/>
      <c r="BH28" s="48"/>
      <c r="BI28" s="48"/>
      <c r="BJ28" s="486"/>
      <c r="BK28" s="489"/>
      <c r="BL28" s="399"/>
      <c r="BM28" s="399"/>
      <c r="BN28" s="399"/>
      <c r="BO28" s="399"/>
      <c r="BP28" s="399"/>
      <c r="BS28" s="26"/>
      <c r="BT28" s="26"/>
      <c r="BU28" s="26"/>
      <c r="BV28" s="26"/>
      <c r="BX28" s="26"/>
      <c r="BY28" s="26"/>
      <c r="BZ28" s="26"/>
      <c r="CA28" s="26"/>
    </row>
    <row r="29" spans="1:79" ht="11.4" customHeight="1" outlineLevel="1" x14ac:dyDescent="0.3">
      <c r="A29" s="42"/>
      <c r="B29" s="198" t="s">
        <v>40</v>
      </c>
      <c r="C29" s="82"/>
      <c r="D29" s="83">
        <v>-3095</v>
      </c>
      <c r="E29" s="84">
        <v>-6367</v>
      </c>
      <c r="F29" s="84">
        <v>-7320</v>
      </c>
      <c r="G29" s="85">
        <v>-6571</v>
      </c>
      <c r="H29" s="199">
        <v>-23353</v>
      </c>
      <c r="J29" s="83">
        <v>-4565</v>
      </c>
      <c r="K29" s="84">
        <v>-6781</v>
      </c>
      <c r="L29" s="84">
        <v>-8484</v>
      </c>
      <c r="M29" s="85">
        <v>-9429</v>
      </c>
      <c r="N29" s="199">
        <v>-29259</v>
      </c>
      <c r="P29" s="83">
        <v>-4565</v>
      </c>
      <c r="Q29" s="84">
        <v>-2216</v>
      </c>
      <c r="R29" s="84">
        <v>-1703</v>
      </c>
      <c r="S29" s="85">
        <v>-945</v>
      </c>
      <c r="T29" s="199">
        <v>-9429</v>
      </c>
      <c r="V29" s="83">
        <v>-3441</v>
      </c>
      <c r="W29" s="84">
        <v>-7397</v>
      </c>
      <c r="X29" s="84">
        <v>-8699</v>
      </c>
      <c r="Y29" s="85">
        <v>-7981</v>
      </c>
      <c r="Z29" s="199">
        <v>-27518</v>
      </c>
      <c r="AB29" s="83">
        <v>-5097</v>
      </c>
      <c r="AC29" s="84">
        <v>-7146</v>
      </c>
      <c r="AD29" s="84">
        <v>-5885</v>
      </c>
      <c r="AE29" s="85">
        <v>-7394</v>
      </c>
      <c r="AF29" s="199">
        <f t="shared" si="19"/>
        <v>-25522</v>
      </c>
      <c r="AH29" s="83">
        <f>AB29</f>
        <v>-5097</v>
      </c>
      <c r="AI29" s="84">
        <f>AC29</f>
        <v>-7146</v>
      </c>
      <c r="AJ29" s="84">
        <f>AD29</f>
        <v>-5885</v>
      </c>
      <c r="AK29" s="85">
        <f>AE29</f>
        <v>-7394</v>
      </c>
      <c r="AL29" s="199">
        <f t="shared" si="20"/>
        <v>-25522</v>
      </c>
      <c r="AN29" s="83">
        <f>'P&amp;L YTD_new'!AQ29</f>
        <v>-4252</v>
      </c>
      <c r="AO29" s="84">
        <f>'P&amp;L YTD_new'!AM29-'P&amp;L YTD_new'!AL29</f>
        <v>-5574</v>
      </c>
      <c r="AP29" s="84">
        <f>'P&amp;L YTD_new'!AN29-SUM('P&amp;L QRT_new'!AN29:AO29)</f>
        <v>-5019.6544699999995</v>
      </c>
      <c r="AQ29" s="85">
        <f>'P&amp;L YTD_new'!AO29-'P&amp;L YTD_new'!AN29</f>
        <v>-11229.720650000001</v>
      </c>
      <c r="AR29" s="199">
        <f>SUM(AN29:AQ29)</f>
        <v>-26075.375120000001</v>
      </c>
      <c r="AT29" s="83">
        <f>AN29</f>
        <v>-4252</v>
      </c>
      <c r="AU29" s="84">
        <f>AO29</f>
        <v>-5574</v>
      </c>
      <c r="AV29" s="84">
        <f t="shared" si="22"/>
        <v>-5019.6544699999995</v>
      </c>
      <c r="AW29" s="85">
        <f t="shared" si="23"/>
        <v>-11229.720650000001</v>
      </c>
      <c r="AX29" s="199">
        <f t="shared" si="24"/>
        <v>-26075.375120000001</v>
      </c>
      <c r="AY29" s="180"/>
      <c r="AZ29" s="399"/>
      <c r="BA29" s="399"/>
      <c r="BB29" s="399"/>
      <c r="BC29" s="399"/>
      <c r="BD29" s="399"/>
      <c r="BE29" s="180"/>
      <c r="BF29" s="83">
        <f>'P&amp;L YTD_new'!BA29</f>
        <v>-4080.6523399999996</v>
      </c>
      <c r="BG29" s="84"/>
      <c r="BH29" s="84"/>
      <c r="BI29" s="85"/>
      <c r="BJ29" s="490"/>
      <c r="BK29" s="489"/>
      <c r="BL29" s="399"/>
      <c r="BM29" s="399"/>
      <c r="BN29" s="399"/>
      <c r="BO29" s="399"/>
      <c r="BP29" s="399"/>
      <c r="BS29" s="26"/>
      <c r="BT29" s="26"/>
      <c r="BU29" s="26"/>
      <c r="BV29" s="26"/>
      <c r="BX29" s="26"/>
      <c r="BY29" s="26"/>
      <c r="BZ29" s="26"/>
      <c r="CA29" s="26"/>
    </row>
    <row r="30" spans="1:79" ht="11.4" customHeight="1" outlineLevel="1" x14ac:dyDescent="0.3">
      <c r="A30" s="42"/>
      <c r="B30" s="198" t="s">
        <v>41</v>
      </c>
      <c r="C30" s="87"/>
      <c r="D30" s="83">
        <v>-37347</v>
      </c>
      <c r="E30" s="84">
        <v>-51038.338399999993</v>
      </c>
      <c r="F30" s="84">
        <v>-55973.661600000007</v>
      </c>
      <c r="G30" s="85">
        <v>-58311.000000000015</v>
      </c>
      <c r="H30" s="199">
        <v>-202670</v>
      </c>
      <c r="J30" s="83">
        <v>-49299</v>
      </c>
      <c r="K30" s="84">
        <v>-69576</v>
      </c>
      <c r="L30" s="84">
        <v>-69209</v>
      </c>
      <c r="M30" s="85">
        <v>-99301</v>
      </c>
      <c r="N30" s="199">
        <v>-287385</v>
      </c>
      <c r="P30" s="83">
        <v>-75100.179356412482</v>
      </c>
      <c r="Q30" s="84">
        <v>-107657.07721023432</v>
      </c>
      <c r="R30" s="84">
        <v>-114237.27350560676</v>
      </c>
      <c r="S30" s="85">
        <v>-112926.64785434674</v>
      </c>
      <c r="T30" s="199">
        <v>-409921.17792660027</v>
      </c>
      <c r="V30" s="83">
        <v>-108304</v>
      </c>
      <c r="W30" s="84">
        <v>-120439</v>
      </c>
      <c r="X30" s="84">
        <v>-123526</v>
      </c>
      <c r="Y30" s="85">
        <v>-113904</v>
      </c>
      <c r="Z30" s="199">
        <v>-466173</v>
      </c>
      <c r="AB30" s="83">
        <v>-126997</v>
      </c>
      <c r="AC30" s="84">
        <v>-147470</v>
      </c>
      <c r="AD30" s="84">
        <v>-143846</v>
      </c>
      <c r="AE30" s="85">
        <v>-144570</v>
      </c>
      <c r="AF30" s="199">
        <f t="shared" si="19"/>
        <v>-562883</v>
      </c>
      <c r="AH30" s="83">
        <f>AH28-AH29</f>
        <v>-228092.76315869793</v>
      </c>
      <c r="AI30" s="84">
        <f>AI28-AI29</f>
        <v>-238385.75822715752</v>
      </c>
      <c r="AJ30" s="84">
        <f>AJ28-AJ29</f>
        <v>-242617.07781769801</v>
      </c>
      <c r="AK30" s="85">
        <f>AK28-AK29</f>
        <v>-200028.27397015638</v>
      </c>
      <c r="AL30" s="396">
        <f t="shared" si="20"/>
        <v>-909123.87317370996</v>
      </c>
      <c r="AN30" s="83">
        <f>AN28-AN29</f>
        <v>-149212</v>
      </c>
      <c r="AO30" s="84">
        <f>AO28-AO29</f>
        <v>-260026</v>
      </c>
      <c r="AP30" s="84">
        <f>AP28-AP29</f>
        <v>-282575.2374555</v>
      </c>
      <c r="AQ30" s="85">
        <f>AQ28-AQ29</f>
        <v>-247922.13632089997</v>
      </c>
      <c r="AR30" s="396">
        <f t="shared" si="21"/>
        <v>-939735.3737764</v>
      </c>
      <c r="AT30" s="83">
        <f>AT28-AT29</f>
        <v>-265645.65769563825</v>
      </c>
      <c r="AU30" s="84">
        <f>AU28-AU29</f>
        <v>-286529.74972246483</v>
      </c>
      <c r="AV30" s="84">
        <f t="shared" si="22"/>
        <v>-282575.2374555</v>
      </c>
      <c r="AW30" s="85">
        <f t="shared" si="23"/>
        <v>-247922.13632089997</v>
      </c>
      <c r="AX30" s="396">
        <f t="shared" si="24"/>
        <v>-1082672.781194503</v>
      </c>
      <c r="AY30" s="180"/>
      <c r="AZ30" s="399"/>
      <c r="BA30" s="399"/>
      <c r="BB30" s="399"/>
      <c r="BC30" s="399"/>
      <c r="BD30" s="399"/>
      <c r="BE30" s="180"/>
      <c r="BF30" s="83">
        <f>'P&amp;L YTD_new'!BA30</f>
        <v>-270084.05525170005</v>
      </c>
      <c r="BG30" s="84"/>
      <c r="BH30" s="84"/>
      <c r="BI30" s="85"/>
      <c r="BJ30" s="491"/>
      <c r="BK30" s="489"/>
      <c r="BL30" s="399"/>
      <c r="BM30" s="399"/>
      <c r="BN30" s="399"/>
      <c r="BO30" s="399"/>
      <c r="BP30" s="399"/>
      <c r="BS30" s="26"/>
      <c r="BT30" s="26"/>
      <c r="BU30" s="26"/>
      <c r="BV30" s="26"/>
      <c r="BX30" s="26"/>
      <c r="BY30" s="26"/>
      <c r="BZ30" s="26"/>
      <c r="CA30" s="26"/>
    </row>
    <row r="31" spans="1:79" ht="11.4" customHeight="1" x14ac:dyDescent="0.3">
      <c r="A31" s="200"/>
      <c r="B31" s="196" t="s">
        <v>42</v>
      </c>
      <c r="D31" s="47">
        <v>-21223</v>
      </c>
      <c r="E31" s="48">
        <v>-21187.386480000001</v>
      </c>
      <c r="F31" s="48">
        <v>-22079.613519999999</v>
      </c>
      <c r="G31" s="32">
        <v>-19748</v>
      </c>
      <c r="H31" s="197">
        <v>-84238</v>
      </c>
      <c r="J31" s="47">
        <v>-20649</v>
      </c>
      <c r="K31" s="48">
        <v>-20877</v>
      </c>
      <c r="L31" s="48">
        <v>-29945</v>
      </c>
      <c r="M31" s="32">
        <v>-24959</v>
      </c>
      <c r="N31" s="197">
        <v>-96430</v>
      </c>
      <c r="P31" s="47">
        <v>-20655.733359599999</v>
      </c>
      <c r="Q31" s="48">
        <v>-20929.906778100001</v>
      </c>
      <c r="R31" s="48">
        <v>-29945.435599999993</v>
      </c>
      <c r="S31" s="32">
        <v>-24961.158313299991</v>
      </c>
      <c r="T31" s="197">
        <v>-96492.234050999992</v>
      </c>
      <c r="V31" s="47">
        <v>-27001</v>
      </c>
      <c r="W31" s="48">
        <v>-32586</v>
      </c>
      <c r="X31" s="48">
        <v>-26814</v>
      </c>
      <c r="Y31" s="32">
        <v>-27016</v>
      </c>
      <c r="Z31" s="197">
        <v>-113417</v>
      </c>
      <c r="AB31" s="47">
        <v>-27421</v>
      </c>
      <c r="AC31" s="48">
        <v>-23436</v>
      </c>
      <c r="AD31" s="48">
        <v>-28431</v>
      </c>
      <c r="AE31" s="32">
        <v>-24547</v>
      </c>
      <c r="AF31" s="197">
        <f t="shared" si="19"/>
        <v>-103835</v>
      </c>
      <c r="AH31" s="47">
        <v>-27421</v>
      </c>
      <c r="AI31" s="48">
        <v>-23436</v>
      </c>
      <c r="AJ31" s="48">
        <v>-28431</v>
      </c>
      <c r="AK31" s="32">
        <v>-24547</v>
      </c>
      <c r="AL31" s="182">
        <f t="shared" si="20"/>
        <v>-103835</v>
      </c>
      <c r="AN31" s="47">
        <v>-27794</v>
      </c>
      <c r="AO31" s="48">
        <f>'P&amp;L YTD_new'!AM31-'P&amp;L QRT_new'!AN31</f>
        <v>-32033</v>
      </c>
      <c r="AP31" s="48">
        <v>-34832.578890000004</v>
      </c>
      <c r="AQ31" s="48">
        <f>'P&amp;L YTD_new'!AO31-'P&amp;L YTD_new'!AN31</f>
        <v>-40133.730710000003</v>
      </c>
      <c r="AR31" s="182">
        <f t="shared" si="21"/>
        <v>-134793.30960000001</v>
      </c>
      <c r="AT31" s="47">
        <v>-27794</v>
      </c>
      <c r="AU31" s="48">
        <v>-32033</v>
      </c>
      <c r="AV31" s="48">
        <f t="shared" si="22"/>
        <v>-34832.578890000004</v>
      </c>
      <c r="AW31" s="48">
        <f t="shared" si="23"/>
        <v>-40133.730710000003</v>
      </c>
      <c r="AX31" s="182">
        <f t="shared" si="24"/>
        <v>-134793.30960000001</v>
      </c>
      <c r="AY31" s="180"/>
      <c r="AZ31" s="399"/>
      <c r="BA31" s="399"/>
      <c r="BB31" s="399"/>
      <c r="BC31" s="399"/>
      <c r="BD31" s="399"/>
      <c r="BE31" s="180"/>
      <c r="BF31" s="47">
        <f>'P&amp;L YTD_new'!BA31</f>
        <v>-28505.493549999999</v>
      </c>
      <c r="BG31" s="48"/>
      <c r="BH31" s="48"/>
      <c r="BI31" s="48"/>
      <c r="BJ31" s="486"/>
      <c r="BK31" s="494"/>
      <c r="BL31" s="399"/>
      <c r="BM31" s="399"/>
      <c r="BN31" s="399"/>
      <c r="BO31" s="399"/>
      <c r="BP31" s="399"/>
      <c r="BS31" s="26"/>
      <c r="BT31" s="26"/>
      <c r="BU31" s="26"/>
      <c r="BV31" s="26"/>
      <c r="BX31" s="26"/>
      <c r="BY31" s="26"/>
      <c r="BZ31" s="26"/>
      <c r="CA31" s="26"/>
    </row>
    <row r="32" spans="1:79" ht="11.4" customHeight="1" x14ac:dyDescent="0.3">
      <c r="A32" s="200"/>
      <c r="B32" s="196" t="s">
        <v>43</v>
      </c>
      <c r="D32" s="47">
        <v>-1214</v>
      </c>
      <c r="E32" s="48">
        <v>-1295.0505599999997</v>
      </c>
      <c r="F32" s="48">
        <v>-1475.9494400000003</v>
      </c>
      <c r="G32" s="32">
        <v>-1716</v>
      </c>
      <c r="H32" s="197">
        <v>-5701</v>
      </c>
      <c r="I32" s="201"/>
      <c r="J32" s="47">
        <v>-1719</v>
      </c>
      <c r="K32" s="48">
        <v>-1904</v>
      </c>
      <c r="L32" s="48">
        <v>-2290</v>
      </c>
      <c r="M32" s="32">
        <v>-2520</v>
      </c>
      <c r="N32" s="197">
        <v>-8433</v>
      </c>
      <c r="P32" s="47">
        <v>-1990.8810654827998</v>
      </c>
      <c r="Q32" s="48">
        <v>-2080.3368066690573</v>
      </c>
      <c r="R32" s="48">
        <v>-2544.6724258098425</v>
      </c>
      <c r="S32" s="32">
        <v>-2551.7671167737012</v>
      </c>
      <c r="T32" s="197">
        <v>-9167.6574147354004</v>
      </c>
      <c r="U32" s="201"/>
      <c r="V32" s="47">
        <v>-4454</v>
      </c>
      <c r="W32" s="48">
        <v>-4248</v>
      </c>
      <c r="X32" s="48">
        <v>-4147</v>
      </c>
      <c r="Y32" s="32">
        <v>-4053</v>
      </c>
      <c r="Z32" s="197">
        <v>-16902</v>
      </c>
      <c r="AA32" s="201"/>
      <c r="AB32" s="47">
        <v>-3866</v>
      </c>
      <c r="AC32" s="48">
        <v>-4060</v>
      </c>
      <c r="AD32" s="48">
        <v>-3995</v>
      </c>
      <c r="AE32" s="32">
        <v>-4591</v>
      </c>
      <c r="AF32" s="197">
        <f t="shared" si="19"/>
        <v>-16512</v>
      </c>
      <c r="AH32" s="47">
        <v>-3866</v>
      </c>
      <c r="AI32" s="48">
        <v>-4060</v>
      </c>
      <c r="AJ32" s="48">
        <v>-4157.80638</v>
      </c>
      <c r="AK32" s="32">
        <v>-4591</v>
      </c>
      <c r="AL32" s="182">
        <f t="shared" si="20"/>
        <v>-16674.806380000002</v>
      </c>
      <c r="AN32" s="47">
        <v>-2855</v>
      </c>
      <c r="AO32" s="48">
        <f>'P&amp;L YTD_new'!AM32-'P&amp;L QRT_new'!AN32</f>
        <v>-3655</v>
      </c>
      <c r="AP32" s="48">
        <v>-3620.7081300000009</v>
      </c>
      <c r="AQ32" s="48">
        <f>'P&amp;L YTD_new'!AO32-'P&amp;L YTD_new'!AN32</f>
        <v>-3922.445569999998</v>
      </c>
      <c r="AR32" s="182">
        <f t="shared" si="21"/>
        <v>-14053.153699999999</v>
      </c>
      <c r="AT32" s="47">
        <v>-2855</v>
      </c>
      <c r="AU32" s="48">
        <v>-3655</v>
      </c>
      <c r="AV32" s="48">
        <f t="shared" si="22"/>
        <v>-3620.7081300000009</v>
      </c>
      <c r="AW32" s="48">
        <f t="shared" si="23"/>
        <v>-3922.445569999998</v>
      </c>
      <c r="AX32" s="182">
        <f t="shared" si="24"/>
        <v>-14053.153699999999</v>
      </c>
      <c r="AY32" s="180"/>
      <c r="AZ32" s="399"/>
      <c r="BA32" s="399"/>
      <c r="BB32" s="399"/>
      <c r="BC32" s="399"/>
      <c r="BD32" s="399"/>
      <c r="BE32" s="180"/>
      <c r="BF32" s="47">
        <f>'P&amp;L YTD_new'!BA32</f>
        <v>-2950.9882699999998</v>
      </c>
      <c r="BG32" s="48"/>
      <c r="BH32" s="48"/>
      <c r="BI32" s="48"/>
      <c r="BJ32" s="486"/>
      <c r="BK32" s="489"/>
      <c r="BL32" s="399"/>
      <c r="BM32" s="399"/>
      <c r="BN32" s="399"/>
      <c r="BO32" s="399"/>
      <c r="BP32" s="399"/>
      <c r="BS32" s="26"/>
      <c r="BT32" s="26"/>
      <c r="BU32" s="26"/>
      <c r="BV32" s="26"/>
      <c r="BX32" s="26"/>
      <c r="BY32" s="26"/>
      <c r="BZ32" s="26"/>
      <c r="CA32" s="26"/>
    </row>
    <row r="33" spans="1:79" ht="11.4" customHeight="1" x14ac:dyDescent="0.3">
      <c r="A33" s="200"/>
      <c r="B33" s="196" t="s">
        <v>44</v>
      </c>
      <c r="D33" s="47">
        <v>-1031</v>
      </c>
      <c r="E33" s="48">
        <v>-1068</v>
      </c>
      <c r="F33" s="48">
        <v>-1221</v>
      </c>
      <c r="G33" s="32">
        <v>-1272</v>
      </c>
      <c r="H33" s="197">
        <v>-4592</v>
      </c>
      <c r="I33" s="201"/>
      <c r="J33" s="47">
        <v>-1297</v>
      </c>
      <c r="K33" s="48">
        <v>-1385</v>
      </c>
      <c r="L33" s="48">
        <v>-1450</v>
      </c>
      <c r="M33" s="32">
        <v>-1548</v>
      </c>
      <c r="N33" s="197">
        <v>-5680</v>
      </c>
      <c r="P33" s="47">
        <v>-1297</v>
      </c>
      <c r="Q33" s="48">
        <v>-1385</v>
      </c>
      <c r="R33" s="48">
        <v>-1450</v>
      </c>
      <c r="S33" s="32">
        <v>-1548</v>
      </c>
      <c r="T33" s="197">
        <v>-5680</v>
      </c>
      <c r="U33" s="201"/>
      <c r="V33" s="47">
        <v>-1561</v>
      </c>
      <c r="W33" s="48">
        <v>-1575</v>
      </c>
      <c r="X33" s="48">
        <v>-1722</v>
      </c>
      <c r="Y33" s="32">
        <v>-1877</v>
      </c>
      <c r="Z33" s="197">
        <v>-6735</v>
      </c>
      <c r="AA33" s="201"/>
      <c r="AB33" s="47">
        <v>-2050</v>
      </c>
      <c r="AC33" s="48">
        <v>-2052</v>
      </c>
      <c r="AD33" s="48">
        <v>-2024</v>
      </c>
      <c r="AE33" s="32">
        <v>-2024</v>
      </c>
      <c r="AF33" s="197">
        <f t="shared" si="19"/>
        <v>-8150</v>
      </c>
      <c r="AH33" s="47">
        <v>-2050</v>
      </c>
      <c r="AI33" s="48">
        <v>-2052</v>
      </c>
      <c r="AJ33" s="48">
        <v>-2024</v>
      </c>
      <c r="AK33" s="32">
        <v>-2024</v>
      </c>
      <c r="AL33" s="182">
        <f t="shared" si="20"/>
        <v>-8150</v>
      </c>
      <c r="AN33" s="47">
        <v>-2021</v>
      </c>
      <c r="AO33" s="48">
        <f>'P&amp;L YTD_new'!AM33-'P&amp;L QRT_new'!AN33</f>
        <v>-2073</v>
      </c>
      <c r="AP33" s="48">
        <v>-2074.5852699999996</v>
      </c>
      <c r="AQ33" s="48">
        <f>'P&amp;L YTD_new'!AO33-'P&amp;L YTD_new'!AN33</f>
        <v>-2031.8790300000001</v>
      </c>
      <c r="AR33" s="182">
        <f t="shared" si="21"/>
        <v>-8200.4642999999996</v>
      </c>
      <c r="AT33" s="47">
        <v>-2021</v>
      </c>
      <c r="AU33" s="48">
        <v>-2073</v>
      </c>
      <c r="AV33" s="48">
        <f t="shared" si="22"/>
        <v>-2074.5852699999996</v>
      </c>
      <c r="AW33" s="48">
        <f t="shared" si="23"/>
        <v>-2031.8790300000001</v>
      </c>
      <c r="AX33" s="182">
        <f t="shared" si="24"/>
        <v>-8200.4642999999996</v>
      </c>
      <c r="AY33" s="180"/>
      <c r="AZ33" s="399"/>
      <c r="BA33" s="399"/>
      <c r="BB33" s="399"/>
      <c r="BC33" s="399"/>
      <c r="BD33" s="399"/>
      <c r="BE33" s="180"/>
      <c r="BF33" s="47">
        <f>'P&amp;L YTD_new'!BA33</f>
        <v>-2066.2570000000001</v>
      </c>
      <c r="BG33" s="48"/>
      <c r="BH33" s="48"/>
      <c r="BI33" s="48"/>
      <c r="BJ33" s="486"/>
      <c r="BK33" s="489"/>
      <c r="BL33" s="399"/>
      <c r="BM33" s="399"/>
      <c r="BN33" s="399"/>
      <c r="BO33" s="399"/>
      <c r="BP33" s="399"/>
      <c r="BS33" s="26"/>
      <c r="BT33" s="26"/>
      <c r="BU33" s="26"/>
      <c r="BV33" s="26"/>
      <c r="BX33" s="26"/>
      <c r="BY33" s="26"/>
      <c r="BZ33" s="26"/>
      <c r="CA33" s="26"/>
    </row>
    <row r="34" spans="1:79" ht="11.4" customHeight="1" x14ac:dyDescent="0.3">
      <c r="A34" s="200"/>
      <c r="B34" s="196" t="s">
        <v>45</v>
      </c>
      <c r="D34" s="47">
        <v>-713</v>
      </c>
      <c r="E34" s="48">
        <v>-480.40000000000009</v>
      </c>
      <c r="F34" s="48">
        <v>-413.59999999999991</v>
      </c>
      <c r="G34" s="32">
        <v>-629</v>
      </c>
      <c r="H34" s="197">
        <v>-2236</v>
      </c>
      <c r="I34" s="201"/>
      <c r="J34" s="47">
        <v>-629</v>
      </c>
      <c r="K34" s="48">
        <v>-630</v>
      </c>
      <c r="L34" s="48">
        <v>-629</v>
      </c>
      <c r="M34" s="32">
        <v>-591</v>
      </c>
      <c r="N34" s="197">
        <v>-2479</v>
      </c>
      <c r="P34" s="47">
        <v>-629</v>
      </c>
      <c r="Q34" s="48">
        <v>-630</v>
      </c>
      <c r="R34" s="48">
        <v>-629</v>
      </c>
      <c r="S34" s="32">
        <v>-591</v>
      </c>
      <c r="T34" s="197">
        <v>-2479</v>
      </c>
      <c r="U34" s="201"/>
      <c r="V34" s="47">
        <v>-176</v>
      </c>
      <c r="W34" s="48">
        <v>-201</v>
      </c>
      <c r="X34" s="48">
        <v>-174</v>
      </c>
      <c r="Y34" s="32">
        <v>-157</v>
      </c>
      <c r="Z34" s="197">
        <v>-708</v>
      </c>
      <c r="AA34" s="201"/>
      <c r="AB34" s="47">
        <v>-8722</v>
      </c>
      <c r="AC34" s="48">
        <v>-101</v>
      </c>
      <c r="AD34" s="48">
        <v>-174</v>
      </c>
      <c r="AE34" s="32">
        <v>8997</v>
      </c>
      <c r="AF34" s="401">
        <f>SUM(AB34:AE34)</f>
        <v>0</v>
      </c>
      <c r="AG34" s="384"/>
      <c r="AH34" s="47">
        <v>-8722</v>
      </c>
      <c r="AI34" s="48">
        <v>-101</v>
      </c>
      <c r="AJ34" s="48">
        <v>-174</v>
      </c>
      <c r="AK34" s="32">
        <f>AE34</f>
        <v>8997</v>
      </c>
      <c r="AL34" s="400">
        <f>SUM(AH34:AK34)</f>
        <v>0</v>
      </c>
      <c r="AM34" s="384"/>
      <c r="AN34" s="397">
        <v>0</v>
      </c>
      <c r="AO34" s="398">
        <f>'P&amp;L YTD_new'!AM34-'P&amp;L QRT_new'!AN34</f>
        <v>0</v>
      </c>
      <c r="AP34" s="398">
        <v>0</v>
      </c>
      <c r="AQ34" s="398">
        <f>'P&amp;L YTD_new'!AO34-'P&amp;L QRT_new'!AP34</f>
        <v>0</v>
      </c>
      <c r="AR34" s="400">
        <f>SUM(AN34:AQ34)</f>
        <v>0</v>
      </c>
      <c r="AS34" s="384"/>
      <c r="AT34" s="397">
        <v>0</v>
      </c>
      <c r="AU34" s="398">
        <v>0</v>
      </c>
      <c r="AV34" s="398">
        <f t="shared" si="22"/>
        <v>0</v>
      </c>
      <c r="AW34" s="398">
        <f t="shared" si="23"/>
        <v>0</v>
      </c>
      <c r="AX34" s="400">
        <f>SUM(AT34:AW34)</f>
        <v>0</v>
      </c>
      <c r="AY34" s="180"/>
      <c r="AZ34" s="399"/>
      <c r="BA34" s="399"/>
      <c r="BB34" s="399"/>
      <c r="BC34" s="399"/>
      <c r="BD34" s="399"/>
      <c r="BE34" s="180"/>
      <c r="BF34" s="397"/>
      <c r="BG34" s="398"/>
      <c r="BH34" s="398"/>
      <c r="BI34" s="398"/>
      <c r="BJ34" s="492"/>
      <c r="BK34" s="489"/>
      <c r="BL34" s="399"/>
      <c r="BM34" s="399"/>
      <c r="BN34" s="399"/>
      <c r="BO34" s="399"/>
      <c r="BP34" s="399"/>
      <c r="BS34" s="26"/>
      <c r="BT34" s="26"/>
      <c r="BU34" s="26"/>
      <c r="BV34" s="26"/>
      <c r="BX34" s="26"/>
      <c r="BY34" s="26"/>
      <c r="BZ34" s="26"/>
      <c r="CA34" s="26"/>
    </row>
    <row r="35" spans="1:79" ht="11.4" customHeight="1" x14ac:dyDescent="0.3">
      <c r="A35" s="42"/>
      <c r="B35" s="196" t="s">
        <v>46</v>
      </c>
      <c r="D35" s="47">
        <v>-2642</v>
      </c>
      <c r="E35" s="48">
        <v>-2879.3354899999995</v>
      </c>
      <c r="F35" s="48">
        <v>-3498.6645100000005</v>
      </c>
      <c r="G35" s="32">
        <v>-5490</v>
      </c>
      <c r="H35" s="197">
        <v>-14510</v>
      </c>
      <c r="J35" s="47">
        <v>-3185</v>
      </c>
      <c r="K35" s="48">
        <v>-5478</v>
      </c>
      <c r="L35" s="48">
        <v>-3197</v>
      </c>
      <c r="M35" s="32">
        <v>-10206</v>
      </c>
      <c r="N35" s="197">
        <v>-22066</v>
      </c>
      <c r="P35" s="47">
        <v>-3858.6363438937001</v>
      </c>
      <c r="Q35" s="48">
        <v>-6557.7273979534075</v>
      </c>
      <c r="R35" s="48">
        <v>-3336.8334909403443</v>
      </c>
      <c r="S35" s="32">
        <v>-7629.8354372891445</v>
      </c>
      <c r="T35" s="197">
        <v>-21383.032670076595</v>
      </c>
      <c r="V35" s="47">
        <v>-5087</v>
      </c>
      <c r="W35" s="48">
        <v>-6265</v>
      </c>
      <c r="X35" s="48">
        <v>-6212</v>
      </c>
      <c r="Y35" s="32">
        <v>-11864</v>
      </c>
      <c r="Z35" s="197">
        <v>-29428</v>
      </c>
      <c r="AB35" s="47">
        <v>-6946</v>
      </c>
      <c r="AC35" s="48">
        <v>-9723</v>
      </c>
      <c r="AD35" s="48">
        <v>-7895</v>
      </c>
      <c r="AE35" s="32">
        <v>-8522</v>
      </c>
      <c r="AF35" s="197">
        <f t="shared" si="19"/>
        <v>-33086</v>
      </c>
      <c r="AH35" s="47">
        <v>-22073.085440809831</v>
      </c>
      <c r="AI35" s="48">
        <v>-31900.127998737844</v>
      </c>
      <c r="AJ35" s="48">
        <v>-24766.766822089008</v>
      </c>
      <c r="AK35" s="32">
        <v>-40698.151472729602</v>
      </c>
      <c r="AL35" s="182">
        <f t="shared" si="20"/>
        <v>-119438.13173436628</v>
      </c>
      <c r="AN35" s="47">
        <v>-7157</v>
      </c>
      <c r="AO35" s="48">
        <f>'P&amp;L YTD_new'!AM35-'P&amp;L QRT_new'!AN35</f>
        <v>-10399</v>
      </c>
      <c r="AP35" s="48">
        <v>-13227.360329062001</v>
      </c>
      <c r="AQ35" s="48">
        <f>'P&amp;L YTD_new'!AO35-'P&amp;L YTD_new'!AN35</f>
        <v>-11511.754059997002</v>
      </c>
      <c r="AR35" s="182">
        <f t="shared" si="21"/>
        <v>-42295.114389059003</v>
      </c>
      <c r="AT35" s="47">
        <v>-22946.604746616045</v>
      </c>
      <c r="AU35" s="48">
        <v>-17989.126514991953</v>
      </c>
      <c r="AV35" s="48">
        <f t="shared" si="22"/>
        <v>-13227.360329062001</v>
      </c>
      <c r="AW35" s="48">
        <f t="shared" si="23"/>
        <v>-11511.754059997002</v>
      </c>
      <c r="AX35" s="182">
        <f t="shared" si="24"/>
        <v>-65674.845650667005</v>
      </c>
      <c r="AY35" s="180"/>
      <c r="AZ35" s="399"/>
      <c r="BA35" s="399"/>
      <c r="BB35" s="399"/>
      <c r="BC35" s="399"/>
      <c r="BD35" s="399"/>
      <c r="BE35" s="180"/>
      <c r="BF35" s="44">
        <f>'P&amp;L YTD_new'!BA35</f>
        <v>-15569.965771697</v>
      </c>
      <c r="BG35" s="48"/>
      <c r="BH35" s="48"/>
      <c r="BI35" s="48"/>
      <c r="BJ35" s="486"/>
      <c r="BK35" s="489"/>
      <c r="BL35" s="399"/>
      <c r="BM35" s="399"/>
      <c r="BN35" s="399"/>
      <c r="BO35" s="399"/>
      <c r="BP35" s="399"/>
      <c r="BS35" s="26"/>
      <c r="BT35" s="26"/>
      <c r="BU35" s="26"/>
      <c r="BV35" s="26"/>
      <c r="BX35" s="26"/>
      <c r="BY35" s="26"/>
      <c r="BZ35" s="26"/>
      <c r="CA35" s="26"/>
    </row>
    <row r="36" spans="1:79" s="40" customFormat="1" ht="11.4" customHeight="1" outlineLevel="1" x14ac:dyDescent="0.3">
      <c r="A36" s="79"/>
      <c r="B36" s="198" t="s">
        <v>40</v>
      </c>
      <c r="C36" s="82"/>
      <c r="D36" s="83">
        <v>0</v>
      </c>
      <c r="E36" s="84">
        <v>0</v>
      </c>
      <c r="F36" s="84">
        <v>0</v>
      </c>
      <c r="G36" s="85">
        <v>-410</v>
      </c>
      <c r="H36" s="199">
        <v>-410</v>
      </c>
      <c r="I36" s="22"/>
      <c r="J36" s="83">
        <v>99</v>
      </c>
      <c r="K36" s="84">
        <v>-74</v>
      </c>
      <c r="L36" s="84">
        <v>-198</v>
      </c>
      <c r="M36" s="85">
        <v>-337</v>
      </c>
      <c r="N36" s="199">
        <v>-510</v>
      </c>
      <c r="O36" s="22"/>
      <c r="P36" s="83">
        <v>99</v>
      </c>
      <c r="Q36" s="84">
        <v>-74</v>
      </c>
      <c r="R36" s="84">
        <v>-198</v>
      </c>
      <c r="S36" s="85">
        <v>-337</v>
      </c>
      <c r="T36" s="199">
        <v>-510</v>
      </c>
      <c r="U36" s="22"/>
      <c r="V36" s="83">
        <v>-51</v>
      </c>
      <c r="W36" s="84">
        <v>-336</v>
      </c>
      <c r="X36" s="84">
        <v>80</v>
      </c>
      <c r="Y36" s="85">
        <v>424</v>
      </c>
      <c r="Z36" s="199">
        <v>117</v>
      </c>
      <c r="AA36" s="22"/>
      <c r="AB36" s="83">
        <v>-290</v>
      </c>
      <c r="AC36" s="84">
        <v>-72</v>
      </c>
      <c r="AD36" s="84">
        <v>-201</v>
      </c>
      <c r="AE36" s="85">
        <v>-95</v>
      </c>
      <c r="AF36" s="199">
        <f t="shared" si="19"/>
        <v>-658</v>
      </c>
      <c r="AG36" s="25"/>
      <c r="AH36" s="83">
        <f>AB36</f>
        <v>-290</v>
      </c>
      <c r="AI36" s="84">
        <f>AC36</f>
        <v>-72</v>
      </c>
      <c r="AJ36" s="84">
        <f>AD36</f>
        <v>-201</v>
      </c>
      <c r="AK36" s="85">
        <f>AE36</f>
        <v>-95</v>
      </c>
      <c r="AL36" s="199">
        <f t="shared" si="20"/>
        <v>-658</v>
      </c>
      <c r="AM36" s="25"/>
      <c r="AN36" s="83">
        <v>89</v>
      </c>
      <c r="AO36" s="84">
        <f>'P&amp;L YTD_new'!AM36-'P&amp;L QRT_new'!AN36</f>
        <v>477</v>
      </c>
      <c r="AP36" s="84">
        <f>'P&amp;L YTD_new'!AN36-SUM('P&amp;L QRT_new'!AO36,AN36)</f>
        <v>-1224</v>
      </c>
      <c r="AQ36" s="85">
        <f>'P&amp;L YTD_new'!AO36-'P&amp;L YTD_new'!AN36</f>
        <v>102.99567000000002</v>
      </c>
      <c r="AR36" s="199">
        <f t="shared" si="21"/>
        <v>-555.00432999999998</v>
      </c>
      <c r="AS36" s="25"/>
      <c r="AT36" s="83">
        <f>AN36</f>
        <v>89</v>
      </c>
      <c r="AU36" s="84">
        <f>AO36</f>
        <v>477</v>
      </c>
      <c r="AV36" s="84">
        <f t="shared" si="22"/>
        <v>-1224</v>
      </c>
      <c r="AW36" s="85">
        <f t="shared" si="23"/>
        <v>102.99567000000002</v>
      </c>
      <c r="AX36" s="199">
        <f t="shared" si="24"/>
        <v>-555.00432999999998</v>
      </c>
      <c r="AY36" s="180"/>
      <c r="AZ36" s="399"/>
      <c r="BA36" s="399"/>
      <c r="BB36" s="399"/>
      <c r="BC36" s="399"/>
      <c r="BD36" s="399"/>
      <c r="BE36" s="180"/>
      <c r="BF36" s="44">
        <f>'P&amp;L YTD_new'!BA36</f>
        <v>-219.65457999999998</v>
      </c>
      <c r="BG36" s="84"/>
      <c r="BH36" s="84"/>
      <c r="BI36" s="85"/>
      <c r="BJ36" s="490"/>
      <c r="BK36" s="489"/>
      <c r="BL36" s="399"/>
      <c r="BM36" s="399"/>
      <c r="BN36" s="399"/>
      <c r="BO36" s="399"/>
      <c r="BP36" s="399"/>
      <c r="BS36" s="41"/>
      <c r="BT36" s="41"/>
      <c r="BU36" s="41"/>
      <c r="BV36" s="41"/>
      <c r="BX36" s="41"/>
      <c r="BY36" s="41"/>
      <c r="BZ36" s="41"/>
      <c r="CA36" s="41"/>
    </row>
    <row r="37" spans="1:79" s="86" customFormat="1" ht="11.4" customHeight="1" outlineLevel="1" x14ac:dyDescent="0.3">
      <c r="A37" s="80"/>
      <c r="B37" s="198" t="s">
        <v>47</v>
      </c>
      <c r="C37" s="87"/>
      <c r="D37" s="83">
        <v>-2642</v>
      </c>
      <c r="E37" s="84">
        <v>-2879.3354899999995</v>
      </c>
      <c r="F37" s="84">
        <v>-3498.6645100000005</v>
      </c>
      <c r="G37" s="85">
        <v>-5080</v>
      </c>
      <c r="H37" s="199">
        <v>-14100</v>
      </c>
      <c r="J37" s="83">
        <v>-3284</v>
      </c>
      <c r="K37" s="84">
        <v>-5404</v>
      </c>
      <c r="L37" s="84">
        <v>-2999</v>
      </c>
      <c r="M37" s="85">
        <v>-9869</v>
      </c>
      <c r="N37" s="199">
        <v>-21556</v>
      </c>
      <c r="P37" s="83">
        <v>-3957.6363438937001</v>
      </c>
      <c r="Q37" s="84">
        <v>-6483.7273979534075</v>
      </c>
      <c r="R37" s="84">
        <v>-3138.8334909403443</v>
      </c>
      <c r="S37" s="85">
        <v>-7292.8354372891445</v>
      </c>
      <c r="T37" s="199">
        <v>-20873.032670076595</v>
      </c>
      <c r="U37" s="22"/>
      <c r="V37" s="83">
        <v>-5036</v>
      </c>
      <c r="W37" s="84">
        <v>-5929</v>
      </c>
      <c r="X37" s="84">
        <v>-6292</v>
      </c>
      <c r="Y37" s="85">
        <v>-12288</v>
      </c>
      <c r="Z37" s="199">
        <v>-29545</v>
      </c>
      <c r="AA37" s="22"/>
      <c r="AB37" s="83">
        <v>-6656</v>
      </c>
      <c r="AC37" s="84">
        <v>-9651</v>
      </c>
      <c r="AD37" s="84">
        <v>-7694</v>
      </c>
      <c r="AE37" s="85">
        <v>-8427</v>
      </c>
      <c r="AF37" s="199">
        <f t="shared" si="19"/>
        <v>-32428</v>
      </c>
      <c r="AG37" s="25"/>
      <c r="AH37" s="83">
        <f>AH35-AH36</f>
        <v>-21783.085440809831</v>
      </c>
      <c r="AI37" s="84">
        <f>AI35-AI36</f>
        <v>-31828.127998737844</v>
      </c>
      <c r="AJ37" s="84">
        <f>AJ35-AJ36</f>
        <v>-24565.766822089008</v>
      </c>
      <c r="AK37" s="85">
        <f>AK35-AK36</f>
        <v>-40603.151472729602</v>
      </c>
      <c r="AL37" s="199">
        <f t="shared" si="20"/>
        <v>-118780.13173436628</v>
      </c>
      <c r="AM37" s="25"/>
      <c r="AN37" s="83">
        <f>AN35-AN36</f>
        <v>-7246</v>
      </c>
      <c r="AO37" s="84">
        <f>AO35-AO36</f>
        <v>-10876</v>
      </c>
      <c r="AP37" s="84">
        <f>AP35-AP36</f>
        <v>-12003.360329062001</v>
      </c>
      <c r="AQ37" s="85">
        <f>'P&amp;L YTD_new'!AO37-'P&amp;L YTD_new'!AN37</f>
        <v>-11614.749729996998</v>
      </c>
      <c r="AR37" s="199">
        <f t="shared" si="21"/>
        <v>-41740.110059058999</v>
      </c>
      <c r="AS37" s="25"/>
      <c r="AT37" s="83">
        <f>AT35-AT36</f>
        <v>-23035.604746616045</v>
      </c>
      <c r="AU37" s="84">
        <f>AU35-AU36</f>
        <v>-18466.126514991953</v>
      </c>
      <c r="AV37" s="84">
        <f t="shared" si="22"/>
        <v>-12003.360329062001</v>
      </c>
      <c r="AW37" s="85">
        <f t="shared" si="23"/>
        <v>-11614.749729996998</v>
      </c>
      <c r="AX37" s="199">
        <f t="shared" si="24"/>
        <v>-65119.841320667001</v>
      </c>
      <c r="AY37" s="180"/>
      <c r="AZ37" s="399"/>
      <c r="BA37" s="399"/>
      <c r="BB37" s="399"/>
      <c r="BC37" s="399"/>
      <c r="BD37" s="399"/>
      <c r="BE37" s="180"/>
      <c r="BF37" s="44">
        <f>'P&amp;L YTD_new'!BA37</f>
        <v>-15350.311191696999</v>
      </c>
      <c r="BG37" s="84"/>
      <c r="BH37" s="84"/>
      <c r="BI37" s="85"/>
      <c r="BJ37" s="490"/>
      <c r="BK37" s="489"/>
      <c r="BL37" s="399"/>
      <c r="BM37" s="399"/>
      <c r="BN37" s="399"/>
      <c r="BO37" s="399"/>
      <c r="BP37" s="399"/>
      <c r="BS37" s="26"/>
      <c r="BT37" s="26"/>
      <c r="BU37" s="26"/>
      <c r="BV37" s="26"/>
      <c r="BX37" s="26"/>
      <c r="BY37" s="26"/>
      <c r="BZ37" s="26"/>
      <c r="CA37" s="26"/>
    </row>
    <row r="38" spans="1:79" s="88" customFormat="1" ht="11.4" customHeight="1" x14ac:dyDescent="0.3">
      <c r="A38" s="80"/>
      <c r="B38" s="196" t="s">
        <v>48</v>
      </c>
      <c r="D38" s="47"/>
      <c r="E38" s="48"/>
      <c r="F38" s="48"/>
      <c r="G38" s="32"/>
      <c r="H38" s="199">
        <v>0</v>
      </c>
      <c r="J38" s="47">
        <v>-2783</v>
      </c>
      <c r="K38" s="48">
        <v>-2868</v>
      </c>
      <c r="L38" s="48">
        <v>0</v>
      </c>
      <c r="M38" s="32">
        <v>0</v>
      </c>
      <c r="N38" s="197">
        <v>-5651</v>
      </c>
      <c r="P38" s="47">
        <v>-2783</v>
      </c>
      <c r="Q38" s="48">
        <v>-2868</v>
      </c>
      <c r="R38" s="48">
        <v>0</v>
      </c>
      <c r="S38" s="32">
        <v>0</v>
      </c>
      <c r="T38" s="199">
        <v>-5651</v>
      </c>
      <c r="U38" s="22"/>
      <c r="V38" s="47"/>
      <c r="W38" s="48"/>
      <c r="X38" s="48"/>
      <c r="Y38" s="32"/>
      <c r="Z38" s="199">
        <v>0</v>
      </c>
      <c r="AA38" s="22"/>
      <c r="AB38" s="47"/>
      <c r="AC38" s="48"/>
      <c r="AD38" s="48"/>
      <c r="AE38" s="32"/>
      <c r="AF38" s="199">
        <f t="shared" si="19"/>
        <v>0</v>
      </c>
      <c r="AG38" s="25"/>
      <c r="AH38" s="47"/>
      <c r="AI38" s="48"/>
      <c r="AJ38" s="48"/>
      <c r="AK38" s="32"/>
      <c r="AL38" s="182">
        <f t="shared" si="20"/>
        <v>0</v>
      </c>
      <c r="AM38" s="25"/>
      <c r="AN38" s="47"/>
      <c r="AO38" s="48"/>
      <c r="AP38" s="48"/>
      <c r="AQ38" s="32">
        <f>'P&amp;L YTD_new'!AO38-'P&amp;L YTD_new'!AN38</f>
        <v>-146541.65993990001</v>
      </c>
      <c r="AR38" s="182">
        <f t="shared" si="21"/>
        <v>-146541.65993990001</v>
      </c>
      <c r="AS38" s="25"/>
      <c r="AT38" s="47"/>
      <c r="AU38" s="48"/>
      <c r="AV38" s="48"/>
      <c r="AW38" s="32">
        <f>AQ38</f>
        <v>-146541.65993990001</v>
      </c>
      <c r="AX38" s="182">
        <f t="shared" si="24"/>
        <v>-146541.65993990001</v>
      </c>
      <c r="AY38" s="180"/>
      <c r="AZ38" s="399"/>
      <c r="BA38" s="399"/>
      <c r="BB38" s="399"/>
      <c r="BC38" s="399"/>
      <c r="BD38" s="399"/>
      <c r="BE38" s="180"/>
      <c r="BF38" s="44">
        <f>'P&amp;L YTD_new'!BA38</f>
        <v>0</v>
      </c>
      <c r="BG38" s="48"/>
      <c r="BH38" s="48"/>
      <c r="BI38" s="32"/>
      <c r="BJ38" s="486"/>
      <c r="BK38" s="489"/>
      <c r="BL38" s="399"/>
      <c r="BM38" s="399"/>
      <c r="BN38" s="399"/>
      <c r="BO38" s="399"/>
      <c r="BP38" s="399"/>
      <c r="BS38" s="26"/>
      <c r="BT38" s="26"/>
      <c r="BU38" s="26"/>
      <c r="BV38" s="26"/>
      <c r="BX38" s="26"/>
      <c r="BY38" s="26"/>
      <c r="BZ38" s="26"/>
      <c r="CA38" s="26"/>
    </row>
    <row r="39" spans="1:79" ht="11.4" customHeight="1" x14ac:dyDescent="0.3">
      <c r="A39" s="42"/>
      <c r="B39" s="196" t="s">
        <v>49</v>
      </c>
      <c r="D39" s="47">
        <v>1937</v>
      </c>
      <c r="E39" s="48">
        <v>4039.3999999999996</v>
      </c>
      <c r="F39" s="48">
        <v>16099.599999999999</v>
      </c>
      <c r="G39" s="32">
        <v>835.00000000000182</v>
      </c>
      <c r="H39" s="197">
        <v>22911</v>
      </c>
      <c r="J39" s="47">
        <v>1597</v>
      </c>
      <c r="K39" s="48">
        <v>1852</v>
      </c>
      <c r="L39" s="48">
        <v>2295</v>
      </c>
      <c r="M39" s="32">
        <v>2821</v>
      </c>
      <c r="N39" s="197">
        <v>8565</v>
      </c>
      <c r="P39" s="47">
        <v>2442.7306186355004</v>
      </c>
      <c r="Q39" s="48">
        <v>2591.5020553937788</v>
      </c>
      <c r="R39" s="48">
        <v>3140.8611640632203</v>
      </c>
      <c r="S39" s="32">
        <v>2995.8346982707985</v>
      </c>
      <c r="T39" s="197">
        <v>11170.928536363299</v>
      </c>
      <c r="V39" s="47">
        <v>2477</v>
      </c>
      <c r="W39" s="48">
        <v>3099</v>
      </c>
      <c r="X39" s="48">
        <v>3660</v>
      </c>
      <c r="Y39" s="32">
        <v>4321</v>
      </c>
      <c r="Z39" s="197">
        <v>13557</v>
      </c>
      <c r="AB39" s="47">
        <v>2960</v>
      </c>
      <c r="AC39" s="48">
        <v>4691</v>
      </c>
      <c r="AD39" s="48">
        <v>3527</v>
      </c>
      <c r="AE39" s="32">
        <v>2882</v>
      </c>
      <c r="AF39" s="197">
        <f t="shared" si="19"/>
        <v>14060</v>
      </c>
      <c r="AH39" s="47">
        <v>3034.7310379775868</v>
      </c>
      <c r="AI39" s="48">
        <v>4884.0389874855246</v>
      </c>
      <c r="AJ39" s="48">
        <v>8827.8588984548187</v>
      </c>
      <c r="AK39" s="32">
        <v>2880.809914849191</v>
      </c>
      <c r="AL39" s="182">
        <f t="shared" si="20"/>
        <v>19627.438838767121</v>
      </c>
      <c r="AN39" s="47">
        <v>3482</v>
      </c>
      <c r="AO39" s="48">
        <f>'P&amp;L YTD_new'!AM39-'P&amp;L QRT_new'!AN39</f>
        <v>5794</v>
      </c>
      <c r="AP39" s="48">
        <v>8841.4551289619994</v>
      </c>
      <c r="AQ39" s="32">
        <f>'P&amp;L YTD_new'!AO39-'P&amp;L YTD_new'!AN39</f>
        <v>3579.7288799969938</v>
      </c>
      <c r="AR39" s="182">
        <f t="shared" si="21"/>
        <v>21697.184008958993</v>
      </c>
      <c r="AT39" s="47">
        <v>3482</v>
      </c>
      <c r="AU39" s="48">
        <v>5794</v>
      </c>
      <c r="AV39" s="48">
        <f>AP39</f>
        <v>8841.4551289619994</v>
      </c>
      <c r="AW39" s="32">
        <f>AQ39</f>
        <v>3579.7288799969938</v>
      </c>
      <c r="AX39" s="182">
        <f t="shared" si="24"/>
        <v>21697.184008958993</v>
      </c>
      <c r="AY39" s="180"/>
      <c r="AZ39" s="399"/>
      <c r="BA39" s="399"/>
      <c r="BB39" s="399"/>
      <c r="BC39" s="399"/>
      <c r="BD39" s="399"/>
      <c r="BE39" s="180"/>
      <c r="BF39" s="44">
        <f>'P&amp;L YTD_new'!BA39</f>
        <v>5266.2466315970005</v>
      </c>
      <c r="BG39" s="48"/>
      <c r="BH39" s="48"/>
      <c r="BI39" s="32"/>
      <c r="BJ39" s="486"/>
      <c r="BK39" s="489"/>
      <c r="BL39" s="399"/>
      <c r="BM39" s="399"/>
      <c r="BN39" s="399"/>
      <c r="BO39" s="399"/>
      <c r="BP39" s="399"/>
      <c r="BS39" s="26"/>
      <c r="BT39" s="26"/>
      <c r="BU39" s="26"/>
      <c r="BV39" s="26"/>
      <c r="BX39" s="26"/>
      <c r="BY39" s="26"/>
      <c r="BZ39" s="26"/>
      <c r="CA39" s="26"/>
    </row>
    <row r="40" spans="1:79" ht="11.4" customHeight="1" x14ac:dyDescent="0.3">
      <c r="A40" s="42"/>
      <c r="B40" s="202" t="s">
        <v>50</v>
      </c>
      <c r="C40" s="203"/>
      <c r="D40" s="204">
        <v>0</v>
      </c>
      <c r="E40" s="205">
        <v>0</v>
      </c>
      <c r="F40" s="205">
        <v>0</v>
      </c>
      <c r="G40" s="206">
        <v>0</v>
      </c>
      <c r="H40" s="207">
        <v>0</v>
      </c>
      <c r="J40" s="204">
        <v>0</v>
      </c>
      <c r="K40" s="205">
        <v>0</v>
      </c>
      <c r="L40" s="205">
        <v>0</v>
      </c>
      <c r="M40" s="206">
        <v>0</v>
      </c>
      <c r="N40" s="207">
        <v>0</v>
      </c>
      <c r="P40" s="204">
        <v>0</v>
      </c>
      <c r="Q40" s="205">
        <v>0</v>
      </c>
      <c r="R40" s="205">
        <v>0</v>
      </c>
      <c r="S40" s="206">
        <v>0</v>
      </c>
      <c r="T40" s="207">
        <v>0</v>
      </c>
      <c r="V40" s="204">
        <v>0</v>
      </c>
      <c r="W40" s="205">
        <v>0</v>
      </c>
      <c r="X40" s="205">
        <v>0</v>
      </c>
      <c r="Y40" s="206">
        <v>0</v>
      </c>
      <c r="Z40" s="207">
        <v>0</v>
      </c>
      <c r="AB40" s="204">
        <v>0</v>
      </c>
      <c r="AC40" s="205">
        <v>0</v>
      </c>
      <c r="AD40" s="205">
        <v>0</v>
      </c>
      <c r="AE40" s="206">
        <v>0</v>
      </c>
      <c r="AF40" s="207">
        <f t="shared" si="19"/>
        <v>0</v>
      </c>
      <c r="AH40" s="204"/>
      <c r="AI40" s="205"/>
      <c r="AJ40" s="205"/>
      <c r="AK40" s="206"/>
      <c r="AL40" s="207"/>
      <c r="AN40" s="96"/>
      <c r="AO40" s="205"/>
      <c r="AP40" s="205"/>
      <c r="AQ40" s="206"/>
      <c r="AR40" s="207"/>
      <c r="AT40" s="96"/>
      <c r="AU40" s="205"/>
      <c r="AV40" s="205"/>
      <c r="AW40" s="206"/>
      <c r="AX40" s="207"/>
      <c r="AY40" s="180"/>
      <c r="AZ40" s="399"/>
      <c r="BA40" s="399"/>
      <c r="BB40" s="399"/>
      <c r="BC40" s="399"/>
      <c r="BD40" s="399"/>
      <c r="BE40" s="180"/>
      <c r="BF40" s="96">
        <f>'P&amp;L YTD_new'!BA40</f>
        <v>0</v>
      </c>
      <c r="BG40" s="205"/>
      <c r="BH40" s="205"/>
      <c r="BI40" s="206"/>
      <c r="BJ40" s="493"/>
      <c r="BK40" s="489"/>
      <c r="BL40" s="399"/>
      <c r="BM40" s="399"/>
      <c r="BN40" s="399"/>
      <c r="BO40" s="399"/>
      <c r="BP40" s="399"/>
      <c r="BS40" s="26"/>
      <c r="BT40" s="26"/>
      <c r="BU40" s="26"/>
      <c r="BV40" s="26"/>
      <c r="BX40" s="26"/>
      <c r="BY40" s="26"/>
      <c r="BZ40" s="26"/>
      <c r="CA40" s="26"/>
    </row>
    <row r="41" spans="1:79" ht="11.4" customHeight="1" x14ac:dyDescent="0.3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208"/>
      <c r="Y41" s="209"/>
      <c r="Z41" s="99"/>
      <c r="AA41" s="99"/>
      <c r="AB41" s="99"/>
      <c r="AC41" s="99"/>
      <c r="AD41" s="208"/>
      <c r="AE41" s="209"/>
      <c r="AF41" s="99"/>
      <c r="AH41" s="99"/>
      <c r="AI41" s="99"/>
      <c r="AJ41" s="208"/>
      <c r="AK41" s="209"/>
      <c r="AL41" s="99"/>
      <c r="AN41" s="99"/>
      <c r="AO41" s="99"/>
      <c r="AP41" s="99"/>
      <c r="AQ41" s="99"/>
      <c r="AR41" s="99"/>
      <c r="AT41" s="99"/>
      <c r="AU41" s="99"/>
      <c r="AV41" s="99"/>
      <c r="AW41" s="99"/>
      <c r="AX41" s="99"/>
      <c r="AY41" s="180"/>
      <c r="BE41" s="180"/>
      <c r="BF41" s="99"/>
      <c r="BG41" s="99"/>
      <c r="BH41" s="99"/>
      <c r="BI41" s="99"/>
      <c r="BJ41" s="99"/>
      <c r="BK41" s="180"/>
      <c r="BL41" s="180"/>
      <c r="BM41" s="180"/>
      <c r="BN41" s="180"/>
      <c r="BO41" s="180"/>
      <c r="BP41" s="180"/>
      <c r="BS41" s="26"/>
      <c r="BT41" s="26"/>
      <c r="BU41" s="26"/>
      <c r="BV41" s="26"/>
      <c r="BX41" s="26"/>
      <c r="BY41" s="26"/>
      <c r="BZ41" s="26"/>
      <c r="CA41" s="26"/>
    </row>
    <row r="42" spans="1:79" ht="11.4" customHeight="1" x14ac:dyDescent="0.3">
      <c r="A42" s="99"/>
      <c r="B42" s="34" t="s">
        <v>51</v>
      </c>
      <c r="C42" s="100"/>
      <c r="D42" s="37">
        <v>56837</v>
      </c>
      <c r="E42" s="37">
        <v>75817.135269999999</v>
      </c>
      <c r="F42" s="37">
        <v>84739.317039999965</v>
      </c>
      <c r="G42" s="78">
        <v>92709.547690000007</v>
      </c>
      <c r="H42" s="37">
        <v>310103</v>
      </c>
      <c r="I42" s="100"/>
      <c r="J42" s="37">
        <v>67348</v>
      </c>
      <c r="K42" s="37">
        <v>87300</v>
      </c>
      <c r="L42" s="37">
        <v>89312</v>
      </c>
      <c r="M42" s="78">
        <v>96136.629453385598</v>
      </c>
      <c r="N42" s="37">
        <v>340096.6294533856</v>
      </c>
      <c r="O42" s="100"/>
      <c r="P42" s="37">
        <v>70201.752746977058</v>
      </c>
      <c r="Q42" s="37">
        <v>95089.542647739989</v>
      </c>
      <c r="R42" s="37">
        <v>132261.9740621165</v>
      </c>
      <c r="S42" s="78">
        <v>102196.22771760015</v>
      </c>
      <c r="T42" s="37">
        <v>399749.49717443367</v>
      </c>
      <c r="U42" s="101"/>
      <c r="V42" s="37">
        <v>75625</v>
      </c>
      <c r="W42" s="125">
        <v>96743</v>
      </c>
      <c r="X42" s="125">
        <v>146273</v>
      </c>
      <c r="Y42" s="125">
        <v>108515</v>
      </c>
      <c r="Z42" s="37">
        <v>427156</v>
      </c>
      <c r="AA42" s="101"/>
      <c r="AB42" s="37">
        <f>AB10+AB26</f>
        <v>81123</v>
      </c>
      <c r="AC42" s="125">
        <f>AC10+AC26</f>
        <v>85365</v>
      </c>
      <c r="AD42" s="125">
        <f>AD10+AD26</f>
        <v>152590</v>
      </c>
      <c r="AE42" s="125">
        <f>AE10+AE26</f>
        <v>119546</v>
      </c>
      <c r="AF42" s="37">
        <f>SUM(AB42:AE42)</f>
        <v>438624</v>
      </c>
      <c r="AH42" s="37">
        <f>AH10+AH26</f>
        <v>129284.77599615027</v>
      </c>
      <c r="AI42" s="125">
        <f>AI10+AI26</f>
        <v>119831.6445383387</v>
      </c>
      <c r="AJ42" s="125">
        <f>AJ10+AJ26</f>
        <v>228052.20954153489</v>
      </c>
      <c r="AK42" s="125">
        <f>AK10+AK26</f>
        <v>117505.59227903519</v>
      </c>
      <c r="AL42" s="37">
        <f>AL10+AL26</f>
        <v>594674.22235505865</v>
      </c>
      <c r="AN42" s="37">
        <f>AN10+AN26</f>
        <v>79313</v>
      </c>
      <c r="AO42" s="125">
        <f>AO10+AO26</f>
        <v>88061</v>
      </c>
      <c r="AP42" s="125">
        <f>AP10+AP26</f>
        <v>229342.78382750001</v>
      </c>
      <c r="AQ42" s="125">
        <f>AQ10+AQ26</f>
        <v>-25715.799357999698</v>
      </c>
      <c r="AR42" s="37">
        <f>AR10+AR26</f>
        <v>371000.9844694999</v>
      </c>
      <c r="AT42" s="37">
        <f>AT10+AT26</f>
        <v>124187.38435817853</v>
      </c>
      <c r="AU42" s="125">
        <f>AU10+AU26</f>
        <v>96238.478944975301</v>
      </c>
      <c r="AV42" s="125">
        <f>AV10+AV26</f>
        <v>229342.78382750001</v>
      </c>
      <c r="AW42" s="125">
        <f>AW10+AW26</f>
        <v>-25715.799357999698</v>
      </c>
      <c r="AX42" s="37">
        <f>AX10+AX26</f>
        <v>424052.84777265368</v>
      </c>
      <c r="AY42" s="180"/>
      <c r="AZ42" s="399"/>
      <c r="BA42" s="399"/>
      <c r="BB42" s="399"/>
      <c r="BC42" s="399"/>
      <c r="BD42" s="399"/>
      <c r="BE42" s="180"/>
      <c r="BF42" s="37">
        <f>BF10+BF26</f>
        <v>90293.745982299966</v>
      </c>
      <c r="BG42" s="125"/>
      <c r="BH42" s="125"/>
      <c r="BI42" s="125"/>
      <c r="BJ42" s="37"/>
      <c r="BK42" s="180"/>
      <c r="BL42" s="399"/>
      <c r="BM42" s="399"/>
      <c r="BN42" s="399"/>
      <c r="BO42" s="399"/>
      <c r="BP42" s="399"/>
      <c r="BS42" s="26"/>
      <c r="BT42" s="26"/>
      <c r="BU42" s="26"/>
      <c r="BV42" s="26"/>
      <c r="BX42" s="26"/>
      <c r="BY42" s="26"/>
      <c r="BZ42" s="26"/>
      <c r="CA42" s="26"/>
    </row>
    <row r="43" spans="1:79" ht="11.4" customHeight="1" x14ac:dyDescent="0.3">
      <c r="A43" s="99"/>
      <c r="B43" s="102" t="s">
        <v>52</v>
      </c>
      <c r="C43" s="103"/>
      <c r="D43" s="104">
        <v>0.31764936008494943</v>
      </c>
      <c r="E43" s="104">
        <v>0.34749332106534425</v>
      </c>
      <c r="F43" s="104">
        <v>0.37644442911019016</v>
      </c>
      <c r="G43" s="105">
        <v>0.37080623068916413</v>
      </c>
      <c r="H43" s="104">
        <v>0.35552526314461974</v>
      </c>
      <c r="I43" s="103"/>
      <c r="J43" s="104">
        <v>0.31596083564388022</v>
      </c>
      <c r="K43" s="104">
        <v>0.32744335380010575</v>
      </c>
      <c r="L43" s="104">
        <v>0.32968258011170049</v>
      </c>
      <c r="M43" s="105">
        <v>0.29394760001306691</v>
      </c>
      <c r="N43" s="104">
        <v>0.31557030658852736</v>
      </c>
      <c r="O43" s="103"/>
      <c r="P43" s="104">
        <v>0.27846981303176693</v>
      </c>
      <c r="Q43" s="104">
        <v>0.29884186335964541</v>
      </c>
      <c r="R43" s="104">
        <v>0.36184805889871963</v>
      </c>
      <c r="S43" s="105">
        <v>0.30434676554819845</v>
      </c>
      <c r="T43" s="104">
        <v>0.31436769438966033</v>
      </c>
      <c r="V43" s="104">
        <v>0.24359407965727722</v>
      </c>
      <c r="W43" s="147">
        <v>0.26905865764084536</v>
      </c>
      <c r="X43" s="147">
        <v>0.3609050198003923</v>
      </c>
      <c r="Y43" s="147">
        <v>0.30018644949265821</v>
      </c>
      <c r="Z43" s="104">
        <v>0.29729614985492098</v>
      </c>
      <c r="AB43" s="104">
        <f>IFERROR(AB42/AB10,"")</f>
        <v>0.23192445580390073</v>
      </c>
      <c r="AC43" s="147">
        <f>IFERROR(AC42/AC10,"")</f>
        <v>0.22414807190383412</v>
      </c>
      <c r="AD43" s="147">
        <f>IFERROR(AD42/AD10,"")</f>
        <v>0.34879149313571756</v>
      </c>
      <c r="AE43" s="147">
        <f>IFERROR(AE42/AE10,"")</f>
        <v>0.29871414935457596</v>
      </c>
      <c r="AF43" s="104">
        <f>IFERROR(AF42/AF10,"")</f>
        <v>0.27967975678246876</v>
      </c>
      <c r="AH43" s="104">
        <f>IFERROR(AH42/AH10,"")</f>
        <v>0.23130290542446991</v>
      </c>
      <c r="AI43" s="147">
        <f>IFERROR(AI42/AI10,"")</f>
        <v>0.20939683704695938</v>
      </c>
      <c r="AJ43" s="147">
        <f>IFERROR(AJ42/AJ10,"")</f>
        <v>0.34101698806030717</v>
      </c>
      <c r="AK43" s="147">
        <f>IFERROR(AK42/AK10,"")</f>
        <v>0.22126219648350848</v>
      </c>
      <c r="AL43" s="104">
        <f>IFERROR(AL42/AL10,"")</f>
        <v>0.25511298773904861</v>
      </c>
      <c r="AN43" s="104">
        <f>IFERROR(AN42/AN10,"")</f>
        <v>0.21323393009331823</v>
      </c>
      <c r="AO43" s="147">
        <f>IFERROR(AO42/AO10,"")</f>
        <v>0.16283017297966956</v>
      </c>
      <c r="AP43" s="147">
        <f>IFERROR(AP42/AP10,"")</f>
        <v>0.31754315248664688</v>
      </c>
      <c r="AQ43" s="147">
        <f>IFERROR(AQ42/AQ10,"")</f>
        <v>-4.44438899251147E-2</v>
      </c>
      <c r="AR43" s="104">
        <f>IFERROR(AR42/AR10,"")</f>
        <v>0.16759906671785513</v>
      </c>
      <c r="AT43" s="104">
        <f>IFERROR(AT42/AT10,"")</f>
        <v>0.20964175373458657</v>
      </c>
      <c r="AU43" s="147">
        <f>IFERROR(AU42/AU10,"")</f>
        <v>0.1612878213583521</v>
      </c>
      <c r="AV43" s="147">
        <f>IFERROR(AV42/AV10,"")</f>
        <v>0.31754315248664688</v>
      </c>
      <c r="AW43" s="147">
        <f>IFERROR(AW42/AW10,"")</f>
        <v>-4.44438899251147E-2</v>
      </c>
      <c r="AX43" s="104">
        <f>IFERROR(AX42/AX10,"")</f>
        <v>0.17030775877519569</v>
      </c>
      <c r="AY43" s="180"/>
      <c r="AZ43" s="399"/>
      <c r="BA43" s="399"/>
      <c r="BB43" s="399"/>
      <c r="BC43" s="399"/>
      <c r="BD43" s="399"/>
      <c r="BE43" s="180"/>
      <c r="BF43" s="104">
        <f>IFERROR(BF42/BF10,"")</f>
        <v>0.16262169366928247</v>
      </c>
      <c r="BG43" s="147"/>
      <c r="BH43" s="147"/>
      <c r="BI43" s="147"/>
      <c r="BJ43" s="104"/>
      <c r="BK43" s="180"/>
      <c r="BL43" s="399"/>
      <c r="BM43" s="399"/>
      <c r="BN43" s="399"/>
      <c r="BO43" s="399"/>
      <c r="BP43" s="399"/>
      <c r="BS43" s="26"/>
      <c r="BT43" s="26"/>
      <c r="BU43" s="26"/>
      <c r="BV43" s="26"/>
      <c r="BX43" s="26"/>
      <c r="BY43" s="26"/>
      <c r="BZ43" s="26"/>
      <c r="CA43" s="26"/>
    </row>
    <row r="44" spans="1:79" ht="11.4" customHeight="1" x14ac:dyDescent="0.3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H44" s="99"/>
      <c r="AI44" s="99"/>
      <c r="AJ44" s="99"/>
      <c r="AK44" s="99"/>
      <c r="AL44" s="99"/>
      <c r="AN44" s="99"/>
      <c r="AO44" s="99"/>
      <c r="AP44" s="99"/>
      <c r="AQ44" s="99"/>
      <c r="AR44" s="99"/>
      <c r="AT44" s="99"/>
      <c r="AU44" s="99"/>
      <c r="AV44" s="99"/>
      <c r="AW44" s="99"/>
      <c r="AX44" s="99"/>
      <c r="AY44" s="180"/>
      <c r="BE44" s="180"/>
      <c r="BF44" s="99"/>
      <c r="BG44" s="99"/>
      <c r="BH44" s="99"/>
      <c r="BI44" s="99"/>
      <c r="BJ44" s="99"/>
      <c r="BK44" s="180"/>
      <c r="BL44" s="180"/>
      <c r="BM44" s="180"/>
      <c r="BN44" s="180"/>
      <c r="BO44" s="180"/>
      <c r="BP44" s="180"/>
      <c r="BS44" s="26"/>
      <c r="BT44" s="26"/>
      <c r="BU44" s="26"/>
      <c r="BV44" s="26"/>
      <c r="BX44" s="26"/>
      <c r="BY44" s="26"/>
      <c r="BZ44" s="26"/>
      <c r="CA44" s="26"/>
    </row>
    <row r="45" spans="1:79" ht="11.4" customHeight="1" x14ac:dyDescent="0.3">
      <c r="A45" s="99"/>
      <c r="B45" s="108" t="s">
        <v>53</v>
      </c>
      <c r="C45" s="113"/>
      <c r="D45" s="114">
        <v>-19478</v>
      </c>
      <c r="E45" s="111">
        <v>-19922</v>
      </c>
      <c r="F45" s="111">
        <v>-21414</v>
      </c>
      <c r="G45" s="115">
        <v>-21702</v>
      </c>
      <c r="H45" s="210">
        <v>-82516</v>
      </c>
      <c r="I45" s="211"/>
      <c r="J45" s="114">
        <v>-21849</v>
      </c>
      <c r="K45" s="111">
        <v>-22763</v>
      </c>
      <c r="L45" s="111">
        <v>-22902</v>
      </c>
      <c r="M45" s="115">
        <v>-32989</v>
      </c>
      <c r="N45" s="210">
        <v>-100503</v>
      </c>
      <c r="O45" s="211"/>
      <c r="P45" s="114">
        <v>-33048.084374233535</v>
      </c>
      <c r="Q45" s="111">
        <v>-34199.63120399473</v>
      </c>
      <c r="R45" s="111">
        <v>-34594.092031544154</v>
      </c>
      <c r="S45" s="115">
        <v>-35463.853971853845</v>
      </c>
      <c r="T45" s="210">
        <v>-137305.66158162628</v>
      </c>
      <c r="U45" s="201"/>
      <c r="V45" s="114">
        <v>-36995</v>
      </c>
      <c r="W45" s="111">
        <v>-38108</v>
      </c>
      <c r="X45" s="111">
        <v>-36671</v>
      </c>
      <c r="Y45" s="111">
        <v>-34189</v>
      </c>
      <c r="Z45" s="210">
        <v>-145963</v>
      </c>
      <c r="AA45" s="201"/>
      <c r="AB45" s="114">
        <v>-38340</v>
      </c>
      <c r="AC45" s="111">
        <v>-39629</v>
      </c>
      <c r="AD45" s="111">
        <v>-39051</v>
      </c>
      <c r="AE45" s="111">
        <v>-41969</v>
      </c>
      <c r="AF45" s="210">
        <f>SUM(AB45:AE45)</f>
        <v>-158989</v>
      </c>
      <c r="AH45" s="114">
        <v>-61080.678370915368</v>
      </c>
      <c r="AI45" s="111">
        <v>-62149.980036632354</v>
      </c>
      <c r="AJ45" s="111">
        <v>-61554.167415520977</v>
      </c>
      <c r="AK45" s="111">
        <v>-63919.279118194805</v>
      </c>
      <c r="AL45" s="210">
        <f>SUM(AH45:AK45)</f>
        <v>-248704.10494126347</v>
      </c>
      <c r="AN45" s="114">
        <v>-44575</v>
      </c>
      <c r="AO45" s="111">
        <f>'P&amp;L YTD_new'!AM45-'P&amp;L QRT_new'!AN45</f>
        <v>-61911</v>
      </c>
      <c r="AP45" s="111">
        <v>-70543.778862099993</v>
      </c>
      <c r="AQ45" s="111">
        <f>'P&amp;L YTD_new'!AO45-'P&amp;L YTD_new'!AN45</f>
        <v>-67486.406525800005</v>
      </c>
      <c r="AR45" s="210">
        <f>SUM(AN45:AQ45)</f>
        <v>-244516.18538789998</v>
      </c>
      <c r="AT45" s="114">
        <v>-65438.38958702753</v>
      </c>
      <c r="AU45" s="111">
        <v>-68749.436633499572</v>
      </c>
      <c r="AV45" s="111">
        <f>AP45</f>
        <v>-70543.778862099993</v>
      </c>
      <c r="AW45" s="111">
        <f>AQ45</f>
        <v>-67486.406525800005</v>
      </c>
      <c r="AX45" s="210">
        <f>SUM(AT45:AW45)</f>
        <v>-272218.0116084271</v>
      </c>
      <c r="AY45" s="180"/>
      <c r="AZ45" s="399"/>
      <c r="BA45" s="399"/>
      <c r="BB45" s="399"/>
      <c r="BC45" s="399"/>
      <c r="BD45" s="399"/>
      <c r="BE45" s="180"/>
      <c r="BF45" s="495">
        <f>'P&amp;L YTD_new'!BA45</f>
        <v>-71532.594725400006</v>
      </c>
      <c r="BG45" s="111"/>
      <c r="BH45" s="111"/>
      <c r="BI45" s="111"/>
      <c r="BJ45" s="210"/>
      <c r="BK45" s="180"/>
      <c r="BL45" s="399"/>
      <c r="BM45" s="399"/>
      <c r="BN45" s="399"/>
      <c r="BO45" s="399"/>
      <c r="BP45" s="399"/>
      <c r="BS45" s="26"/>
      <c r="BT45" s="26"/>
      <c r="BU45" s="26"/>
      <c r="BV45" s="26"/>
      <c r="BX45" s="26"/>
      <c r="BY45" s="26"/>
      <c r="BZ45" s="26"/>
      <c r="CA45" s="26"/>
    </row>
    <row r="46" spans="1:79" ht="11.4" customHeight="1" x14ac:dyDescent="0.3">
      <c r="A46" s="99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H46" s="99"/>
      <c r="AI46" s="99"/>
      <c r="AJ46" s="99"/>
      <c r="AK46" s="99"/>
      <c r="AL46" s="99"/>
      <c r="AN46" s="99"/>
      <c r="AO46" s="99"/>
      <c r="AP46" s="99"/>
      <c r="AQ46" s="393"/>
      <c r="AR46" s="99"/>
      <c r="AT46" s="99"/>
      <c r="AU46" s="99"/>
      <c r="AV46" s="393"/>
      <c r="AW46" s="393"/>
      <c r="AX46" s="99"/>
      <c r="AY46" s="180"/>
      <c r="BE46" s="180"/>
      <c r="BF46" s="393"/>
      <c r="BG46" s="99"/>
      <c r="BH46" s="393"/>
      <c r="BI46" s="393"/>
      <c r="BJ46" s="99"/>
      <c r="BK46" s="180"/>
      <c r="BL46" s="180"/>
      <c r="BM46" s="180"/>
      <c r="BN46" s="180"/>
      <c r="BO46" s="180"/>
      <c r="BP46" s="180"/>
      <c r="BS46" s="26"/>
      <c r="BT46" s="26"/>
      <c r="BU46" s="26"/>
      <c r="BV46" s="26"/>
      <c r="BX46" s="26"/>
      <c r="BY46" s="26"/>
      <c r="BZ46" s="26"/>
      <c r="CA46" s="26"/>
    </row>
    <row r="47" spans="1:79" ht="11.4" customHeight="1" x14ac:dyDescent="0.3">
      <c r="A47" s="33"/>
      <c r="B47" s="34" t="s">
        <v>54</v>
      </c>
      <c r="C47" s="100"/>
      <c r="D47" s="37">
        <v>37359</v>
      </c>
      <c r="E47" s="37">
        <v>55895.135269999999</v>
      </c>
      <c r="F47" s="37">
        <v>63325.317039999965</v>
      </c>
      <c r="G47" s="78">
        <v>71007.547690000007</v>
      </c>
      <c r="H47" s="37">
        <v>227586.99999999997</v>
      </c>
      <c r="I47" s="100"/>
      <c r="J47" s="37">
        <v>45499</v>
      </c>
      <c r="K47" s="37">
        <v>64537</v>
      </c>
      <c r="L47" s="37">
        <v>66410</v>
      </c>
      <c r="M47" s="78">
        <v>63147.629453385598</v>
      </c>
      <c r="N47" s="37">
        <v>239593.6294533856</v>
      </c>
      <c r="O47" s="100"/>
      <c r="P47" s="37">
        <v>37153.668372743523</v>
      </c>
      <c r="Q47" s="37">
        <v>60889.911443745259</v>
      </c>
      <c r="R47" s="37">
        <v>97667.882030572335</v>
      </c>
      <c r="S47" s="78">
        <v>66732.373745746299</v>
      </c>
      <c r="T47" s="37">
        <v>262443.83559280739</v>
      </c>
      <c r="U47" s="101"/>
      <c r="V47" s="37">
        <v>38630</v>
      </c>
      <c r="W47" s="37">
        <v>58635</v>
      </c>
      <c r="X47" s="37">
        <v>109602</v>
      </c>
      <c r="Y47" s="37">
        <v>74326</v>
      </c>
      <c r="Z47" s="37">
        <v>281193</v>
      </c>
      <c r="AA47" s="101"/>
      <c r="AB47" s="37">
        <f>AB42+AB45</f>
        <v>42783</v>
      </c>
      <c r="AC47" s="37">
        <f>AC42+AC45</f>
        <v>45736</v>
      </c>
      <c r="AD47" s="37">
        <f>AD42+AD45</f>
        <v>113539</v>
      </c>
      <c r="AE47" s="37">
        <f>AE42+AE45</f>
        <v>77577</v>
      </c>
      <c r="AF47" s="37">
        <f>SUM(AB47:AE47)</f>
        <v>279635</v>
      </c>
      <c r="AH47" s="37">
        <f>AH42+AH45</f>
        <v>68204.097625234906</v>
      </c>
      <c r="AI47" s="37">
        <f>AI42+AI45</f>
        <v>57681.664501706349</v>
      </c>
      <c r="AJ47" s="37">
        <f>AJ42+AJ45</f>
        <v>166498.0421260139</v>
      </c>
      <c r="AK47" s="37">
        <f>AK42+AK45</f>
        <v>53586.313160840386</v>
      </c>
      <c r="AL47" s="37">
        <f>SUM(AH47:AK47)</f>
        <v>345970.11741379549</v>
      </c>
      <c r="AN47" s="37">
        <f>AN42+AN45</f>
        <v>34738</v>
      </c>
      <c r="AO47" s="37">
        <f>AO42+AO45</f>
        <v>26150</v>
      </c>
      <c r="AP47" s="37">
        <f>AP42+AP45</f>
        <v>158799.00496540003</v>
      </c>
      <c r="AQ47" s="37">
        <f>AQ42+AQ45</f>
        <v>-93202.205883799703</v>
      </c>
      <c r="AR47" s="37">
        <f>SUM(AN47:AQ47)</f>
        <v>126484.79908160033</v>
      </c>
      <c r="AS47"/>
      <c r="AT47" s="37">
        <f>AT42+AT45</f>
        <v>58748.994771151003</v>
      </c>
      <c r="AU47" s="37">
        <f>AU42+AU45</f>
        <v>27489.042311475729</v>
      </c>
      <c r="AV47" s="37">
        <f>AV42+AV45</f>
        <v>158799.00496540003</v>
      </c>
      <c r="AW47" s="37">
        <f>AW42+AW45</f>
        <v>-93202.205883799703</v>
      </c>
      <c r="AX47" s="37">
        <f>SUM(AT47:AW47)</f>
        <v>151834.83616422705</v>
      </c>
      <c r="AY47" s="180"/>
      <c r="AZ47" s="399"/>
      <c r="BA47" s="399"/>
      <c r="BB47" s="399"/>
      <c r="BC47" s="399"/>
      <c r="BD47" s="399"/>
      <c r="BE47" s="180"/>
      <c r="BF47" s="37">
        <f>BF42+BF45</f>
        <v>18761.151256899961</v>
      </c>
      <c r="BG47" s="37"/>
      <c r="BH47" s="37"/>
      <c r="BI47" s="37"/>
      <c r="BJ47" s="37"/>
      <c r="BK47" s="180"/>
      <c r="BL47" s="399"/>
      <c r="BM47" s="399"/>
      <c r="BN47" s="399"/>
      <c r="BO47" s="399"/>
      <c r="BP47" s="399"/>
      <c r="BS47" s="26"/>
      <c r="BT47" s="26"/>
      <c r="BU47" s="26"/>
      <c r="BV47" s="26"/>
      <c r="BX47" s="26"/>
      <c r="BY47" s="26"/>
      <c r="BZ47" s="26"/>
      <c r="CA47" s="26"/>
    </row>
    <row r="48" spans="1:79" s="107" customFormat="1" ht="11.4" customHeight="1" x14ac:dyDescent="0.3">
      <c r="A48" s="56"/>
      <c r="B48" s="212" t="s">
        <v>55</v>
      </c>
      <c r="C48" s="103"/>
      <c r="D48" s="104">
        <v>0.20879114737606885</v>
      </c>
      <c r="E48" s="104">
        <v>0.25618464898731796</v>
      </c>
      <c r="F48" s="104">
        <v>0.28131525782880673</v>
      </c>
      <c r="G48" s="105">
        <v>0.28400571209183045</v>
      </c>
      <c r="H48" s="104">
        <v>0.2609227516770059</v>
      </c>
      <c r="I48" s="103"/>
      <c r="J48" s="104">
        <v>0.21345700037062579</v>
      </c>
      <c r="K48" s="104">
        <v>0.24206428091864177</v>
      </c>
      <c r="L48" s="104">
        <v>0.245143095499127</v>
      </c>
      <c r="M48" s="105">
        <v>0.19308035064134924</v>
      </c>
      <c r="N48" s="104">
        <v>0.22231515562145845</v>
      </c>
      <c r="O48" s="103"/>
      <c r="P48" s="104">
        <v>0.14737773175681393</v>
      </c>
      <c r="Q48" s="104">
        <v>0.19136125896684086</v>
      </c>
      <c r="R48" s="104">
        <v>0.26720403789613756</v>
      </c>
      <c r="S48" s="105">
        <v>0.19873318771602436</v>
      </c>
      <c r="T48" s="104">
        <v>0.20638891126882083</v>
      </c>
      <c r="U48" s="22"/>
      <c r="V48" s="104">
        <v>0.12443027169799166</v>
      </c>
      <c r="W48" s="104">
        <v>0.16307385951201603</v>
      </c>
      <c r="X48" s="104">
        <v>0.27042524580860855</v>
      </c>
      <c r="Y48" s="104">
        <v>0.2056089761322519</v>
      </c>
      <c r="Z48" s="104">
        <v>0.19570741430801578</v>
      </c>
      <c r="AA48" s="22"/>
      <c r="AB48" s="104">
        <f>IFERROR(AB47/AB10,"")</f>
        <v>0.12231332658627374</v>
      </c>
      <c r="AC48" s="104">
        <f>IFERROR(AC47/AC10,"")</f>
        <v>0.12009179659806429</v>
      </c>
      <c r="AD48" s="104">
        <f>IFERROR(AD47/AD10,"")</f>
        <v>0.25952839202527189</v>
      </c>
      <c r="AE48" s="104">
        <f>IFERROR(AE47/AE10,"")</f>
        <v>0.19384460847272128</v>
      </c>
      <c r="AF48" s="104">
        <f>IFERROR(AF47/AF10,"")</f>
        <v>0.17830362403303432</v>
      </c>
      <c r="AG48" s="25"/>
      <c r="AH48" s="104">
        <f>IFERROR(AH47/AH10,"")</f>
        <v>0.12202369398111329</v>
      </c>
      <c r="AI48" s="104">
        <f>IFERROR(AI47/AI10,"")</f>
        <v>0.10079439490957549</v>
      </c>
      <c r="AJ48" s="104">
        <f>IFERROR(AJ47/AJ10,"")</f>
        <v>0.2489722022772613</v>
      </c>
      <c r="AK48" s="104">
        <f>IFERROR(AK47/AK10,"")</f>
        <v>0.10090264745243181</v>
      </c>
      <c r="AL48" s="104">
        <f>IFERROR(AL47/AL10,"")</f>
        <v>0.14841986923920347</v>
      </c>
      <c r="AM48" s="25"/>
      <c r="AN48" s="104">
        <f>IFERROR(AN47/AN10,"")</f>
        <v>9.3393520149051085E-2</v>
      </c>
      <c r="AO48" s="104">
        <f>IFERROR(AO47/AO10,"")</f>
        <v>4.8352948790251753E-2</v>
      </c>
      <c r="AP48" s="104">
        <f>IFERROR(AP47/AP10,"")</f>
        <v>0.21986973301232507</v>
      </c>
      <c r="AQ48" s="104">
        <f>IFERROR(AQ47/AQ10,"")</f>
        <v>-0.16107874079321163</v>
      </c>
      <c r="AR48" s="104">
        <f>IFERROR(AR47/AR10,"")</f>
        <v>5.7139293876494787E-2</v>
      </c>
      <c r="AS48" s="25"/>
      <c r="AT48" s="104">
        <f>IFERROR(AT47/AT10,"")</f>
        <v>9.9174665426931916E-2</v>
      </c>
      <c r="AU48" s="104">
        <f>IFERROR(AU47/AU10,"")</f>
        <v>4.6069387154180123E-2</v>
      </c>
      <c r="AV48" s="104">
        <f>IFERROR(AV47/AV10,"")</f>
        <v>0.21986973301232507</v>
      </c>
      <c r="AW48" s="104">
        <f>IFERROR(AW47/AW10,"")</f>
        <v>-0.16107874079321163</v>
      </c>
      <c r="AX48" s="104">
        <f>IFERROR(AX47/AX10,"")</f>
        <v>6.0979783031647194E-2</v>
      </c>
      <c r="AY48" s="180"/>
      <c r="AZ48" s="399"/>
      <c r="BA48" s="399"/>
      <c r="BB48" s="399"/>
      <c r="BC48" s="399"/>
      <c r="BD48" s="399"/>
      <c r="BE48" s="180"/>
      <c r="BF48" s="104">
        <f>IFERROR(BF47/BF10,"")</f>
        <v>3.378938551492517E-2</v>
      </c>
      <c r="BG48" s="104"/>
      <c r="BH48" s="104"/>
      <c r="BI48" s="104"/>
      <c r="BJ48" s="104"/>
      <c r="BK48" s="180"/>
      <c r="BL48" s="399"/>
      <c r="BM48" s="399"/>
      <c r="BN48" s="399"/>
      <c r="BO48" s="399"/>
      <c r="BP48" s="399"/>
      <c r="BS48" s="26"/>
      <c r="BT48" s="26"/>
      <c r="BU48" s="26"/>
      <c r="BV48" s="26"/>
      <c r="BX48" s="26"/>
      <c r="BY48" s="26"/>
      <c r="BZ48" s="26"/>
      <c r="CA48" s="26"/>
    </row>
    <row r="49" spans="1:79" s="107" customFormat="1" ht="11.4" customHeight="1" x14ac:dyDescent="0.3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25"/>
      <c r="AH49" s="56"/>
      <c r="AI49" s="56"/>
      <c r="AJ49" s="56"/>
      <c r="AK49" s="56"/>
      <c r="AL49" s="56"/>
      <c r="AM49" s="25"/>
      <c r="AN49" s="56"/>
      <c r="AO49" s="56"/>
      <c r="AP49" s="56"/>
      <c r="AQ49" s="56"/>
      <c r="AR49" s="56"/>
      <c r="AS49" s="25"/>
      <c r="AT49" s="56"/>
      <c r="AU49" s="56"/>
      <c r="AV49" s="56"/>
      <c r="AW49" s="56"/>
      <c r="AX49" s="56"/>
      <c r="AY49" s="180"/>
      <c r="AZ49" s="180"/>
      <c r="BA49" s="180"/>
      <c r="BB49" s="180"/>
      <c r="BC49" s="180"/>
      <c r="BD49" s="180"/>
      <c r="BE49" s="180"/>
      <c r="BF49" s="56"/>
      <c r="BG49" s="56"/>
      <c r="BH49" s="56"/>
      <c r="BI49" s="56"/>
      <c r="BJ49" s="56"/>
      <c r="BK49" s="180"/>
      <c r="BL49" s="180"/>
      <c r="BM49" s="180"/>
      <c r="BN49" s="180"/>
      <c r="BO49" s="180"/>
      <c r="BP49" s="180"/>
      <c r="BS49" s="26"/>
      <c r="BT49" s="26"/>
      <c r="BU49" s="26"/>
      <c r="BV49" s="26"/>
      <c r="BX49" s="26"/>
      <c r="BY49" s="26"/>
      <c r="BZ49" s="26"/>
      <c r="CA49" s="26"/>
    </row>
    <row r="50" spans="1:79" ht="11.4" customHeight="1" x14ac:dyDescent="0.3">
      <c r="A50" s="116"/>
      <c r="B50" s="117" t="s">
        <v>56</v>
      </c>
      <c r="C50" s="35"/>
      <c r="D50" s="118">
        <v>1187</v>
      </c>
      <c r="E50" s="119">
        <v>965</v>
      </c>
      <c r="F50" s="119">
        <v>-310</v>
      </c>
      <c r="G50" s="120">
        <v>10707</v>
      </c>
      <c r="H50" s="213">
        <v>12549</v>
      </c>
      <c r="I50" s="35"/>
      <c r="J50" s="118">
        <v>12465</v>
      </c>
      <c r="K50" s="119">
        <v>2835</v>
      </c>
      <c r="L50" s="119">
        <v>5414</v>
      </c>
      <c r="M50" s="120">
        <v>6222</v>
      </c>
      <c r="N50" s="213">
        <v>26936</v>
      </c>
      <c r="O50" s="35"/>
      <c r="P50" s="118">
        <v>12486.595926056143</v>
      </c>
      <c r="Q50" s="119">
        <v>3020.7442395040216</v>
      </c>
      <c r="R50" s="119">
        <v>5811.1564031206217</v>
      </c>
      <c r="S50" s="120">
        <v>6712.2138917944176</v>
      </c>
      <c r="T50" s="213">
        <v>28030.710460475202</v>
      </c>
      <c r="V50" s="118">
        <v>3410</v>
      </c>
      <c r="W50" s="119">
        <v>4432</v>
      </c>
      <c r="X50" s="119">
        <v>1818</v>
      </c>
      <c r="Y50" s="119">
        <v>-1863</v>
      </c>
      <c r="Z50" s="213">
        <v>7797</v>
      </c>
      <c r="AB50" s="118">
        <v>2007</v>
      </c>
      <c r="AC50" s="119">
        <v>1351</v>
      </c>
      <c r="AD50" s="119">
        <v>920</v>
      </c>
      <c r="AE50" s="119">
        <v>1882</v>
      </c>
      <c r="AF50" s="213">
        <f t="shared" ref="AF50:AF55" si="25">SUM(AB50:AE50)</f>
        <v>6160</v>
      </c>
      <c r="AH50" s="118">
        <v>6620.7395041694081</v>
      </c>
      <c r="AI50" s="119">
        <v>11530.472932727118</v>
      </c>
      <c r="AJ50" s="119">
        <v>2754.0832818653626</v>
      </c>
      <c r="AK50" s="119">
        <v>4527.9315813976918</v>
      </c>
      <c r="AL50" s="213">
        <f t="shared" ref="AL50:AL55" si="26">SUM(AH50:AK50)</f>
        <v>25433.227300159582</v>
      </c>
      <c r="AN50" s="118">
        <v>2617</v>
      </c>
      <c r="AO50" s="119">
        <f>'P&amp;L YTD_new'!AM50-'P&amp;L QRT_new'!AN50</f>
        <v>4128</v>
      </c>
      <c r="AP50" s="119">
        <v>575.40569528000015</v>
      </c>
      <c r="AQ50" s="119">
        <f>'P&amp;L YTD_new'!AO50-'P&amp;L YTD_new'!AN50</f>
        <v>5736.7699998339995</v>
      </c>
      <c r="AR50" s="213">
        <f t="shared" ref="AR50:AR55" si="27">SUM(AN50:AQ50)</f>
        <v>13057.175695114</v>
      </c>
      <c r="AT50" s="118">
        <v>5305.5152196143172</v>
      </c>
      <c r="AU50" s="119">
        <v>4139.3663814866168</v>
      </c>
      <c r="AV50" s="119">
        <f t="shared" ref="AV50:AW52" si="28">AP50</f>
        <v>575.40569528000015</v>
      </c>
      <c r="AW50" s="119">
        <f t="shared" si="28"/>
        <v>5736.7699998339995</v>
      </c>
      <c r="AX50" s="213">
        <f t="shared" ref="AX50:AX55" si="29">SUM(AT50:AW50)</f>
        <v>15757.057296214933</v>
      </c>
      <c r="AY50" s="180"/>
      <c r="AZ50" s="399"/>
      <c r="BA50" s="399"/>
      <c r="BB50" s="399"/>
      <c r="BC50" s="399"/>
      <c r="BD50" s="399"/>
      <c r="BE50" s="180"/>
      <c r="BF50" s="118">
        <f>'P&amp;L YTD_new'!BA50</f>
        <v>3335.9525825679998</v>
      </c>
      <c r="BG50" s="119"/>
      <c r="BH50" s="119"/>
      <c r="BI50" s="119"/>
      <c r="BJ50" s="498"/>
      <c r="BK50" s="489"/>
      <c r="BL50" s="399"/>
      <c r="BM50" s="399"/>
      <c r="BN50" s="399"/>
      <c r="BO50" s="399"/>
      <c r="BP50" s="399"/>
      <c r="BS50" s="26"/>
      <c r="BT50" s="26"/>
      <c r="BU50" s="26"/>
      <c r="BV50" s="26"/>
      <c r="BX50" s="26"/>
      <c r="BY50" s="26"/>
      <c r="BZ50" s="26"/>
      <c r="CA50" s="26"/>
    </row>
    <row r="51" spans="1:79" ht="11.4" customHeight="1" x14ac:dyDescent="0.3">
      <c r="A51" s="116"/>
      <c r="B51" s="43" t="s">
        <v>57</v>
      </c>
      <c r="D51" s="47">
        <v>-3181</v>
      </c>
      <c r="E51" s="48">
        <v>-3458</v>
      </c>
      <c r="F51" s="48">
        <v>-2525</v>
      </c>
      <c r="G51" s="32">
        <v>-2750</v>
      </c>
      <c r="H51" s="214">
        <v>-11914</v>
      </c>
      <c r="J51" s="47">
        <v>-3648</v>
      </c>
      <c r="K51" s="48">
        <v>-5556</v>
      </c>
      <c r="L51" s="48">
        <v>-7139</v>
      </c>
      <c r="M51" s="32">
        <v>-16233</v>
      </c>
      <c r="N51" s="214">
        <v>-32576</v>
      </c>
      <c r="P51" s="47">
        <v>-8540.1775348909578</v>
      </c>
      <c r="Q51" s="48">
        <v>-14445.273221178784</v>
      </c>
      <c r="R51" s="48">
        <v>-17035.725021890274</v>
      </c>
      <c r="S51" s="32">
        <v>-18972.639539483815</v>
      </c>
      <c r="T51" s="214">
        <v>-58993.815317443834</v>
      </c>
      <c r="V51" s="47">
        <v>-17319</v>
      </c>
      <c r="W51" s="48">
        <v>-20272</v>
      </c>
      <c r="X51" s="48">
        <v>-18650</v>
      </c>
      <c r="Y51" s="48">
        <v>-12300</v>
      </c>
      <c r="Z51" s="214">
        <v>-68541</v>
      </c>
      <c r="AB51" s="47">
        <v>-17121</v>
      </c>
      <c r="AC51" s="48">
        <v>-15298</v>
      </c>
      <c r="AD51" s="48">
        <v>-16490</v>
      </c>
      <c r="AE51" s="48">
        <v>-15776</v>
      </c>
      <c r="AF51" s="214">
        <f t="shared" si="25"/>
        <v>-64685</v>
      </c>
      <c r="AH51" s="47">
        <v>-42958.980352678576</v>
      </c>
      <c r="AI51" s="48">
        <v>-37759.472158244389</v>
      </c>
      <c r="AJ51" s="48">
        <v>-40982.580429251335</v>
      </c>
      <c r="AK51" s="48">
        <v>-35383.14839038434</v>
      </c>
      <c r="AL51" s="214">
        <f t="shared" si="26"/>
        <v>-157084.18133055864</v>
      </c>
      <c r="AN51" s="47">
        <v>-16095</v>
      </c>
      <c r="AO51" s="48">
        <f>'P&amp;L YTD_new'!AM51-'P&amp;L QRT_new'!AN51</f>
        <v>-28989</v>
      </c>
      <c r="AP51" s="48">
        <v>-35006.828406579996</v>
      </c>
      <c r="AQ51" s="48">
        <f>'P&amp;L YTD_new'!AO51-'P&amp;L YTD_new'!AN51</f>
        <v>-31233.504907933995</v>
      </c>
      <c r="AR51" s="214">
        <f t="shared" si="27"/>
        <v>-111324.33331451399</v>
      </c>
      <c r="AT51" s="47">
        <v>-32430.63031139037</v>
      </c>
      <c r="AU51" s="48">
        <v>-33323.581383720477</v>
      </c>
      <c r="AV51" s="48">
        <f t="shared" si="28"/>
        <v>-35006.828406579996</v>
      </c>
      <c r="AW51" s="48">
        <f t="shared" si="28"/>
        <v>-31233.504907933995</v>
      </c>
      <c r="AX51" s="214">
        <f t="shared" si="29"/>
        <v>-131994.54500962485</v>
      </c>
      <c r="AY51" s="180"/>
      <c r="AZ51" s="399"/>
      <c r="BA51" s="399"/>
      <c r="BB51" s="399"/>
      <c r="BC51" s="399"/>
      <c r="BD51" s="399"/>
      <c r="BE51" s="180"/>
      <c r="BF51" s="47">
        <f>'P&amp;L YTD_new'!BA51</f>
        <v>-35505.806714867998</v>
      </c>
      <c r="BG51" s="48"/>
      <c r="BH51" s="48"/>
      <c r="BI51" s="48"/>
      <c r="BJ51" s="499"/>
      <c r="BK51" s="489"/>
      <c r="BL51" s="399"/>
      <c r="BM51" s="399"/>
      <c r="BN51" s="399"/>
      <c r="BO51" s="399"/>
      <c r="BP51" s="399"/>
      <c r="BS51" s="26"/>
      <c r="BT51" s="26"/>
      <c r="BU51" s="26"/>
      <c r="BV51" s="26"/>
      <c r="BX51" s="26"/>
      <c r="BY51" s="26"/>
      <c r="BZ51" s="26"/>
      <c r="CA51" s="26"/>
    </row>
    <row r="52" spans="1:79" ht="11.4" customHeight="1" x14ac:dyDescent="0.3">
      <c r="A52" s="116"/>
      <c r="B52" s="121" t="s">
        <v>58</v>
      </c>
      <c r="D52" s="47">
        <v>-268</v>
      </c>
      <c r="E52" s="48">
        <v>71</v>
      </c>
      <c r="F52" s="48">
        <v>3735</v>
      </c>
      <c r="G52" s="32">
        <v>0</v>
      </c>
      <c r="H52" s="214">
        <v>3538</v>
      </c>
      <c r="J52" s="47"/>
      <c r="K52" s="48"/>
      <c r="L52" s="48"/>
      <c r="M52" s="32"/>
      <c r="N52" s="214">
        <v>0</v>
      </c>
      <c r="P52" s="47"/>
      <c r="Q52" s="48"/>
      <c r="R52" s="48"/>
      <c r="S52" s="32"/>
      <c r="T52" s="214">
        <v>0</v>
      </c>
      <c r="V52" s="47">
        <v>0</v>
      </c>
      <c r="W52" s="48">
        <v>4242</v>
      </c>
      <c r="X52" s="48">
        <v>614</v>
      </c>
      <c r="Y52" s="48">
        <v>-3357</v>
      </c>
      <c r="Z52" s="214">
        <v>1499</v>
      </c>
      <c r="AB52" s="47">
        <v>0</v>
      </c>
      <c r="AC52" s="48">
        <v>-1064</v>
      </c>
      <c r="AD52" s="48">
        <v>0</v>
      </c>
      <c r="AE52" s="48">
        <v>-964</v>
      </c>
      <c r="AF52" s="214">
        <f t="shared" si="25"/>
        <v>-2028</v>
      </c>
      <c r="AH52" s="47"/>
      <c r="AI52" s="48">
        <v>-1419</v>
      </c>
      <c r="AJ52" s="48">
        <v>14</v>
      </c>
      <c r="AK52" s="48">
        <v>-963</v>
      </c>
      <c r="AL52" s="214">
        <f t="shared" si="26"/>
        <v>-2368</v>
      </c>
      <c r="AN52" s="47">
        <f>'P&amp;L YTD_new'!AL52-'P&amp;L QRT_new'!AM52</f>
        <v>0</v>
      </c>
      <c r="AO52" s="48">
        <f>'P&amp;L YTD_new'!AM52-'P&amp;L QRT_new'!AN52</f>
        <v>-3606</v>
      </c>
      <c r="AP52" s="48">
        <v>4181.8254999999999</v>
      </c>
      <c r="AQ52" s="48">
        <f>'P&amp;L YTD_new'!AO52-'P&amp;L YTD_new'!AN52</f>
        <v>-2356.3120187999998</v>
      </c>
      <c r="AR52" s="214">
        <f t="shared" si="27"/>
        <v>-1780.4865187999999</v>
      </c>
      <c r="AT52" s="47"/>
      <c r="AU52" s="48">
        <v>-3606</v>
      </c>
      <c r="AV52" s="48">
        <f t="shared" si="28"/>
        <v>4181.8254999999999</v>
      </c>
      <c r="AW52" s="48">
        <f t="shared" si="28"/>
        <v>-2356.3120187999998</v>
      </c>
      <c r="AX52" s="214">
        <f t="shared" si="29"/>
        <v>-1780.4865187999999</v>
      </c>
      <c r="AY52" s="180"/>
      <c r="AZ52" s="399"/>
      <c r="BA52" s="399"/>
      <c r="BB52" s="399"/>
      <c r="BC52" s="399"/>
      <c r="BD52" s="399"/>
      <c r="BE52" s="180"/>
      <c r="BF52" s="47">
        <f>'P&amp;L YTD_new'!BA52</f>
        <v>0</v>
      </c>
      <c r="BG52" s="48"/>
      <c r="BH52" s="48"/>
      <c r="BI52" s="48"/>
      <c r="BJ52" s="499"/>
      <c r="BK52" s="489"/>
      <c r="BL52" s="399"/>
      <c r="BM52" s="399"/>
      <c r="BN52" s="399"/>
      <c r="BO52" s="399"/>
      <c r="BP52" s="399"/>
      <c r="BS52" s="26"/>
      <c r="BT52" s="26"/>
      <c r="BU52" s="26"/>
      <c r="BV52" s="26"/>
      <c r="BX52" s="26"/>
      <c r="BY52" s="26"/>
      <c r="BZ52" s="26"/>
      <c r="CA52" s="26"/>
    </row>
    <row r="53" spans="1:79" ht="11.4" customHeight="1" x14ac:dyDescent="0.3">
      <c r="A53" s="116"/>
      <c r="B53" s="43" t="s">
        <v>59</v>
      </c>
      <c r="D53" s="47"/>
      <c r="E53" s="48"/>
      <c r="F53" s="48"/>
      <c r="G53" s="32"/>
      <c r="H53" s="214">
        <v>0</v>
      </c>
      <c r="J53" s="47"/>
      <c r="K53" s="48"/>
      <c r="L53" s="48"/>
      <c r="M53" s="32"/>
      <c r="N53" s="214">
        <v>0</v>
      </c>
      <c r="P53" s="47"/>
      <c r="Q53" s="48"/>
      <c r="R53" s="48"/>
      <c r="S53" s="32"/>
      <c r="T53" s="214">
        <v>0</v>
      </c>
      <c r="V53" s="47"/>
      <c r="W53" s="48"/>
      <c r="X53" s="48"/>
      <c r="Y53" s="48"/>
      <c r="Z53" s="214">
        <v>0</v>
      </c>
      <c r="AB53" s="47"/>
      <c r="AC53" s="48"/>
      <c r="AD53" s="48"/>
      <c r="AE53" s="48"/>
      <c r="AF53" s="214">
        <f t="shared" si="25"/>
        <v>0</v>
      </c>
      <c r="AH53" s="47"/>
      <c r="AI53" s="48"/>
      <c r="AJ53" s="48"/>
      <c r="AK53" s="48"/>
      <c r="AL53" s="214">
        <f t="shared" si="26"/>
        <v>0</v>
      </c>
      <c r="AN53" s="47"/>
      <c r="AO53" s="48"/>
      <c r="AP53" s="48"/>
      <c r="AQ53" s="48"/>
      <c r="AR53" s="214">
        <f t="shared" si="27"/>
        <v>0</v>
      </c>
      <c r="AT53" s="47"/>
      <c r="AU53" s="48"/>
      <c r="AV53" s="48"/>
      <c r="AW53" s="48"/>
      <c r="AX53" s="214">
        <f t="shared" si="29"/>
        <v>0</v>
      </c>
      <c r="AY53" s="180"/>
      <c r="AZ53" s="399"/>
      <c r="BA53" s="399"/>
      <c r="BB53" s="399"/>
      <c r="BC53" s="399"/>
      <c r="BD53" s="399"/>
      <c r="BE53" s="180"/>
      <c r="BF53" s="47">
        <f>'P&amp;L YTD_new'!BA53</f>
        <v>0</v>
      </c>
      <c r="BG53" s="48"/>
      <c r="BH53" s="48"/>
      <c r="BI53" s="48"/>
      <c r="BJ53" s="499"/>
      <c r="BK53" s="489"/>
      <c r="BL53" s="399"/>
      <c r="BM53" s="399"/>
      <c r="BN53" s="399"/>
      <c r="BO53" s="399"/>
      <c r="BP53" s="399"/>
      <c r="BS53" s="26"/>
      <c r="BT53" s="26"/>
      <c r="BU53" s="26"/>
      <c r="BV53" s="26"/>
      <c r="BX53" s="26"/>
      <c r="BY53" s="26"/>
      <c r="BZ53" s="26"/>
      <c r="CA53" s="26"/>
    </row>
    <row r="54" spans="1:79" ht="11.4" customHeight="1" x14ac:dyDescent="0.3">
      <c r="A54" s="116"/>
      <c r="B54" s="43" t="s">
        <v>60</v>
      </c>
      <c r="D54" s="47"/>
      <c r="E54" s="48"/>
      <c r="F54" s="48"/>
      <c r="G54" s="32"/>
      <c r="H54" s="214"/>
      <c r="J54" s="47"/>
      <c r="K54" s="48"/>
      <c r="L54" s="48"/>
      <c r="M54" s="32"/>
      <c r="N54" s="214"/>
      <c r="P54" s="47"/>
      <c r="Q54" s="48"/>
      <c r="R54" s="48"/>
      <c r="S54" s="32"/>
      <c r="T54" s="214"/>
      <c r="V54" s="47"/>
      <c r="W54" s="48"/>
      <c r="X54" s="48"/>
      <c r="Y54" s="48">
        <v>-18</v>
      </c>
      <c r="Z54" s="214">
        <v>-18</v>
      </c>
      <c r="AB54" s="47">
        <v>0</v>
      </c>
      <c r="AC54" s="48">
        <v>-355</v>
      </c>
      <c r="AD54" s="48">
        <v>14</v>
      </c>
      <c r="AE54" s="48">
        <v>1</v>
      </c>
      <c r="AF54" s="214">
        <f t="shared" si="25"/>
        <v>-340</v>
      </c>
      <c r="AH54" s="47"/>
      <c r="AI54" s="48"/>
      <c r="AJ54" s="48"/>
      <c r="AK54" s="48"/>
      <c r="AL54" s="214">
        <f t="shared" si="26"/>
        <v>0</v>
      </c>
      <c r="AN54" s="47"/>
      <c r="AO54" s="48"/>
      <c r="AP54" s="48"/>
      <c r="AQ54" s="48"/>
      <c r="AR54" s="214">
        <f t="shared" si="27"/>
        <v>0</v>
      </c>
      <c r="AT54" s="47"/>
      <c r="AU54" s="48"/>
      <c r="AV54" s="48"/>
      <c r="AW54" s="48"/>
      <c r="AX54" s="214">
        <f t="shared" si="29"/>
        <v>0</v>
      </c>
      <c r="AY54" s="180"/>
      <c r="AZ54" s="399"/>
      <c r="BA54" s="399"/>
      <c r="BB54" s="399"/>
      <c r="BC54" s="399"/>
      <c r="BD54" s="399"/>
      <c r="BE54" s="180"/>
      <c r="BF54" s="47">
        <f>'P&amp;L YTD_new'!BA54</f>
        <v>0</v>
      </c>
      <c r="BG54" s="48"/>
      <c r="BH54" s="48"/>
      <c r="BI54" s="48"/>
      <c r="BJ54" s="499"/>
      <c r="BK54" s="489"/>
      <c r="BL54" s="399"/>
      <c r="BM54" s="399"/>
      <c r="BN54" s="399"/>
      <c r="BO54" s="399"/>
      <c r="BP54" s="399"/>
      <c r="BS54" s="26"/>
      <c r="BT54" s="26"/>
      <c r="BU54" s="26"/>
      <c r="BV54" s="26"/>
      <c r="BX54" s="26"/>
      <c r="BY54" s="26"/>
      <c r="BZ54" s="26"/>
      <c r="CA54" s="26"/>
    </row>
    <row r="55" spans="1:79" ht="11.4" customHeight="1" x14ac:dyDescent="0.3">
      <c r="A55" s="116"/>
      <c r="B55" s="143" t="s">
        <v>61</v>
      </c>
      <c r="C55" s="76"/>
      <c r="D55" s="96"/>
      <c r="E55" s="97"/>
      <c r="F55" s="97"/>
      <c r="G55" s="98"/>
      <c r="H55" s="215">
        <v>0</v>
      </c>
      <c r="I55" s="76"/>
      <c r="J55" s="96">
        <v>0</v>
      </c>
      <c r="K55" s="97">
        <v>0</v>
      </c>
      <c r="L55" s="97">
        <v>-252</v>
      </c>
      <c r="M55" s="98">
        <v>-2280</v>
      </c>
      <c r="N55" s="215">
        <v>-2532</v>
      </c>
      <c r="O55" s="76"/>
      <c r="P55" s="96">
        <v>0</v>
      </c>
      <c r="Q55" s="97">
        <v>0</v>
      </c>
      <c r="R55" s="97">
        <v>-252</v>
      </c>
      <c r="S55" s="98">
        <v>-2280</v>
      </c>
      <c r="T55" s="215">
        <v>-2532</v>
      </c>
      <c r="V55" s="96">
        <v>1397</v>
      </c>
      <c r="W55" s="97">
        <v>-694</v>
      </c>
      <c r="X55" s="97">
        <v>-3413</v>
      </c>
      <c r="Y55" s="97">
        <v>-515</v>
      </c>
      <c r="Z55" s="215">
        <v>-3225</v>
      </c>
      <c r="AB55" s="96">
        <v>-409</v>
      </c>
      <c r="AC55" s="97">
        <v>94</v>
      </c>
      <c r="AD55" s="97">
        <v>783</v>
      </c>
      <c r="AE55" s="97">
        <v>1122</v>
      </c>
      <c r="AF55" s="215">
        <f t="shared" si="25"/>
        <v>1590</v>
      </c>
      <c r="AH55" s="96">
        <v>-409</v>
      </c>
      <c r="AI55" s="97">
        <v>94</v>
      </c>
      <c r="AJ55" s="97">
        <v>783</v>
      </c>
      <c r="AK55" s="97">
        <v>1122</v>
      </c>
      <c r="AL55" s="215">
        <f t="shared" si="26"/>
        <v>1590</v>
      </c>
      <c r="AN55" s="96">
        <v>1941</v>
      </c>
      <c r="AO55" s="97">
        <f>'P&amp;L YTD_new'!AM55-'P&amp;L QRT_new'!AN55</f>
        <v>-796</v>
      </c>
      <c r="AP55" s="97">
        <v>1111.8396699999998</v>
      </c>
      <c r="AQ55" s="97">
        <f>'P&amp;L YTD_new'!AO55-'P&amp;L YTD_new'!AN55</f>
        <v>991.6574599999999</v>
      </c>
      <c r="AR55" s="215">
        <f t="shared" si="27"/>
        <v>3248.4971299999997</v>
      </c>
      <c r="AT55" s="96">
        <v>1941</v>
      </c>
      <c r="AU55" s="97">
        <v>-796</v>
      </c>
      <c r="AV55" s="97">
        <f>AP55</f>
        <v>1111.8396699999998</v>
      </c>
      <c r="AW55" s="97">
        <f>AQ55</f>
        <v>991.6574599999999</v>
      </c>
      <c r="AX55" s="215">
        <f t="shared" si="29"/>
        <v>3248.4971299999997</v>
      </c>
      <c r="AY55" s="180"/>
      <c r="AZ55" s="399"/>
      <c r="BA55" s="399"/>
      <c r="BB55" s="399"/>
      <c r="BC55" s="399"/>
      <c r="BD55" s="399"/>
      <c r="BE55" s="180"/>
      <c r="BF55" s="96">
        <f>'P&amp;L YTD_new'!BA55</f>
        <v>-1528.6913153999999</v>
      </c>
      <c r="BG55" s="97"/>
      <c r="BH55" s="97"/>
      <c r="BI55" s="97"/>
      <c r="BJ55" s="500"/>
      <c r="BK55" s="489"/>
      <c r="BL55" s="399"/>
      <c r="BM55" s="399"/>
      <c r="BN55" s="399"/>
      <c r="BO55" s="399"/>
      <c r="BP55" s="399"/>
      <c r="BS55" s="26"/>
      <c r="BT55" s="26"/>
      <c r="BU55" s="26"/>
      <c r="BV55" s="26"/>
      <c r="BX55" s="26"/>
      <c r="BY55" s="26"/>
      <c r="BZ55" s="26"/>
      <c r="CA55" s="26"/>
    </row>
    <row r="56" spans="1:79" ht="11.4" customHeight="1" x14ac:dyDescent="0.3">
      <c r="A56" s="116"/>
      <c r="B56" s="122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H56" s="48"/>
      <c r="AI56" s="48"/>
      <c r="AJ56" s="48"/>
      <c r="AK56" s="48"/>
      <c r="AL56" s="48"/>
      <c r="AN56" s="48"/>
      <c r="AO56" s="48"/>
      <c r="AP56" s="48"/>
      <c r="AQ56" s="48"/>
      <c r="AR56" s="48"/>
      <c r="AT56" s="48"/>
      <c r="AU56" s="48"/>
      <c r="AV56" s="48"/>
      <c r="AW56" s="48"/>
      <c r="AX56" s="48"/>
      <c r="AY56" s="180"/>
      <c r="BE56" s="180"/>
      <c r="BF56" s="48"/>
      <c r="BG56" s="48"/>
      <c r="BH56" s="48"/>
      <c r="BI56" s="48"/>
      <c r="BJ56" s="48"/>
      <c r="BK56" s="180"/>
      <c r="BL56" s="180"/>
      <c r="BM56" s="180"/>
      <c r="BN56" s="180"/>
      <c r="BO56" s="180"/>
      <c r="BP56" s="180"/>
      <c r="BS56" s="26"/>
      <c r="BT56" s="26"/>
      <c r="BU56" s="26"/>
      <c r="BV56" s="26"/>
      <c r="BX56" s="26"/>
      <c r="BY56" s="26"/>
      <c r="BZ56" s="26"/>
      <c r="CA56" s="26"/>
    </row>
    <row r="57" spans="1:79" ht="11.4" customHeight="1" x14ac:dyDescent="0.3">
      <c r="A57" s="33"/>
      <c r="B57" s="34" t="s">
        <v>62</v>
      </c>
      <c r="C57" s="100"/>
      <c r="D57" s="36">
        <v>35097</v>
      </c>
      <c r="E57" s="37">
        <v>53473.135269999999</v>
      </c>
      <c r="F57" s="37">
        <v>64225.317039999965</v>
      </c>
      <c r="G57" s="78">
        <v>78964.547690000007</v>
      </c>
      <c r="H57" s="38">
        <v>231759.99999999997</v>
      </c>
      <c r="I57" s="100"/>
      <c r="J57" s="36">
        <v>54316</v>
      </c>
      <c r="K57" s="37">
        <v>61816</v>
      </c>
      <c r="L57" s="37">
        <v>64433</v>
      </c>
      <c r="M57" s="78">
        <v>50856.629453385598</v>
      </c>
      <c r="N57" s="38">
        <v>231421.6294533856</v>
      </c>
      <c r="O57" s="100"/>
      <c r="P57" s="36">
        <v>41100.086763908708</v>
      </c>
      <c r="Q57" s="37">
        <v>49465.382462070498</v>
      </c>
      <c r="R57" s="37">
        <v>86191.313411802679</v>
      </c>
      <c r="S57" s="78">
        <v>52191.948098056891</v>
      </c>
      <c r="T57" s="38">
        <v>228948.73073583876</v>
      </c>
      <c r="U57" s="101"/>
      <c r="V57" s="36">
        <v>26118</v>
      </c>
      <c r="W57" s="36">
        <v>46343</v>
      </c>
      <c r="X57" s="36">
        <v>89971</v>
      </c>
      <c r="Y57" s="36">
        <v>56273</v>
      </c>
      <c r="Z57" s="38">
        <v>218705</v>
      </c>
      <c r="AA57" s="101"/>
      <c r="AB57" s="36">
        <f>SUM(AB47,AB50:AB55)</f>
        <v>27260</v>
      </c>
      <c r="AC57" s="36">
        <f>SUM(AC47,AC50:AC55)</f>
        <v>30464</v>
      </c>
      <c r="AD57" s="36">
        <f>SUM(AD47,AD50:AD55)</f>
        <v>98766</v>
      </c>
      <c r="AE57" s="36">
        <f>SUM(AE47,AE50:AE55)</f>
        <v>63842</v>
      </c>
      <c r="AF57" s="38">
        <f t="shared" ref="AF57:AF61" si="30">SUM(AB57:AE57)</f>
        <v>220332</v>
      </c>
      <c r="AH57" s="36">
        <f>SUM(AH47,AH50:AH55)</f>
        <v>31456.856776725741</v>
      </c>
      <c r="AI57" s="36">
        <f>SUM(AI47,AI50:AI55)</f>
        <v>30127.665276189073</v>
      </c>
      <c r="AJ57" s="36">
        <f>SUM(AJ47,AJ50:AJ55)</f>
        <v>129066.54497862794</v>
      </c>
      <c r="AK57" s="36">
        <f>SUM(AK47,AK50:AK55)</f>
        <v>22890.096351853739</v>
      </c>
      <c r="AL57" s="38">
        <f>SUM(AL47,AL50:AL55)</f>
        <v>213541.16338339643</v>
      </c>
      <c r="AN57" s="36">
        <f>SUM(AN47,AN50:AN55)</f>
        <v>23201</v>
      </c>
      <c r="AO57" s="78">
        <f>SUM(AO47,AO50:AO55)</f>
        <v>-3113</v>
      </c>
      <c r="AP57" s="78">
        <f>SUM(AP47,AP50:AP55)</f>
        <v>129661.24742410005</v>
      </c>
      <c r="AQ57" s="78">
        <f>SUM(AQ47,AQ50:AQ55)</f>
        <v>-120063.5953506997</v>
      </c>
      <c r="AR57" s="38">
        <f>SUM(AR47,AR50:AR55)</f>
        <v>29685.65207340035</v>
      </c>
      <c r="AT57" s="78">
        <f>SUM(AT47,AT50:AT55)</f>
        <v>33564.87967937495</v>
      </c>
      <c r="AU57" s="78">
        <f>SUM(AU47,AU50:AU55)</f>
        <v>-6097.1726907581324</v>
      </c>
      <c r="AV57" s="78">
        <f>SUM(AV47,AV50:AV55)</f>
        <v>129661.24742410005</v>
      </c>
      <c r="AW57" s="78">
        <f>SUM(AW47,AW50:AW55)</f>
        <v>-120063.5953506997</v>
      </c>
      <c r="AX57" s="38">
        <f>SUM(AX47,AX50:AX55)</f>
        <v>37065.359062017145</v>
      </c>
      <c r="AY57" s="180"/>
      <c r="AZ57" s="399"/>
      <c r="BA57" s="399"/>
      <c r="BB57" s="399"/>
      <c r="BC57" s="399"/>
      <c r="BD57" s="399"/>
      <c r="BE57" s="180"/>
      <c r="BF57" s="126">
        <f>SUM(BF47,BF50:BF55)</f>
        <v>-14937.394190800038</v>
      </c>
      <c r="BG57" s="78"/>
      <c r="BH57" s="78"/>
      <c r="BI57" s="78"/>
      <c r="BJ57" s="38"/>
      <c r="BK57" s="180"/>
      <c r="BL57" s="399"/>
      <c r="BM57" s="399"/>
      <c r="BN57" s="399"/>
      <c r="BO57" s="399"/>
      <c r="BP57" s="399"/>
      <c r="BS57" s="26"/>
      <c r="BT57" s="26"/>
      <c r="BU57" s="26"/>
      <c r="BV57" s="26"/>
      <c r="BX57" s="26"/>
      <c r="BY57" s="26"/>
      <c r="BZ57" s="26"/>
      <c r="CA57" s="26"/>
    </row>
    <row r="58" spans="1:79" ht="11.4" customHeight="1" x14ac:dyDescent="0.3">
      <c r="A58" s="123"/>
      <c r="B58" s="43" t="s">
        <v>63</v>
      </c>
      <c r="D58" s="47">
        <v>-7809</v>
      </c>
      <c r="E58" s="48">
        <v>-10766</v>
      </c>
      <c r="F58" s="48">
        <v>-9359</v>
      </c>
      <c r="G58" s="32">
        <v>-16029</v>
      </c>
      <c r="H58" s="214">
        <v>-43963</v>
      </c>
      <c r="J58" s="47">
        <v>-9214</v>
      </c>
      <c r="K58" s="48">
        <v>-14237</v>
      </c>
      <c r="L58" s="48">
        <v>-13674</v>
      </c>
      <c r="M58" s="32">
        <v>-15972</v>
      </c>
      <c r="N58" s="214">
        <v>-53097</v>
      </c>
      <c r="P58" s="47">
        <v>-7928.4038711739295</v>
      </c>
      <c r="Q58" s="48">
        <v>-13792.182815899207</v>
      </c>
      <c r="R58" s="48">
        <v>-18188.778614537969</v>
      </c>
      <c r="S58" s="32">
        <v>-14441.899165155617</v>
      </c>
      <c r="T58" s="214">
        <v>-54351.264466766719</v>
      </c>
      <c r="V58" s="47">
        <v>-9809</v>
      </c>
      <c r="W58" s="48">
        <v>-12757</v>
      </c>
      <c r="X58" s="48">
        <v>-18268</v>
      </c>
      <c r="Y58" s="48">
        <v>-13917</v>
      </c>
      <c r="Z58" s="214">
        <v>-54751</v>
      </c>
      <c r="AB58" s="47">
        <v>-8233</v>
      </c>
      <c r="AC58" s="48">
        <v>-11361</v>
      </c>
      <c r="AD58" s="48">
        <v>-18901</v>
      </c>
      <c r="AE58" s="48">
        <v>-15947</v>
      </c>
      <c r="AF58" s="214">
        <f t="shared" si="30"/>
        <v>-54442</v>
      </c>
      <c r="AH58" s="47">
        <v>-15458.354643930612</v>
      </c>
      <c r="AI58" s="48">
        <v>-8052.8427516368611</v>
      </c>
      <c r="AJ58" s="48">
        <v>-40960.572970370638</v>
      </c>
      <c r="AK58" s="48">
        <v>-19778.287204769516</v>
      </c>
      <c r="AL58" s="214">
        <f t="shared" ref="AL58:AL61" si="31">SUM(AH58:AK58)</f>
        <v>-84250.05757070762</v>
      </c>
      <c r="AN58" s="47">
        <v>-10784</v>
      </c>
      <c r="AO58" s="48">
        <f>'P&amp;L YTD_new'!AM58-'P&amp;L QRT_new'!AN58</f>
        <v>-6143</v>
      </c>
      <c r="AP58" s="48">
        <v>-27802.105561900004</v>
      </c>
      <c r="AQ58" s="32">
        <f>'P&amp;L YTD_new'!AO58-'P&amp;L YTD_new'!AN58</f>
        <v>-7029.4710353999981</v>
      </c>
      <c r="AR58" s="214">
        <f t="shared" ref="AR58:AR61" si="32">SUM(AN58:AQ58)</f>
        <v>-51758.576597300002</v>
      </c>
      <c r="AT58" s="47">
        <v>-19782.123959051125</v>
      </c>
      <c r="AU58" s="48">
        <v>-7618.90641158985</v>
      </c>
      <c r="AV58" s="48">
        <f t="shared" ref="AV58:AW61" si="33">AP58</f>
        <v>-27802.105561900004</v>
      </c>
      <c r="AW58" s="48">
        <f t="shared" si="33"/>
        <v>-7029.4710353999981</v>
      </c>
      <c r="AX58" s="214">
        <f t="shared" ref="AX58:AX61" si="34">SUM(AT58:AW58)</f>
        <v>-62232.606967940977</v>
      </c>
      <c r="AY58" s="180"/>
      <c r="AZ58" s="399"/>
      <c r="BA58" s="399"/>
      <c r="BB58" s="399"/>
      <c r="BC58" s="399"/>
      <c r="BD58" s="399"/>
      <c r="BE58" s="180"/>
      <c r="BF58" s="496">
        <f>'P&amp;L YTD_new'!BA58</f>
        <v>-561.78345769999999</v>
      </c>
      <c r="BG58" s="48"/>
      <c r="BH58" s="48"/>
      <c r="BI58" s="48"/>
      <c r="BJ58" s="214"/>
      <c r="BK58" s="180"/>
      <c r="BL58" s="399"/>
      <c r="BM58" s="399"/>
      <c r="BN58" s="399"/>
      <c r="BO58" s="399"/>
      <c r="BP58" s="399"/>
      <c r="BS58" s="26"/>
      <c r="BT58" s="26"/>
      <c r="BU58" s="26"/>
      <c r="BV58" s="26"/>
      <c r="BX58" s="26"/>
      <c r="BY58" s="26"/>
      <c r="BZ58" s="26"/>
      <c r="CA58" s="26"/>
    </row>
    <row r="59" spans="1:79" s="101" customFormat="1" ht="11.4" customHeight="1" x14ac:dyDescent="0.3">
      <c r="A59" s="33"/>
      <c r="B59" s="463" t="s">
        <v>274</v>
      </c>
      <c r="D59" s="124">
        <v>27288</v>
      </c>
      <c r="E59" s="125">
        <v>42707.135269999999</v>
      </c>
      <c r="F59" s="125">
        <v>54866.317039999965</v>
      </c>
      <c r="G59" s="126">
        <v>62935.547690000007</v>
      </c>
      <c r="H59" s="216">
        <v>187796.99999999997</v>
      </c>
      <c r="J59" s="124">
        <v>45102</v>
      </c>
      <c r="K59" s="125">
        <v>47579</v>
      </c>
      <c r="L59" s="125">
        <v>50759</v>
      </c>
      <c r="M59" s="126">
        <v>34884.629453385598</v>
      </c>
      <c r="N59" s="216">
        <v>178324.6294533856</v>
      </c>
      <c r="P59" s="124">
        <v>33171.682892734781</v>
      </c>
      <c r="Q59" s="125">
        <v>35673.199646171292</v>
      </c>
      <c r="R59" s="125">
        <v>68002.534797264714</v>
      </c>
      <c r="S59" s="126">
        <v>37750.048932901278</v>
      </c>
      <c r="T59" s="216">
        <v>174597.46626907209</v>
      </c>
      <c r="V59" s="124">
        <v>16309</v>
      </c>
      <c r="W59" s="125">
        <v>33586</v>
      </c>
      <c r="X59" s="125">
        <v>71703</v>
      </c>
      <c r="Y59" s="125">
        <v>42356</v>
      </c>
      <c r="Z59" s="216">
        <v>163954</v>
      </c>
      <c r="AB59" s="124">
        <f>SUM(AB57:AB58)</f>
        <v>19027</v>
      </c>
      <c r="AC59" s="125">
        <f>SUM(AC57:AC58)</f>
        <v>19103</v>
      </c>
      <c r="AD59" s="125">
        <f>SUM(AD57:AD58)</f>
        <v>79865</v>
      </c>
      <c r="AE59" s="125">
        <f>SUM(AE57:AE58)</f>
        <v>47895</v>
      </c>
      <c r="AF59" s="216">
        <f t="shared" si="30"/>
        <v>165890</v>
      </c>
      <c r="AG59" s="25"/>
      <c r="AH59" s="124">
        <f>SUM(AH57:AH58)</f>
        <v>15998.502132795129</v>
      </c>
      <c r="AI59" s="125">
        <f>SUM(AI57:AI58)</f>
        <v>22074.822524552212</v>
      </c>
      <c r="AJ59" s="125">
        <f>SUM(AJ57:AJ58)</f>
        <v>88105.972008257289</v>
      </c>
      <c r="AK59" s="125">
        <f>SUM(AK57:AK58)</f>
        <v>3111.8091470842228</v>
      </c>
      <c r="AL59" s="216">
        <f t="shared" si="31"/>
        <v>129291.10581268885</v>
      </c>
      <c r="AM59" s="25"/>
      <c r="AN59" s="124">
        <f>SUM(AN57:AN58)</f>
        <v>12417</v>
      </c>
      <c r="AO59" s="125">
        <f>SUM(AO57:AO58)</f>
        <v>-9256</v>
      </c>
      <c r="AP59" s="125">
        <f>SUM(AP57:AP58)</f>
        <v>101859.14186220005</v>
      </c>
      <c r="AQ59" s="125">
        <f>SUM(AQ57:AQ58)</f>
        <v>-127093.0663860997</v>
      </c>
      <c r="AR59" s="216">
        <f t="shared" si="32"/>
        <v>-22072.924523899652</v>
      </c>
      <c r="AS59" s="404"/>
      <c r="AT59" s="126">
        <f>SUM(AT57:AT58)</f>
        <v>13782.755720323825</v>
      </c>
      <c r="AU59" s="125">
        <f>SUM(AU57:AU58)</f>
        <v>-13716.079102347983</v>
      </c>
      <c r="AV59" s="125">
        <f t="shared" si="33"/>
        <v>101859.14186220005</v>
      </c>
      <c r="AW59" s="125">
        <f t="shared" si="33"/>
        <v>-127093.0663860997</v>
      </c>
      <c r="AX59" s="216">
        <f t="shared" si="34"/>
        <v>-25167.24790592381</v>
      </c>
      <c r="AY59" s="180"/>
      <c r="AZ59" s="399"/>
      <c r="BA59" s="399"/>
      <c r="BB59" s="399"/>
      <c r="BC59" s="399"/>
      <c r="BD59" s="399"/>
      <c r="BE59" s="180"/>
      <c r="BF59" s="126">
        <f>SUM(BF57:BF58)</f>
        <v>-15499.177648500037</v>
      </c>
      <c r="BG59" s="125"/>
      <c r="BH59" s="125"/>
      <c r="BI59" s="125"/>
      <c r="BJ59" s="216"/>
      <c r="BK59" s="180"/>
      <c r="BL59" s="399"/>
      <c r="BM59" s="399"/>
      <c r="BN59" s="399"/>
      <c r="BO59" s="399"/>
      <c r="BP59" s="399"/>
      <c r="BS59" s="127"/>
      <c r="BT59" s="127"/>
      <c r="BU59" s="127"/>
      <c r="BV59" s="127"/>
      <c r="BX59" s="127"/>
      <c r="BY59" s="127"/>
      <c r="BZ59" s="127"/>
      <c r="CA59" s="127"/>
    </row>
    <row r="60" spans="1:79" s="107" customFormat="1" ht="11.4" customHeight="1" x14ac:dyDescent="0.3">
      <c r="A60" s="128"/>
      <c r="B60" s="464" t="s">
        <v>65</v>
      </c>
      <c r="D60" s="129">
        <v>26473</v>
      </c>
      <c r="E60" s="130">
        <v>41120.432480136762</v>
      </c>
      <c r="F60" s="130">
        <v>53406.019829863202</v>
      </c>
      <c r="G60" s="130">
        <v>61702.547690000036</v>
      </c>
      <c r="H60" s="217">
        <v>182702</v>
      </c>
      <c r="J60" s="129">
        <v>43405</v>
      </c>
      <c r="K60" s="130">
        <v>45825</v>
      </c>
      <c r="L60" s="130">
        <v>48928</v>
      </c>
      <c r="M60" s="130">
        <v>32373</v>
      </c>
      <c r="N60" s="217">
        <v>170531</v>
      </c>
      <c r="P60" s="129"/>
      <c r="Q60" s="130"/>
      <c r="R60" s="130"/>
      <c r="S60" s="130"/>
      <c r="T60" s="217"/>
      <c r="V60" s="129">
        <v>14393</v>
      </c>
      <c r="W60" s="130">
        <v>31890</v>
      </c>
      <c r="X60" s="130">
        <v>70147</v>
      </c>
      <c r="Y60" s="130">
        <v>39324</v>
      </c>
      <c r="Z60" s="217">
        <v>155754</v>
      </c>
      <c r="AA60" s="131"/>
      <c r="AB60" s="129">
        <v>16671</v>
      </c>
      <c r="AC60" s="130">
        <v>16840</v>
      </c>
      <c r="AD60" s="130">
        <v>77422</v>
      </c>
      <c r="AE60" s="130">
        <v>44944</v>
      </c>
      <c r="AF60" s="217">
        <f t="shared" si="30"/>
        <v>155877</v>
      </c>
      <c r="AG60" s="25"/>
      <c r="AH60" s="129">
        <f>AH59-AH61</f>
        <v>13642.502132795129</v>
      </c>
      <c r="AI60" s="130">
        <f t="shared" ref="AI60:AK60" si="35">AI59-AI61</f>
        <v>19811.822524552212</v>
      </c>
      <c r="AJ60" s="130">
        <f t="shared" si="35"/>
        <v>85662.972008257289</v>
      </c>
      <c r="AK60" s="130">
        <f t="shared" si="35"/>
        <v>160.80914708422279</v>
      </c>
      <c r="AL60" s="217">
        <f t="shared" si="31"/>
        <v>119278.10581268885</v>
      </c>
      <c r="AM60" s="25"/>
      <c r="AN60" s="129">
        <v>10010</v>
      </c>
      <c r="AO60" s="130">
        <f>'P&amp;L YTD_new'!AM60-'P&amp;L QRT_new'!AN60</f>
        <v>-11074</v>
      </c>
      <c r="AP60" s="130">
        <v>97677.693921048005</v>
      </c>
      <c r="AQ60" s="130">
        <f>'P&amp;L YTD_new'!AO60-'P&amp;L YTD_new'!AN60</f>
        <v>-130731.71880388557</v>
      </c>
      <c r="AR60" s="217">
        <f t="shared" si="32"/>
        <v>-34118.024882837562</v>
      </c>
      <c r="AS60" s="404"/>
      <c r="AT60" s="129">
        <f t="shared" ref="AT60:AU60" si="36">AT59-AT61</f>
        <v>11375.755720323825</v>
      </c>
      <c r="AU60" s="130">
        <f t="shared" si="36"/>
        <v>-15534.079102347983</v>
      </c>
      <c r="AV60" s="130">
        <f t="shared" si="33"/>
        <v>97677.693921048005</v>
      </c>
      <c r="AW60" s="130">
        <f t="shared" si="33"/>
        <v>-130731.71880388557</v>
      </c>
      <c r="AX60" s="217">
        <f t="shared" si="34"/>
        <v>-37212.348264861721</v>
      </c>
      <c r="AY60" s="180"/>
      <c r="AZ60" s="399"/>
      <c r="BA60" s="399"/>
      <c r="BB60" s="399"/>
      <c r="BC60" s="399"/>
      <c r="BD60" s="399"/>
      <c r="BE60" s="180"/>
      <c r="BF60" s="129">
        <f t="shared" ref="BF60" si="37">BF59-BF61</f>
        <v>-18636.235124308037</v>
      </c>
      <c r="BG60" s="130"/>
      <c r="BH60" s="130"/>
      <c r="BI60" s="130"/>
      <c r="BJ60" s="217"/>
      <c r="BK60" s="180"/>
      <c r="BL60" s="399"/>
      <c r="BM60" s="399"/>
      <c r="BN60" s="399"/>
      <c r="BO60" s="399"/>
      <c r="BP60" s="399"/>
      <c r="BS60" s="131"/>
      <c r="BT60" s="131"/>
      <c r="BU60" s="131"/>
      <c r="BV60" s="131"/>
      <c r="BX60" s="131"/>
      <c r="BY60" s="131"/>
      <c r="BZ60" s="131"/>
      <c r="CA60" s="131"/>
    </row>
    <row r="61" spans="1:79" s="107" customFormat="1" ht="14.4" x14ac:dyDescent="0.3">
      <c r="A61" s="128"/>
      <c r="B61" s="464" t="s">
        <v>66</v>
      </c>
      <c r="D61" s="129">
        <v>815</v>
      </c>
      <c r="E61" s="130">
        <v>1586.7027898632018</v>
      </c>
      <c r="F61" s="130">
        <v>1460.2972101367982</v>
      </c>
      <c r="G61" s="130">
        <v>1233</v>
      </c>
      <c r="H61" s="218">
        <v>5095</v>
      </c>
      <c r="J61" s="129">
        <v>1697</v>
      </c>
      <c r="K61" s="130">
        <v>1754</v>
      </c>
      <c r="L61" s="130">
        <v>1831</v>
      </c>
      <c r="M61" s="130">
        <v>2511</v>
      </c>
      <c r="N61" s="218">
        <v>7793</v>
      </c>
      <c r="P61" s="129"/>
      <c r="Q61" s="130"/>
      <c r="R61" s="130"/>
      <c r="S61" s="130"/>
      <c r="T61" s="218"/>
      <c r="V61" s="129">
        <v>1916</v>
      </c>
      <c r="W61" s="130">
        <v>1696</v>
      </c>
      <c r="X61" s="130">
        <v>1556</v>
      </c>
      <c r="Y61" s="130">
        <v>3032</v>
      </c>
      <c r="Z61" s="218">
        <v>8200</v>
      </c>
      <c r="AB61" s="129">
        <v>2356</v>
      </c>
      <c r="AC61" s="130">
        <v>2263</v>
      </c>
      <c r="AD61" s="130">
        <v>2443</v>
      </c>
      <c r="AE61" s="130">
        <v>2951</v>
      </c>
      <c r="AF61" s="218">
        <f t="shared" si="30"/>
        <v>10013</v>
      </c>
      <c r="AG61" s="25"/>
      <c r="AH61" s="129">
        <f>AB61</f>
        <v>2356</v>
      </c>
      <c r="AI61" s="130">
        <f t="shared" ref="AI61:AK61" si="38">AC61</f>
        <v>2263</v>
      </c>
      <c r="AJ61" s="130">
        <f t="shared" si="38"/>
        <v>2443</v>
      </c>
      <c r="AK61" s="130">
        <f t="shared" si="38"/>
        <v>2951</v>
      </c>
      <c r="AL61" s="218">
        <f t="shared" si="31"/>
        <v>10013</v>
      </c>
      <c r="AM61" s="25"/>
      <c r="AN61" s="129">
        <v>2407</v>
      </c>
      <c r="AO61" s="130">
        <f>'P&amp;L YTD_new'!AM61-'P&amp;L QRT_new'!AN61</f>
        <v>1818</v>
      </c>
      <c r="AP61" s="130">
        <v>4181.5530851519998</v>
      </c>
      <c r="AQ61" s="130">
        <f>'P&amp;L YTD_new'!AO61-'P&amp;L YTD_new'!AN61</f>
        <v>3638.6524229859988</v>
      </c>
      <c r="AR61" s="218">
        <f t="shared" si="32"/>
        <v>12045.205508137999</v>
      </c>
      <c r="AS61" s="25"/>
      <c r="AT61" s="129">
        <f>AN61</f>
        <v>2407</v>
      </c>
      <c r="AU61" s="130">
        <f>AO61</f>
        <v>1818</v>
      </c>
      <c r="AV61" s="130">
        <f t="shared" si="33"/>
        <v>4181.5530851519998</v>
      </c>
      <c r="AW61" s="130">
        <f t="shared" si="33"/>
        <v>3638.6524229859988</v>
      </c>
      <c r="AX61" s="218">
        <f t="shared" si="34"/>
        <v>12045.205508137999</v>
      </c>
      <c r="AY61" s="180"/>
      <c r="AZ61" s="399"/>
      <c r="BA61" s="399"/>
      <c r="BB61" s="399"/>
      <c r="BC61" s="399"/>
      <c r="BD61" s="399"/>
      <c r="BE61" s="180"/>
      <c r="BF61" s="129">
        <f>_xlfn.XLOOKUP(B61,'P&amp;L YTD_new'!$B$11:$B$133,'P&amp;L YTD_new'!$BA$11:$BA$133)</f>
        <v>3137.0574758079997</v>
      </c>
      <c r="BG61" s="130"/>
      <c r="BH61" s="130"/>
      <c r="BI61" s="130"/>
      <c r="BJ61" s="218"/>
      <c r="BK61" s="180"/>
      <c r="BL61" s="399"/>
      <c r="BM61" s="399"/>
      <c r="BN61" s="399"/>
      <c r="BO61" s="399"/>
      <c r="BP61" s="399"/>
      <c r="BS61" s="131"/>
      <c r="BT61" s="131"/>
      <c r="BU61" s="131"/>
      <c r="BV61" s="131"/>
      <c r="BX61" s="131"/>
      <c r="BY61" s="131"/>
      <c r="BZ61" s="131"/>
      <c r="CA61" s="131"/>
    </row>
    <row r="62" spans="1:79" s="107" customFormat="1" ht="14.25" customHeight="1" x14ac:dyDescent="0.3">
      <c r="A62" s="128"/>
      <c r="B62" s="466" t="s">
        <v>275</v>
      </c>
      <c r="D62" s="130"/>
      <c r="E62" s="130"/>
      <c r="F62" s="130"/>
      <c r="G62" s="130"/>
      <c r="H62" s="130"/>
      <c r="J62" s="130"/>
      <c r="K62" s="130"/>
      <c r="L62" s="130"/>
      <c r="M62" s="130"/>
      <c r="N62" s="130"/>
      <c r="P62" s="130"/>
      <c r="Q62" s="130"/>
      <c r="R62" s="130"/>
      <c r="S62" s="130"/>
      <c r="T62" s="130"/>
      <c r="V62" s="130"/>
      <c r="W62" s="130"/>
      <c r="X62" s="130"/>
      <c r="Y62" s="130"/>
      <c r="Z62" s="130"/>
      <c r="AB62" s="130"/>
      <c r="AC62" s="130"/>
      <c r="AD62" s="130"/>
      <c r="AE62" s="130"/>
      <c r="AF62" s="130"/>
      <c r="AG62" s="25"/>
      <c r="AH62" s="130"/>
      <c r="AI62" s="130"/>
      <c r="AJ62" s="130"/>
      <c r="AK62" s="130"/>
      <c r="AL62" s="130"/>
      <c r="AM62" s="25"/>
      <c r="AN62" s="130"/>
      <c r="AO62" s="130"/>
      <c r="AP62" s="130"/>
      <c r="AQ62" s="130"/>
      <c r="AR62" s="130"/>
      <c r="AS62" s="25"/>
      <c r="AT62" s="130"/>
      <c r="AU62" s="130"/>
      <c r="AV62" s="130"/>
      <c r="AW62" s="130"/>
      <c r="AX62" s="130"/>
      <c r="AY62" s="180"/>
      <c r="AZ62" s="180"/>
      <c r="BA62" s="180"/>
      <c r="BB62" s="180"/>
      <c r="BC62" s="180"/>
      <c r="BD62" s="180"/>
      <c r="BE62" s="180"/>
      <c r="BF62" s="130">
        <v>1764.1814099999999</v>
      </c>
      <c r="BG62" s="130"/>
      <c r="BH62" s="130"/>
      <c r="BI62" s="130"/>
      <c r="BJ62" s="130"/>
      <c r="BK62" s="180"/>
      <c r="BL62" s="180"/>
      <c r="BM62" s="180"/>
      <c r="BN62" s="180"/>
      <c r="BO62" s="180"/>
      <c r="BP62" s="180"/>
      <c r="BS62" s="131"/>
      <c r="BT62" s="131"/>
      <c r="BU62" s="131"/>
      <c r="BV62" s="131"/>
      <c r="BX62" s="131"/>
      <c r="BY62" s="131"/>
      <c r="BZ62" s="131"/>
      <c r="CA62" s="131"/>
    </row>
    <row r="63" spans="1:79" s="107" customFormat="1" ht="15.75" customHeight="1" x14ac:dyDescent="0.3">
      <c r="A63" s="128"/>
      <c r="B63" s="463" t="s">
        <v>276</v>
      </c>
      <c r="D63" s="130"/>
      <c r="E63" s="130"/>
      <c r="F63" s="130"/>
      <c r="G63" s="130"/>
      <c r="H63" s="130"/>
      <c r="J63" s="130"/>
      <c r="K63" s="130"/>
      <c r="L63" s="130"/>
      <c r="M63" s="130"/>
      <c r="N63" s="130"/>
      <c r="P63" s="130"/>
      <c r="Q63" s="130"/>
      <c r="R63" s="130"/>
      <c r="S63" s="130"/>
      <c r="T63" s="130"/>
      <c r="V63" s="130"/>
      <c r="W63" s="130"/>
      <c r="X63" s="130"/>
      <c r="Y63" s="130"/>
      <c r="Z63" s="130"/>
      <c r="AB63" s="130"/>
      <c r="AC63" s="130"/>
      <c r="AD63" s="130"/>
      <c r="AE63" s="130"/>
      <c r="AF63" s="130"/>
      <c r="AG63" s="25"/>
      <c r="AH63" s="130"/>
      <c r="AI63" s="130"/>
      <c r="AJ63" s="130"/>
      <c r="AK63" s="130"/>
      <c r="AL63" s="130"/>
      <c r="AM63" s="25"/>
      <c r="AN63" s="130"/>
      <c r="AO63" s="130"/>
      <c r="AP63" s="130"/>
      <c r="AQ63" s="130"/>
      <c r="AR63" s="130"/>
      <c r="AS63" s="25"/>
      <c r="AT63" s="461"/>
      <c r="AU63" s="461"/>
      <c r="AV63" s="461"/>
      <c r="AW63" s="461"/>
      <c r="AX63" s="461"/>
      <c r="AY63" s="180"/>
      <c r="AZ63" s="180"/>
      <c r="BA63" s="180"/>
      <c r="BB63" s="180"/>
      <c r="BC63" s="180"/>
      <c r="BD63" s="180"/>
      <c r="BE63" s="180"/>
      <c r="BF63" s="78">
        <f>SUM(BF59,BF62)</f>
        <v>-13734.996238500038</v>
      </c>
      <c r="BG63" s="461"/>
      <c r="BH63" s="461"/>
      <c r="BI63" s="461"/>
      <c r="BJ63" s="461"/>
      <c r="BK63" s="180"/>
      <c r="BL63" s="180"/>
      <c r="BM63" s="180"/>
      <c r="BN63" s="180"/>
      <c r="BO63" s="180"/>
      <c r="BP63" s="180"/>
      <c r="BS63" s="131"/>
      <c r="BT63" s="131"/>
      <c r="BU63" s="131"/>
      <c r="BV63" s="131"/>
      <c r="BX63" s="131"/>
      <c r="BY63" s="131"/>
      <c r="BZ63" s="131"/>
      <c r="CA63" s="131"/>
    </row>
    <row r="64" spans="1:79" ht="15" customHeight="1" x14ac:dyDescent="0.3">
      <c r="D64" s="27"/>
      <c r="E64" s="27"/>
      <c r="F64" s="27"/>
      <c r="G64" s="27"/>
      <c r="H64" s="27"/>
      <c r="J64" s="27"/>
      <c r="K64" s="27"/>
      <c r="L64" s="27"/>
      <c r="M64" s="220"/>
      <c r="N64" s="27"/>
      <c r="P64" s="27"/>
      <c r="Q64" s="27"/>
      <c r="R64" s="27"/>
      <c r="S64" s="27"/>
      <c r="T64" s="27"/>
      <c r="V64" s="178"/>
      <c r="W64" s="27"/>
      <c r="X64" s="179"/>
      <c r="Y64" s="179"/>
      <c r="Z64" s="178"/>
      <c r="AB64" s="178"/>
      <c r="AC64" s="27"/>
      <c r="AD64" s="179"/>
      <c r="AE64" s="431"/>
      <c r="AF64" s="178"/>
      <c r="AH64" s="178"/>
      <c r="AI64" s="27"/>
      <c r="AJ64" s="179"/>
      <c r="AK64" s="179"/>
      <c r="AL64" s="178"/>
      <c r="AR64" s="178"/>
      <c r="AV64" s="179"/>
      <c r="AW64" s="179"/>
      <c r="AX64" s="178"/>
      <c r="AY64" s="180"/>
      <c r="BE64" s="180"/>
      <c r="BH64" s="179"/>
      <c r="BI64" s="179"/>
      <c r="BJ64" s="178"/>
      <c r="BK64" s="180"/>
      <c r="BL64" s="180"/>
      <c r="BM64" s="180"/>
      <c r="BN64" s="180"/>
      <c r="BO64" s="180"/>
      <c r="BP64" s="180"/>
      <c r="BS64" s="26"/>
      <c r="BT64" s="26"/>
      <c r="BU64" s="26"/>
      <c r="BV64" s="26"/>
      <c r="BX64" s="26"/>
      <c r="BY64" s="26"/>
      <c r="BZ64" s="26"/>
      <c r="CA64" s="26"/>
    </row>
    <row r="65" spans="2:79" ht="11.4" customHeight="1" x14ac:dyDescent="0.3">
      <c r="D65" s="27"/>
      <c r="E65" s="27"/>
      <c r="F65" s="27"/>
      <c r="G65" s="27"/>
      <c r="H65" s="27"/>
      <c r="J65" s="27"/>
      <c r="K65" s="27"/>
      <c r="L65" s="27"/>
      <c r="M65" s="27"/>
      <c r="N65" s="27"/>
      <c r="P65" s="27"/>
      <c r="Q65" s="27"/>
      <c r="R65" s="27"/>
      <c r="S65" s="27"/>
      <c r="T65" s="27"/>
      <c r="V65" s="27"/>
      <c r="W65" s="27"/>
      <c r="X65" s="27"/>
      <c r="Y65" s="27"/>
      <c r="Z65" s="27"/>
      <c r="AB65" s="27"/>
      <c r="AC65" s="27"/>
      <c r="AD65" s="27"/>
      <c r="AE65" s="27"/>
      <c r="AF65" s="27"/>
      <c r="AH65" s="27"/>
      <c r="AI65" s="27"/>
      <c r="AJ65" s="27"/>
      <c r="AK65" s="27"/>
      <c r="AL65" s="27"/>
      <c r="AR65" s="27"/>
      <c r="AX65" s="27"/>
      <c r="AY65" s="180"/>
      <c r="BE65" s="180"/>
      <c r="BJ65" s="27"/>
      <c r="BK65" s="180"/>
      <c r="BL65" s="180"/>
      <c r="BM65" s="180"/>
      <c r="BN65" s="180"/>
      <c r="BO65" s="180"/>
      <c r="BP65" s="180"/>
      <c r="BS65" s="26"/>
      <c r="BT65" s="26"/>
      <c r="BU65" s="26"/>
      <c r="BV65" s="26"/>
      <c r="BX65" s="26"/>
      <c r="BY65" s="26"/>
      <c r="BZ65" s="26"/>
      <c r="CA65" s="26"/>
    </row>
    <row r="66" spans="2:79" ht="11.4" customHeight="1" x14ac:dyDescent="0.3">
      <c r="B66" s="2"/>
      <c r="D66" s="472" t="s">
        <v>3</v>
      </c>
      <c r="E66" s="472"/>
      <c r="F66" s="472"/>
      <c r="G66" s="472"/>
      <c r="H66" s="472"/>
      <c r="J66" s="472" t="s">
        <v>3</v>
      </c>
      <c r="K66" s="472"/>
      <c r="L66" s="472"/>
      <c r="M66" s="472"/>
      <c r="N66" s="472"/>
      <c r="P66" s="472" t="s">
        <v>4</v>
      </c>
      <c r="Q66" s="472"/>
      <c r="R66" s="472"/>
      <c r="S66" s="472"/>
      <c r="T66" s="472"/>
      <c r="V66" s="472" t="s">
        <v>3</v>
      </c>
      <c r="W66" s="472"/>
      <c r="X66" s="472"/>
      <c r="Y66" s="472"/>
      <c r="Z66" s="472"/>
      <c r="AB66" s="472" t="s">
        <v>3</v>
      </c>
      <c r="AC66" s="472"/>
      <c r="AD66" s="472"/>
      <c r="AE66" s="472"/>
      <c r="AF66" s="472"/>
      <c r="AH66" s="472" t="s">
        <v>4</v>
      </c>
      <c r="AI66" s="472"/>
      <c r="AJ66" s="472"/>
      <c r="AK66" s="472"/>
      <c r="AL66" s="472"/>
      <c r="AN66" s="472" t="s">
        <v>3</v>
      </c>
      <c r="AO66" s="472"/>
      <c r="AP66" s="472"/>
      <c r="AQ66" s="472"/>
      <c r="AR66" s="472"/>
      <c r="AT66" s="475" t="s">
        <v>1</v>
      </c>
      <c r="AU66" s="475"/>
      <c r="AV66" s="475"/>
      <c r="AW66" s="475"/>
      <c r="AX66" s="475"/>
      <c r="AY66" s="180"/>
      <c r="AZ66" s="468" t="s">
        <v>262</v>
      </c>
      <c r="BA66" s="468"/>
      <c r="BB66" s="468"/>
      <c r="BC66" s="468"/>
      <c r="BD66" s="468"/>
      <c r="BE66" s="180"/>
      <c r="BF66" s="473" t="s">
        <v>3</v>
      </c>
      <c r="BG66" s="473"/>
      <c r="BH66" s="473"/>
      <c r="BI66" s="473"/>
      <c r="BJ66" s="473"/>
      <c r="BK66" s="180"/>
      <c r="BL66" s="469" t="s">
        <v>262</v>
      </c>
      <c r="BM66" s="469"/>
      <c r="BN66" s="469"/>
      <c r="BO66" s="469"/>
      <c r="BP66" s="469"/>
      <c r="BS66" s="26"/>
      <c r="BT66" s="26"/>
      <c r="BU66" s="26"/>
      <c r="BV66" s="26"/>
      <c r="BX66" s="26"/>
      <c r="BY66" s="26"/>
      <c r="BZ66" s="26"/>
      <c r="CA66" s="26"/>
    </row>
    <row r="67" spans="2:79" ht="11.4" customHeight="1" x14ac:dyDescent="0.3">
      <c r="B67" s="3" t="s">
        <v>5</v>
      </c>
      <c r="D67" s="4" t="s">
        <v>6</v>
      </c>
      <c r="E67" s="4" t="s">
        <v>7</v>
      </c>
      <c r="F67" s="4" t="s">
        <v>8</v>
      </c>
      <c r="G67" s="5" t="s">
        <v>9</v>
      </c>
      <c r="H67" s="6">
        <v>2021</v>
      </c>
      <c r="J67" s="4" t="s">
        <v>10</v>
      </c>
      <c r="K67" s="4" t="s">
        <v>11</v>
      </c>
      <c r="L67" s="4" t="s">
        <v>12</v>
      </c>
      <c r="M67" s="5" t="s">
        <v>13</v>
      </c>
      <c r="N67" s="6">
        <v>2022</v>
      </c>
      <c r="P67" s="4" t="s">
        <v>10</v>
      </c>
      <c r="Q67" s="4" t="s">
        <v>11</v>
      </c>
      <c r="R67" s="4" t="s">
        <v>12</v>
      </c>
      <c r="S67" s="5" t="s">
        <v>13</v>
      </c>
      <c r="T67" s="6">
        <v>2022</v>
      </c>
      <c r="V67" s="4" t="s">
        <v>14</v>
      </c>
      <c r="W67" s="4" t="s">
        <v>15</v>
      </c>
      <c r="X67" s="7" t="s">
        <v>16</v>
      </c>
      <c r="Y67" s="5" t="s">
        <v>17</v>
      </c>
      <c r="Z67" s="6">
        <v>2023</v>
      </c>
      <c r="AB67" s="4" t="s">
        <v>18</v>
      </c>
      <c r="AC67" s="4" t="s">
        <v>19</v>
      </c>
      <c r="AD67" s="7" t="s">
        <v>20</v>
      </c>
      <c r="AE67" s="5" t="s">
        <v>17</v>
      </c>
      <c r="AF67" s="6">
        <v>2024</v>
      </c>
      <c r="AH67" s="4" t="s">
        <v>18</v>
      </c>
      <c r="AI67" s="4" t="s">
        <v>19</v>
      </c>
      <c r="AJ67" s="175" t="s">
        <v>20</v>
      </c>
      <c r="AK67" s="5" t="s">
        <v>21</v>
      </c>
      <c r="AL67" s="6">
        <v>2024</v>
      </c>
      <c r="AN67" s="4" t="s">
        <v>22</v>
      </c>
      <c r="AO67" s="4" t="s">
        <v>23</v>
      </c>
      <c r="AP67" s="175" t="s">
        <v>24</v>
      </c>
      <c r="AQ67" s="5" t="s">
        <v>246</v>
      </c>
      <c r="AR67" s="6">
        <v>2025</v>
      </c>
      <c r="AT67" s="474" t="s">
        <v>4</v>
      </c>
      <c r="AU67" s="474"/>
      <c r="AV67" s="474"/>
      <c r="AW67" s="474"/>
      <c r="AX67" s="474"/>
      <c r="AY67" s="180"/>
      <c r="AZ67" s="470" t="s">
        <v>4</v>
      </c>
      <c r="BA67" s="470"/>
      <c r="BB67" s="470"/>
      <c r="BC67" s="470"/>
      <c r="BD67" s="470"/>
      <c r="BE67" s="180"/>
      <c r="BF67" s="447" t="s">
        <v>263</v>
      </c>
      <c r="BG67" s="447" t="s">
        <v>264</v>
      </c>
      <c r="BH67" s="447" t="s">
        <v>265</v>
      </c>
      <c r="BI67" s="453" t="s">
        <v>266</v>
      </c>
      <c r="BJ67" s="454">
        <v>2026</v>
      </c>
      <c r="BK67" s="180"/>
      <c r="BL67" s="470" t="s">
        <v>3</v>
      </c>
      <c r="BM67" s="470"/>
      <c r="BN67" s="470"/>
      <c r="BO67" s="470"/>
      <c r="BP67" s="470"/>
      <c r="BS67" s="26"/>
      <c r="BT67" s="26"/>
      <c r="BU67" s="26"/>
      <c r="BV67" s="26"/>
      <c r="BX67" s="26"/>
      <c r="BY67" s="26"/>
      <c r="BZ67" s="26"/>
      <c r="CA67" s="26"/>
    </row>
    <row r="68" spans="2:79" ht="11.4" customHeight="1" x14ac:dyDescent="0.3">
      <c r="B68" s="8"/>
      <c r="D68" s="8"/>
      <c r="E68" s="4" t="s">
        <v>25</v>
      </c>
      <c r="F68" s="8"/>
      <c r="G68" s="9"/>
      <c r="H68" s="10" t="s">
        <v>26</v>
      </c>
      <c r="J68" s="8"/>
      <c r="K68" s="4" t="s">
        <v>25</v>
      </c>
      <c r="L68" s="4"/>
      <c r="M68" s="9"/>
      <c r="N68" s="10" t="s">
        <v>26</v>
      </c>
      <c r="P68" s="8"/>
      <c r="Q68" s="4"/>
      <c r="R68" s="8"/>
      <c r="S68" s="9"/>
      <c r="T68" s="10"/>
      <c r="V68" s="8"/>
      <c r="W68" s="4"/>
      <c r="X68" s="8"/>
      <c r="Y68" s="9"/>
      <c r="Z68" s="10" t="s">
        <v>26</v>
      </c>
      <c r="AB68" s="8"/>
      <c r="AC68" s="4" t="s">
        <v>25</v>
      </c>
      <c r="AD68" s="8"/>
      <c r="AE68" s="9"/>
      <c r="AF68" s="10" t="s">
        <v>26</v>
      </c>
      <c r="AH68" s="175"/>
      <c r="AI68" s="175"/>
      <c r="AJ68" s="175"/>
      <c r="AK68" s="9"/>
      <c r="AL68" s="177"/>
      <c r="AN68" s="175"/>
      <c r="AO68" s="175"/>
      <c r="AP68" s="175"/>
      <c r="AQ68" s="9"/>
      <c r="AR68" s="177"/>
      <c r="AT68" s="390" t="s">
        <v>22</v>
      </c>
      <c r="AU68" s="175" t="s">
        <v>23</v>
      </c>
      <c r="AV68" s="390" t="s">
        <v>24</v>
      </c>
      <c r="AW68" s="7" t="s">
        <v>246</v>
      </c>
      <c r="AX68" s="7">
        <v>2025</v>
      </c>
      <c r="AY68" s="180"/>
      <c r="AZ68" s="442" t="s">
        <v>22</v>
      </c>
      <c r="BA68" s="439" t="s">
        <v>23</v>
      </c>
      <c r="BB68" s="442" t="s">
        <v>24</v>
      </c>
      <c r="BC68" s="443" t="s">
        <v>246</v>
      </c>
      <c r="BD68" s="443">
        <v>2025</v>
      </c>
      <c r="BE68" s="180"/>
      <c r="BF68" s="390"/>
      <c r="BG68" s="175"/>
      <c r="BH68" s="390"/>
      <c r="BI68" s="7"/>
      <c r="BJ68" s="7"/>
      <c r="BK68" s="180"/>
      <c r="BL68" s="442" t="s">
        <v>263</v>
      </c>
      <c r="BM68" s="439"/>
      <c r="BN68" s="442"/>
      <c r="BO68" s="443"/>
      <c r="BP68" s="443"/>
      <c r="BS68" s="26"/>
      <c r="BT68" s="26"/>
      <c r="BU68" s="26"/>
      <c r="BV68" s="26"/>
      <c r="BX68" s="26"/>
      <c r="BY68" s="26"/>
      <c r="BZ68" s="26"/>
      <c r="CA68" s="26"/>
    </row>
    <row r="69" spans="2:79" ht="11.4" customHeight="1" x14ac:dyDescent="0.3">
      <c r="AC69" s="22"/>
      <c r="AD69" s="22"/>
      <c r="AE69" s="22"/>
      <c r="AF69" s="22"/>
      <c r="AH69" s="22"/>
      <c r="AI69" s="22"/>
      <c r="AJ69" s="22"/>
      <c r="AK69" s="22"/>
      <c r="AL69" s="22"/>
      <c r="AR69" s="22"/>
      <c r="AY69" s="180"/>
      <c r="BE69" s="180"/>
      <c r="BK69" s="180"/>
      <c r="BL69" s="180"/>
      <c r="BM69" s="180"/>
      <c r="BN69" s="180"/>
      <c r="BO69" s="180"/>
      <c r="BP69" s="180"/>
      <c r="BS69" s="26"/>
      <c r="BT69" s="26"/>
      <c r="BU69" s="26"/>
      <c r="BV69" s="26"/>
      <c r="BX69" s="26"/>
      <c r="BY69" s="26"/>
      <c r="BZ69" s="26"/>
      <c r="CA69" s="26"/>
    </row>
    <row r="70" spans="2:79" s="101" customFormat="1" ht="11.4" customHeight="1" x14ac:dyDescent="0.3">
      <c r="B70" s="135" t="s">
        <v>62</v>
      </c>
      <c r="C70" s="100"/>
      <c r="D70" s="136">
        <v>35097</v>
      </c>
      <c r="E70" s="137">
        <v>53473.135269999999</v>
      </c>
      <c r="F70" s="137">
        <v>64225.317039999965</v>
      </c>
      <c r="G70" s="138">
        <v>78964.547690000007</v>
      </c>
      <c r="H70" s="221">
        <v>231759.99999999997</v>
      </c>
      <c r="I70" s="100"/>
      <c r="J70" s="136">
        <v>54316</v>
      </c>
      <c r="K70" s="137">
        <v>61816</v>
      </c>
      <c r="L70" s="137">
        <v>64433</v>
      </c>
      <c r="M70" s="138">
        <v>50856.629453385598</v>
      </c>
      <c r="N70" s="221">
        <v>231421.6294533856</v>
      </c>
      <c r="O70" s="100"/>
      <c r="P70" s="136">
        <v>41100.086763908708</v>
      </c>
      <c r="Q70" s="137">
        <v>49465.382462070498</v>
      </c>
      <c r="R70" s="137">
        <v>86191.313411802679</v>
      </c>
      <c r="S70" s="138">
        <v>52191.948098056891</v>
      </c>
      <c r="T70" s="221">
        <v>228948.73073583876</v>
      </c>
      <c r="V70" s="136">
        <v>26118</v>
      </c>
      <c r="W70" s="137">
        <v>46343</v>
      </c>
      <c r="X70" s="137">
        <v>89971</v>
      </c>
      <c r="Y70" s="138">
        <v>56273</v>
      </c>
      <c r="Z70" s="221">
        <v>218705</v>
      </c>
      <c r="AB70" s="136">
        <f>AB57</f>
        <v>27260</v>
      </c>
      <c r="AC70" s="137">
        <f>AC57</f>
        <v>30464</v>
      </c>
      <c r="AD70" s="137">
        <f>AD57</f>
        <v>98766</v>
      </c>
      <c r="AE70" s="138">
        <f>AE57</f>
        <v>63842</v>
      </c>
      <c r="AF70" s="221">
        <f t="shared" ref="AF70:AF79" si="39">SUM(AB70:AE70)</f>
        <v>220332</v>
      </c>
      <c r="AG70" s="25"/>
      <c r="AH70" s="136">
        <f>AH57</f>
        <v>31456.856776725741</v>
      </c>
      <c r="AI70" s="137">
        <f>AI57</f>
        <v>30127.665276189073</v>
      </c>
      <c r="AJ70" s="137">
        <f>AJ57</f>
        <v>129066.54497862794</v>
      </c>
      <c r="AK70" s="138">
        <f>AK57</f>
        <v>22890.096351853739</v>
      </c>
      <c r="AL70" s="221">
        <f t="shared" ref="AL70:AL78" si="40">SUM(AH70:AK70)</f>
        <v>213541.16338339649</v>
      </c>
      <c r="AM70" s="25"/>
      <c r="AN70" s="136">
        <f>AN57</f>
        <v>23201</v>
      </c>
      <c r="AO70" s="137">
        <f>AO57</f>
        <v>-3113</v>
      </c>
      <c r="AP70" s="137">
        <f>AP57</f>
        <v>129661.24742410005</v>
      </c>
      <c r="AQ70" s="138">
        <f>AQ57</f>
        <v>-120063.5953506997</v>
      </c>
      <c r="AR70" s="221">
        <f t="shared" ref="AR70:AR79" si="41">SUM(AN70:AQ70)</f>
        <v>29685.652073400357</v>
      </c>
      <c r="AS70" s="392"/>
      <c r="AT70" s="136">
        <f>AT57</f>
        <v>33564.87967937495</v>
      </c>
      <c r="AU70" s="137">
        <f>AU57</f>
        <v>-6097.1726907581324</v>
      </c>
      <c r="AV70" s="137">
        <f>AV57</f>
        <v>129661.24742410005</v>
      </c>
      <c r="AW70" s="138">
        <f>AW57</f>
        <v>-120063.5953506997</v>
      </c>
      <c r="AX70" s="221">
        <f t="shared" ref="AX70:AX79" si="42">SUM(AT70:AW70)</f>
        <v>37065.359062017145</v>
      </c>
      <c r="AY70" s="180"/>
      <c r="AZ70" s="399"/>
      <c r="BA70" s="399"/>
      <c r="BB70" s="399"/>
      <c r="BC70" s="399"/>
      <c r="BD70" s="399"/>
      <c r="BE70" s="180"/>
      <c r="BF70" s="136">
        <f>BF57</f>
        <v>-14937.394190800038</v>
      </c>
      <c r="BG70" s="137"/>
      <c r="BH70" s="137"/>
      <c r="BI70" s="138"/>
      <c r="BJ70" s="501"/>
      <c r="BK70" s="489"/>
      <c r="BL70" s="399"/>
      <c r="BM70" s="399"/>
      <c r="BN70" s="399"/>
      <c r="BO70" s="399"/>
      <c r="BP70" s="399"/>
      <c r="BS70" s="127"/>
      <c r="BT70" s="127"/>
      <c r="BU70" s="127"/>
      <c r="BV70" s="127"/>
      <c r="BX70" s="127"/>
      <c r="BY70" s="127"/>
      <c r="BZ70" s="127"/>
      <c r="CA70" s="127"/>
    </row>
    <row r="71" spans="2:79" ht="11.4" customHeight="1" x14ac:dyDescent="0.3">
      <c r="B71" s="121" t="s">
        <v>61</v>
      </c>
      <c r="D71" s="47"/>
      <c r="E71" s="48"/>
      <c r="F71" s="48"/>
      <c r="G71" s="32"/>
      <c r="H71" s="222">
        <v>0</v>
      </c>
      <c r="J71" s="47">
        <v>0</v>
      </c>
      <c r="K71" s="48">
        <v>0</v>
      </c>
      <c r="L71" s="48">
        <v>252</v>
      </c>
      <c r="M71" s="32">
        <v>2280</v>
      </c>
      <c r="N71" s="214">
        <v>2532</v>
      </c>
      <c r="P71" s="47"/>
      <c r="Q71" s="48"/>
      <c r="R71" s="48"/>
      <c r="S71" s="32"/>
      <c r="T71" s="222">
        <v>0</v>
      </c>
      <c r="V71" s="47">
        <v>-1397</v>
      </c>
      <c r="W71" s="48">
        <v>694</v>
      </c>
      <c r="X71" s="48">
        <v>3413</v>
      </c>
      <c r="Y71" s="32">
        <v>515</v>
      </c>
      <c r="Z71" s="214">
        <v>3225</v>
      </c>
      <c r="AB71" s="47">
        <f>-AB55</f>
        <v>409</v>
      </c>
      <c r="AC71" s="48">
        <v>-94</v>
      </c>
      <c r="AD71" s="48">
        <v>-783</v>
      </c>
      <c r="AE71" s="32">
        <v>-1122</v>
      </c>
      <c r="AF71" s="214">
        <f t="shared" si="39"/>
        <v>-1590</v>
      </c>
      <c r="AH71" s="47">
        <f>-AH55</f>
        <v>409</v>
      </c>
      <c r="AI71" s="48">
        <f t="shared" ref="AI71:AK71" si="43">-AI55</f>
        <v>-94</v>
      </c>
      <c r="AJ71" s="48">
        <f t="shared" si="43"/>
        <v>-783</v>
      </c>
      <c r="AK71" s="32">
        <f t="shared" si="43"/>
        <v>-1122</v>
      </c>
      <c r="AL71" s="214">
        <f t="shared" si="40"/>
        <v>-1590</v>
      </c>
      <c r="AN71" s="47">
        <f>-AN55</f>
        <v>-1941</v>
      </c>
      <c r="AO71" s="48">
        <f t="shared" ref="AO71:AQ71" si="44">-AO55</f>
        <v>796</v>
      </c>
      <c r="AP71" s="48">
        <f t="shared" si="44"/>
        <v>-1111.8396699999998</v>
      </c>
      <c r="AQ71" s="32">
        <f t="shared" si="44"/>
        <v>-991.6574599999999</v>
      </c>
      <c r="AR71" s="214">
        <f t="shared" si="41"/>
        <v>-3248.4971299999997</v>
      </c>
      <c r="AS71" s="391"/>
      <c r="AT71" s="47">
        <f>-AT55</f>
        <v>-1941</v>
      </c>
      <c r="AU71" s="48">
        <f t="shared" ref="AU71:AV71" si="45">-AU55</f>
        <v>796</v>
      </c>
      <c r="AV71" s="48">
        <f t="shared" si="45"/>
        <v>-1111.8396699999998</v>
      </c>
      <c r="AW71" s="32">
        <f t="shared" ref="AW71" si="46">-AW55</f>
        <v>-991.6574599999999</v>
      </c>
      <c r="AX71" s="214">
        <f t="shared" si="42"/>
        <v>-3248.4971299999997</v>
      </c>
      <c r="AY71" s="180"/>
      <c r="AZ71" s="399"/>
      <c r="BA71" s="399"/>
      <c r="BB71" s="399"/>
      <c r="BC71" s="399"/>
      <c r="BD71" s="399"/>
      <c r="BE71" s="180"/>
      <c r="BF71" s="47">
        <f>'P&amp;L YTD_new'!BA71</f>
        <v>1528.6913153999999</v>
      </c>
      <c r="BG71" s="48"/>
      <c r="BH71" s="48"/>
      <c r="BI71" s="32"/>
      <c r="BJ71" s="499"/>
      <c r="BK71" s="489"/>
      <c r="BL71" s="399"/>
      <c r="BM71" s="399"/>
      <c r="BN71" s="399"/>
      <c r="BO71" s="399"/>
      <c r="BP71" s="399"/>
      <c r="BS71" s="26"/>
      <c r="BT71" s="26"/>
      <c r="BU71" s="26"/>
      <c r="BV71" s="26"/>
      <c r="BX71" s="26"/>
      <c r="BY71" s="26"/>
      <c r="BZ71" s="26"/>
      <c r="CA71" s="26"/>
    </row>
    <row r="72" spans="2:79" ht="11.4" customHeight="1" x14ac:dyDescent="0.3">
      <c r="B72" s="121" t="s">
        <v>57</v>
      </c>
      <c r="D72" s="47">
        <v>3181</v>
      </c>
      <c r="E72" s="48">
        <v>3458</v>
      </c>
      <c r="F72" s="48">
        <v>2525</v>
      </c>
      <c r="G72" s="32">
        <v>2750</v>
      </c>
      <c r="H72" s="214">
        <v>11914</v>
      </c>
      <c r="J72" s="47">
        <v>3648</v>
      </c>
      <c r="K72" s="48">
        <v>5556</v>
      </c>
      <c r="L72" s="48">
        <v>7139</v>
      </c>
      <c r="M72" s="32">
        <v>16233</v>
      </c>
      <c r="N72" s="214">
        <v>32576</v>
      </c>
      <c r="P72" s="47"/>
      <c r="Q72" s="48"/>
      <c r="R72" s="48"/>
      <c r="S72" s="32"/>
      <c r="T72" s="214">
        <v>0</v>
      </c>
      <c r="V72" s="47">
        <v>17319</v>
      </c>
      <c r="W72" s="48">
        <v>20272</v>
      </c>
      <c r="X72" s="48">
        <v>18650</v>
      </c>
      <c r="Y72" s="32">
        <v>12300</v>
      </c>
      <c r="Z72" s="214">
        <v>68541</v>
      </c>
      <c r="AB72" s="47">
        <f>-AB51</f>
        <v>17121</v>
      </c>
      <c r="AC72" s="48">
        <v>15298</v>
      </c>
      <c r="AD72" s="48">
        <v>16490</v>
      </c>
      <c r="AE72" s="32">
        <v>15776</v>
      </c>
      <c r="AF72" s="214">
        <f t="shared" si="39"/>
        <v>64685</v>
      </c>
      <c r="AH72" s="47">
        <f>-AH51</f>
        <v>42958.980352678576</v>
      </c>
      <c r="AI72" s="48">
        <f>-AI51</f>
        <v>37759.472158244389</v>
      </c>
      <c r="AJ72" s="48">
        <f>-AJ51</f>
        <v>40982.580429251335</v>
      </c>
      <c r="AK72" s="32">
        <f>-AK51</f>
        <v>35383.14839038434</v>
      </c>
      <c r="AL72" s="214">
        <f t="shared" si="40"/>
        <v>157084.18133055864</v>
      </c>
      <c r="AN72" s="47">
        <f>-AN51</f>
        <v>16095</v>
      </c>
      <c r="AO72" s="48">
        <f t="shared" ref="AO72:AQ72" si="47">-AO51</f>
        <v>28989</v>
      </c>
      <c r="AP72" s="48">
        <f t="shared" si="47"/>
        <v>35006.828406579996</v>
      </c>
      <c r="AQ72" s="32">
        <f t="shared" si="47"/>
        <v>31233.504907933995</v>
      </c>
      <c r="AR72" s="214">
        <f t="shared" si="41"/>
        <v>111324.33331451399</v>
      </c>
      <c r="AS72" s="391"/>
      <c r="AT72" s="47">
        <f>-AT51</f>
        <v>32430.63031139037</v>
      </c>
      <c r="AU72" s="48">
        <f>-AU51</f>
        <v>33323.581383720477</v>
      </c>
      <c r="AV72" s="48">
        <f>AP72</f>
        <v>35006.828406579996</v>
      </c>
      <c r="AW72" s="32">
        <f>AQ72</f>
        <v>31233.504907933995</v>
      </c>
      <c r="AX72" s="214">
        <f t="shared" si="42"/>
        <v>131994.54500962485</v>
      </c>
      <c r="AY72" s="180"/>
      <c r="AZ72" s="399"/>
      <c r="BA72" s="399"/>
      <c r="BB72" s="399"/>
      <c r="BC72" s="399"/>
      <c r="BD72" s="399"/>
      <c r="BE72" s="180"/>
      <c r="BF72" s="47">
        <f>'P&amp;L YTD_new'!BA72</f>
        <v>35505.806714867998</v>
      </c>
      <c r="BG72" s="48"/>
      <c r="BH72" s="48"/>
      <c r="BI72" s="32"/>
      <c r="BJ72" s="499"/>
      <c r="BK72" s="489"/>
      <c r="BL72" s="399"/>
      <c r="BM72" s="399"/>
      <c r="BN72" s="399"/>
      <c r="BO72" s="399"/>
      <c r="BP72" s="399"/>
      <c r="BS72" s="26"/>
      <c r="BT72" s="26"/>
      <c r="BU72" s="26"/>
      <c r="BV72" s="26"/>
      <c r="BX72" s="26"/>
      <c r="BY72" s="26"/>
      <c r="BZ72" s="26"/>
      <c r="CA72" s="26"/>
    </row>
    <row r="73" spans="2:79" ht="11.4" customHeight="1" x14ac:dyDescent="0.3">
      <c r="B73" s="121" t="s">
        <v>56</v>
      </c>
      <c r="D73" s="47">
        <v>-1187</v>
      </c>
      <c r="E73" s="48">
        <v>-965</v>
      </c>
      <c r="F73" s="48">
        <v>310</v>
      </c>
      <c r="G73" s="32">
        <v>-10707</v>
      </c>
      <c r="H73" s="214">
        <v>-12549</v>
      </c>
      <c r="J73" s="47">
        <v>-12465</v>
      </c>
      <c r="K73" s="48">
        <v>-2835</v>
      </c>
      <c r="L73" s="48">
        <v>-5414</v>
      </c>
      <c r="M73" s="32">
        <v>-6222</v>
      </c>
      <c r="N73" s="214">
        <v>-26936</v>
      </c>
      <c r="P73" s="47"/>
      <c r="Q73" s="48"/>
      <c r="R73" s="48"/>
      <c r="S73" s="32"/>
      <c r="T73" s="214">
        <v>0</v>
      </c>
      <c r="V73" s="47">
        <v>-3410</v>
      </c>
      <c r="W73" s="48">
        <v>-4432</v>
      </c>
      <c r="X73" s="48">
        <v>-1818</v>
      </c>
      <c r="Y73" s="32">
        <v>1863</v>
      </c>
      <c r="Z73" s="214">
        <v>-7797</v>
      </c>
      <c r="AB73" s="47">
        <f>-AB50</f>
        <v>-2007</v>
      </c>
      <c r="AC73" s="48">
        <v>-1351</v>
      </c>
      <c r="AD73" s="48">
        <v>-920</v>
      </c>
      <c r="AE73" s="32">
        <v>-1882</v>
      </c>
      <c r="AF73" s="214">
        <f t="shared" si="39"/>
        <v>-6160</v>
      </c>
      <c r="AH73" s="47">
        <f>-AH50</f>
        <v>-6620.7395041694081</v>
      </c>
      <c r="AI73" s="48">
        <f>-AI50</f>
        <v>-11530.472932727118</v>
      </c>
      <c r="AJ73" s="48">
        <f>-AJ50</f>
        <v>-2754.0832818653626</v>
      </c>
      <c r="AK73" s="32">
        <f>-AK50</f>
        <v>-4527.9315813976918</v>
      </c>
      <c r="AL73" s="214">
        <f t="shared" si="40"/>
        <v>-25433.227300159582</v>
      </c>
      <c r="AN73" s="47">
        <f>-AN50</f>
        <v>-2617</v>
      </c>
      <c r="AO73" s="48">
        <f t="shared" ref="AO73:AQ73" si="48">-AO50</f>
        <v>-4128</v>
      </c>
      <c r="AP73" s="48">
        <f t="shared" si="48"/>
        <v>-575.40569528000015</v>
      </c>
      <c r="AQ73" s="32">
        <f t="shared" si="48"/>
        <v>-5736.7699998339995</v>
      </c>
      <c r="AR73" s="214">
        <f t="shared" si="41"/>
        <v>-13057.175695114</v>
      </c>
      <c r="AS73" s="391"/>
      <c r="AT73" s="47">
        <f>-AT50</f>
        <v>-5305.5152196143172</v>
      </c>
      <c r="AU73" s="48">
        <f>-AU50</f>
        <v>-4139.3663814866168</v>
      </c>
      <c r="AV73" s="48">
        <f>AP73</f>
        <v>-575.40569528000015</v>
      </c>
      <c r="AW73" s="32">
        <f>AQ73</f>
        <v>-5736.7699998339995</v>
      </c>
      <c r="AX73" s="214">
        <f t="shared" si="42"/>
        <v>-15757.057296214933</v>
      </c>
      <c r="AY73" s="180"/>
      <c r="AZ73" s="399"/>
      <c r="BA73" s="399"/>
      <c r="BB73" s="399"/>
      <c r="BC73" s="399"/>
      <c r="BD73" s="399"/>
      <c r="BE73" s="180"/>
      <c r="BF73" s="47">
        <f>'P&amp;L YTD_new'!BA73</f>
        <v>-3335.9525825679998</v>
      </c>
      <c r="BG73" s="48"/>
      <c r="BH73" s="48"/>
      <c r="BI73" s="32"/>
      <c r="BJ73" s="499"/>
      <c r="BK73" s="489"/>
      <c r="BL73" s="399"/>
      <c r="BM73" s="399"/>
      <c r="BN73" s="399"/>
      <c r="BO73" s="399"/>
      <c r="BP73" s="399"/>
      <c r="BS73" s="26"/>
      <c r="BT73" s="26"/>
      <c r="BU73" s="26"/>
      <c r="BV73" s="26"/>
      <c r="BX73" s="26"/>
      <c r="BY73" s="26"/>
      <c r="BZ73" s="26"/>
      <c r="CA73" s="26"/>
    </row>
    <row r="74" spans="2:79" ht="11.4" customHeight="1" x14ac:dyDescent="0.3">
      <c r="B74" s="121" t="s">
        <v>67</v>
      </c>
      <c r="D74" s="47"/>
      <c r="E74" s="48"/>
      <c r="F74" s="48"/>
      <c r="G74" s="32"/>
      <c r="H74" s="214">
        <v>0</v>
      </c>
      <c r="J74" s="47"/>
      <c r="K74" s="48"/>
      <c r="L74" s="48"/>
      <c r="M74" s="32"/>
      <c r="N74" s="214">
        <v>0</v>
      </c>
      <c r="P74" s="47"/>
      <c r="Q74" s="48"/>
      <c r="R74" s="48"/>
      <c r="S74" s="32"/>
      <c r="T74" s="214">
        <v>0</v>
      </c>
      <c r="V74" s="47"/>
      <c r="W74" s="48"/>
      <c r="X74" s="48"/>
      <c r="Y74" s="32"/>
      <c r="Z74" s="214">
        <v>0</v>
      </c>
      <c r="AB74" s="47"/>
      <c r="AC74" s="48"/>
      <c r="AD74" s="48"/>
      <c r="AE74" s="32"/>
      <c r="AF74" s="214">
        <f t="shared" si="39"/>
        <v>0</v>
      </c>
      <c r="AH74" s="47"/>
      <c r="AI74" s="48"/>
      <c r="AJ74" s="48"/>
      <c r="AK74" s="32"/>
      <c r="AL74" s="214">
        <f t="shared" si="40"/>
        <v>0</v>
      </c>
      <c r="AN74" s="47"/>
      <c r="AO74" s="48"/>
      <c r="AP74" s="48"/>
      <c r="AQ74" s="32"/>
      <c r="AR74" s="214">
        <f t="shared" si="41"/>
        <v>0</v>
      </c>
      <c r="AS74" s="391"/>
      <c r="AT74" s="47"/>
      <c r="AU74" s="48"/>
      <c r="AV74" s="48"/>
      <c r="AW74" s="32"/>
      <c r="AX74" s="214">
        <f t="shared" si="42"/>
        <v>0</v>
      </c>
      <c r="AY74" s="180"/>
      <c r="AZ74" s="399"/>
      <c r="BA74" s="399"/>
      <c r="BB74" s="399"/>
      <c r="BC74" s="399"/>
      <c r="BD74" s="399"/>
      <c r="BE74" s="180"/>
      <c r="BF74" s="47">
        <f>'P&amp;L YTD_new'!BA74</f>
        <v>0</v>
      </c>
      <c r="BG74" s="48"/>
      <c r="BH74" s="48"/>
      <c r="BI74" s="32"/>
      <c r="BJ74" s="499"/>
      <c r="BK74" s="489"/>
      <c r="BL74" s="399"/>
      <c r="BM74" s="399"/>
      <c r="BN74" s="399"/>
      <c r="BO74" s="399"/>
      <c r="BP74" s="399"/>
      <c r="BS74" s="26"/>
      <c r="BT74" s="26"/>
      <c r="BU74" s="26"/>
      <c r="BV74" s="26"/>
      <c r="BX74" s="26"/>
      <c r="BY74" s="26"/>
      <c r="BZ74" s="26"/>
      <c r="CA74" s="26"/>
    </row>
    <row r="75" spans="2:79" ht="11.4" customHeight="1" x14ac:dyDescent="0.3">
      <c r="B75" s="121" t="s">
        <v>60</v>
      </c>
      <c r="D75" s="47"/>
      <c r="E75" s="48"/>
      <c r="F75" s="48"/>
      <c r="G75" s="32"/>
      <c r="H75" s="214"/>
      <c r="J75" s="47"/>
      <c r="K75" s="48"/>
      <c r="L75" s="48"/>
      <c r="M75" s="32"/>
      <c r="N75" s="214"/>
      <c r="P75" s="47"/>
      <c r="Q75" s="48"/>
      <c r="R75" s="48"/>
      <c r="S75" s="32"/>
      <c r="T75" s="214"/>
      <c r="V75" s="47"/>
      <c r="W75" s="48"/>
      <c r="X75" s="48"/>
      <c r="Y75" s="32">
        <v>18</v>
      </c>
      <c r="Z75" s="214">
        <v>18</v>
      </c>
      <c r="AB75" s="47">
        <f>AB54</f>
        <v>0</v>
      </c>
      <c r="AC75" s="48">
        <v>355</v>
      </c>
      <c r="AD75" s="48">
        <v>-14</v>
      </c>
      <c r="AE75" s="32">
        <v>-1</v>
      </c>
      <c r="AF75" s="214">
        <f t="shared" si="39"/>
        <v>340</v>
      </c>
      <c r="AH75" s="47"/>
      <c r="AI75" s="48"/>
      <c r="AJ75" s="48"/>
      <c r="AK75" s="32"/>
      <c r="AL75" s="214">
        <f t="shared" si="40"/>
        <v>0</v>
      </c>
      <c r="AN75" s="47"/>
      <c r="AO75" s="48"/>
      <c r="AP75" s="48"/>
      <c r="AQ75" s="32"/>
      <c r="AR75" s="214">
        <f t="shared" si="41"/>
        <v>0</v>
      </c>
      <c r="AS75" s="391"/>
      <c r="AT75" s="47"/>
      <c r="AU75" s="48"/>
      <c r="AV75" s="48"/>
      <c r="AW75" s="32"/>
      <c r="AX75" s="214">
        <f t="shared" si="42"/>
        <v>0</v>
      </c>
      <c r="AY75" s="180"/>
      <c r="AZ75" s="399"/>
      <c r="BA75" s="399"/>
      <c r="BB75" s="399"/>
      <c r="BC75" s="399"/>
      <c r="BD75" s="399"/>
      <c r="BE75" s="180"/>
      <c r="BF75" s="47">
        <f>'P&amp;L YTD_new'!BA75</f>
        <v>0</v>
      </c>
      <c r="BG75" s="48"/>
      <c r="BH75" s="48"/>
      <c r="BI75" s="32"/>
      <c r="BJ75" s="499"/>
      <c r="BK75" s="489"/>
      <c r="BL75" s="399"/>
      <c r="BM75" s="399"/>
      <c r="BN75" s="399"/>
      <c r="BO75" s="399"/>
      <c r="BP75" s="399"/>
      <c r="BS75" s="26"/>
      <c r="BT75" s="26"/>
      <c r="BU75" s="26"/>
      <c r="BV75" s="26"/>
      <c r="BX75" s="26"/>
      <c r="BY75" s="26"/>
      <c r="BZ75" s="26"/>
      <c r="CA75" s="26"/>
    </row>
    <row r="76" spans="2:79" ht="11.4" customHeight="1" x14ac:dyDescent="0.3">
      <c r="B76" s="121" t="s">
        <v>58</v>
      </c>
      <c r="D76" s="47">
        <v>268</v>
      </c>
      <c r="E76" s="48">
        <v>-71</v>
      </c>
      <c r="F76" s="48">
        <v>-3735</v>
      </c>
      <c r="G76" s="32">
        <v>0</v>
      </c>
      <c r="H76" s="214">
        <v>-3538</v>
      </c>
      <c r="J76" s="47"/>
      <c r="K76" s="48"/>
      <c r="L76" s="48"/>
      <c r="M76" s="32"/>
      <c r="N76" s="214">
        <v>0</v>
      </c>
      <c r="P76" s="47"/>
      <c r="Q76" s="48"/>
      <c r="R76" s="48"/>
      <c r="S76" s="32"/>
      <c r="T76" s="214">
        <v>0</v>
      </c>
      <c r="V76" s="47">
        <v>0</v>
      </c>
      <c r="W76" s="48">
        <v>-4242</v>
      </c>
      <c r="X76" s="48">
        <v>-614</v>
      </c>
      <c r="Y76" s="32">
        <v>3357</v>
      </c>
      <c r="Z76" s="214">
        <v>-1499</v>
      </c>
      <c r="AB76" s="47">
        <f>-AB52</f>
        <v>0</v>
      </c>
      <c r="AC76" s="48">
        <v>1064</v>
      </c>
      <c r="AD76" s="48">
        <v>0</v>
      </c>
      <c r="AE76" s="32">
        <v>964</v>
      </c>
      <c r="AF76" s="214">
        <f t="shared" si="39"/>
        <v>2028</v>
      </c>
      <c r="AH76" s="47">
        <f>-AH52</f>
        <v>0</v>
      </c>
      <c r="AI76" s="48">
        <f t="shared" ref="AI76:AK76" si="49">-AI52</f>
        <v>1419</v>
      </c>
      <c r="AJ76" s="48">
        <f t="shared" si="49"/>
        <v>-14</v>
      </c>
      <c r="AK76" s="32">
        <f t="shared" si="49"/>
        <v>963</v>
      </c>
      <c r="AL76" s="214">
        <f t="shared" si="40"/>
        <v>2368</v>
      </c>
      <c r="AN76" s="47">
        <f>'P&amp;L YTD_new'!AL76-'P&amp;L QRT_new'!AM76</f>
        <v>0</v>
      </c>
      <c r="AO76" s="48">
        <f>'P&amp;L YTD_new'!AM76-'P&amp;L QRT_new'!AN76</f>
        <v>3606</v>
      </c>
      <c r="AP76" s="48">
        <f>'P&amp;L YTD_new'!AN76-'P&amp;L YTD_new'!AM76</f>
        <v>-4181.8254999999999</v>
      </c>
      <c r="AQ76" s="32">
        <f>'P&amp;L YTD_new'!AO76-'P&amp;L YTD_new'!AN76</f>
        <v>2356.3120187999998</v>
      </c>
      <c r="AR76" s="214">
        <f t="shared" si="41"/>
        <v>1780.4865187999999</v>
      </c>
      <c r="AS76" s="391"/>
      <c r="AT76" s="47">
        <f>AN76</f>
        <v>0</v>
      </c>
      <c r="AU76" s="48">
        <f>AO76</f>
        <v>3606</v>
      </c>
      <c r="AV76" s="48">
        <f>AP76</f>
        <v>-4181.8254999999999</v>
      </c>
      <c r="AW76" s="32">
        <f>AQ76</f>
        <v>2356.3120187999998</v>
      </c>
      <c r="AX76" s="214">
        <f t="shared" si="42"/>
        <v>1780.4865187999999</v>
      </c>
      <c r="AY76" s="180"/>
      <c r="AZ76" s="399"/>
      <c r="BA76" s="399"/>
      <c r="BB76" s="399"/>
      <c r="BC76" s="399"/>
      <c r="BD76" s="399"/>
      <c r="BE76" s="180"/>
      <c r="BF76" s="47">
        <f>'P&amp;L YTD_new'!BA76</f>
        <v>0</v>
      </c>
      <c r="BG76" s="48"/>
      <c r="BH76" s="48"/>
      <c r="BI76" s="32"/>
      <c r="BJ76" s="499"/>
      <c r="BK76" s="489"/>
      <c r="BL76" s="399"/>
      <c r="BM76" s="399"/>
      <c r="BN76" s="399"/>
      <c r="BO76" s="399"/>
      <c r="BP76" s="399"/>
      <c r="BS76" s="26"/>
      <c r="BT76" s="26"/>
      <c r="BU76" s="26"/>
      <c r="BV76" s="26"/>
      <c r="BX76" s="26"/>
      <c r="BY76" s="26"/>
      <c r="BZ76" s="26"/>
      <c r="CA76" s="26"/>
    </row>
    <row r="77" spans="2:79" s="101" customFormat="1" ht="11.4" customHeight="1" x14ac:dyDescent="0.3">
      <c r="B77" s="139" t="s">
        <v>54</v>
      </c>
      <c r="D77" s="140">
        <v>37359</v>
      </c>
      <c r="E77" s="141">
        <v>55895.135269999999</v>
      </c>
      <c r="F77" s="141">
        <v>63325.317039999965</v>
      </c>
      <c r="G77" s="142">
        <v>71007.547690000007</v>
      </c>
      <c r="H77" s="223">
        <v>227586.99999999997</v>
      </c>
      <c r="J77" s="140">
        <v>45499</v>
      </c>
      <c r="K77" s="141">
        <v>64537</v>
      </c>
      <c r="L77" s="141">
        <v>66410</v>
      </c>
      <c r="M77" s="142">
        <v>63147.629453385598</v>
      </c>
      <c r="N77" s="223">
        <v>239593.6294533856</v>
      </c>
      <c r="P77" s="140">
        <v>41100.086763908708</v>
      </c>
      <c r="Q77" s="141">
        <v>49465.382462070498</v>
      </c>
      <c r="R77" s="141">
        <v>86191.313411802679</v>
      </c>
      <c r="S77" s="142">
        <v>52191.948098056891</v>
      </c>
      <c r="T77" s="223">
        <v>228948.73073583876</v>
      </c>
      <c r="V77" s="140">
        <v>38630</v>
      </c>
      <c r="W77" s="141">
        <v>58635</v>
      </c>
      <c r="X77" s="141">
        <v>109602</v>
      </c>
      <c r="Y77" s="142">
        <v>74326</v>
      </c>
      <c r="Z77" s="223">
        <v>281193</v>
      </c>
      <c r="AB77" s="140">
        <f>SUM(AB70:AB76)</f>
        <v>42783</v>
      </c>
      <c r="AC77" s="141">
        <f>SUM(AC70:AC76)</f>
        <v>45736</v>
      </c>
      <c r="AD77" s="141">
        <f>SUM(AD70:AD76)</f>
        <v>113539</v>
      </c>
      <c r="AE77" s="142">
        <f>SUM(AE70:AE76)</f>
        <v>77577</v>
      </c>
      <c r="AF77" s="223">
        <f t="shared" si="39"/>
        <v>279635</v>
      </c>
      <c r="AG77" s="25"/>
      <c r="AH77" s="140">
        <f>AH47</f>
        <v>68204.097625234906</v>
      </c>
      <c r="AI77" s="141">
        <f>AI47</f>
        <v>57681.664501706349</v>
      </c>
      <c r="AJ77" s="141">
        <f>AJ47</f>
        <v>166498.0421260139</v>
      </c>
      <c r="AK77" s="142">
        <f>AK47</f>
        <v>53586.313160840386</v>
      </c>
      <c r="AL77" s="223">
        <f t="shared" si="40"/>
        <v>345970.11741379549</v>
      </c>
      <c r="AM77" s="25"/>
      <c r="AN77" s="140">
        <f>SUM(AN70:AN76)</f>
        <v>34738</v>
      </c>
      <c r="AO77" s="141">
        <f>SUM(AO70:AO76)</f>
        <v>26150</v>
      </c>
      <c r="AP77" s="141">
        <f>SUM(AP70:AP76)</f>
        <v>158799.00496540003</v>
      </c>
      <c r="AQ77" s="142">
        <f>SUM(AQ70:AQ76)</f>
        <v>-93202.205883799703</v>
      </c>
      <c r="AR77" s="223">
        <f t="shared" si="41"/>
        <v>126484.79908160033</v>
      </c>
      <c r="AS77" s="25"/>
      <c r="AT77" s="140">
        <f>SUM(AT70:AT76)</f>
        <v>58748.994771151003</v>
      </c>
      <c r="AU77" s="141">
        <f t="shared" ref="AU77:AW77" si="50">SUM(AU70:AU76)</f>
        <v>27489.042311475729</v>
      </c>
      <c r="AV77" s="141">
        <f t="shared" si="50"/>
        <v>158799.00496540003</v>
      </c>
      <c r="AW77" s="141">
        <f t="shared" si="50"/>
        <v>-93202.205883799703</v>
      </c>
      <c r="AX77" s="223">
        <f t="shared" si="42"/>
        <v>151834.83616422705</v>
      </c>
      <c r="AY77" s="180"/>
      <c r="AZ77" s="399"/>
      <c r="BA77" s="399"/>
      <c r="BB77" s="399"/>
      <c r="BC77" s="399"/>
      <c r="BD77" s="399"/>
      <c r="BE77" s="180"/>
      <c r="BF77" s="140">
        <f>SUM(BF70:BF76)</f>
        <v>18761.151256899961</v>
      </c>
      <c r="BG77" s="141"/>
      <c r="BH77" s="141"/>
      <c r="BI77" s="141"/>
      <c r="BJ77" s="502"/>
      <c r="BK77" s="489"/>
      <c r="BL77" s="399"/>
      <c r="BM77" s="399"/>
      <c r="BN77" s="399"/>
      <c r="BO77" s="399"/>
      <c r="BP77" s="399"/>
      <c r="BR77" s="127"/>
      <c r="BS77" s="127"/>
      <c r="BT77" s="127"/>
      <c r="BU77" s="127"/>
      <c r="BV77" s="127"/>
      <c r="BX77" s="127"/>
      <c r="BY77" s="127"/>
      <c r="BZ77" s="127"/>
      <c r="CA77" s="127"/>
    </row>
    <row r="78" spans="2:79" ht="11.4" customHeight="1" x14ac:dyDescent="0.3">
      <c r="B78" s="143" t="s">
        <v>53</v>
      </c>
      <c r="C78" s="101"/>
      <c r="D78" s="96">
        <v>19478</v>
      </c>
      <c r="E78" s="97">
        <v>19922</v>
      </c>
      <c r="F78" s="97">
        <v>21414</v>
      </c>
      <c r="G78" s="98">
        <v>21702</v>
      </c>
      <c r="H78" s="215">
        <v>82516</v>
      </c>
      <c r="I78" s="101"/>
      <c r="J78" s="96">
        <v>21849</v>
      </c>
      <c r="K78" s="97">
        <v>22763</v>
      </c>
      <c r="L78" s="97">
        <v>22902</v>
      </c>
      <c r="M78" s="98">
        <v>32989</v>
      </c>
      <c r="N78" s="215">
        <v>100503</v>
      </c>
      <c r="O78" s="101"/>
      <c r="P78" s="96"/>
      <c r="Q78" s="97"/>
      <c r="R78" s="97"/>
      <c r="S78" s="98"/>
      <c r="T78" s="215">
        <v>0</v>
      </c>
      <c r="V78" s="96">
        <v>36995</v>
      </c>
      <c r="W78" s="97">
        <v>38108</v>
      </c>
      <c r="X78" s="97">
        <v>36671</v>
      </c>
      <c r="Y78" s="98">
        <v>34189</v>
      </c>
      <c r="Z78" s="215">
        <v>145963</v>
      </c>
      <c r="AB78" s="96">
        <f>-AB45</f>
        <v>38340</v>
      </c>
      <c r="AC78" s="97">
        <v>39629</v>
      </c>
      <c r="AD78" s="97">
        <v>39051</v>
      </c>
      <c r="AE78" s="98">
        <v>41969</v>
      </c>
      <c r="AF78" s="215">
        <f t="shared" si="39"/>
        <v>158989</v>
      </c>
      <c r="AH78" s="96">
        <f>-AH45</f>
        <v>61080.678370915368</v>
      </c>
      <c r="AI78" s="97">
        <f>-AI45</f>
        <v>62149.980036632354</v>
      </c>
      <c r="AJ78" s="97">
        <f>-AJ45</f>
        <v>61554.167415520977</v>
      </c>
      <c r="AK78" s="98">
        <f>-AK45</f>
        <v>63919.279118194805</v>
      </c>
      <c r="AL78" s="215">
        <f t="shared" si="40"/>
        <v>248704.10494126347</v>
      </c>
      <c r="AN78" s="96">
        <f>-AN45</f>
        <v>44575</v>
      </c>
      <c r="AO78" s="97">
        <f>-AO45</f>
        <v>61911</v>
      </c>
      <c r="AP78" s="97">
        <f>-AP45</f>
        <v>70543.778862099993</v>
      </c>
      <c r="AQ78" s="98">
        <f>-AQ45</f>
        <v>67486.406525800005</v>
      </c>
      <c r="AR78" s="215">
        <f t="shared" si="41"/>
        <v>244516.18538789998</v>
      </c>
      <c r="AT78" s="96">
        <f>-AT45</f>
        <v>65438.38958702753</v>
      </c>
      <c r="AU78" s="97">
        <f>-AU45</f>
        <v>68749.436633499572</v>
      </c>
      <c r="AV78" s="97">
        <f t="shared" ref="AV78:AW81" si="51">AP78</f>
        <v>70543.778862099993</v>
      </c>
      <c r="AW78" s="98">
        <f t="shared" si="51"/>
        <v>67486.406525800005</v>
      </c>
      <c r="AX78" s="215">
        <f t="shared" si="42"/>
        <v>272218.0116084271</v>
      </c>
      <c r="AY78" s="180"/>
      <c r="AZ78" s="399"/>
      <c r="BA78" s="399"/>
      <c r="BB78" s="399"/>
      <c r="BC78" s="399"/>
      <c r="BD78" s="399"/>
      <c r="BE78" s="180"/>
      <c r="BF78" s="96">
        <f>'P&amp;L YTD_new'!BA78</f>
        <v>71532.594725400006</v>
      </c>
      <c r="BG78" s="97"/>
      <c r="BH78" s="97"/>
      <c r="BI78" s="98"/>
      <c r="BJ78" s="500"/>
      <c r="BK78" s="489"/>
      <c r="BL78" s="399"/>
      <c r="BM78" s="399"/>
      <c r="BN78" s="399"/>
      <c r="BO78" s="399"/>
      <c r="BP78" s="399"/>
      <c r="BR78" s="26"/>
      <c r="BS78" s="26"/>
      <c r="BT78" s="26"/>
      <c r="BU78" s="26"/>
      <c r="BV78" s="26"/>
      <c r="BX78" s="26"/>
      <c r="BY78" s="26"/>
      <c r="BZ78" s="26"/>
      <c r="CA78" s="26"/>
    </row>
    <row r="79" spans="2:79" s="101" customFormat="1" ht="11.4" customHeight="1" x14ac:dyDescent="0.3">
      <c r="B79" s="144" t="s">
        <v>51</v>
      </c>
      <c r="D79" s="124">
        <v>56837</v>
      </c>
      <c r="E79" s="125">
        <v>75817.135269999999</v>
      </c>
      <c r="F79" s="125">
        <v>84739.317039999965</v>
      </c>
      <c r="G79" s="126">
        <v>92709.547690000007</v>
      </c>
      <c r="H79" s="216">
        <v>310103</v>
      </c>
      <c r="J79" s="124">
        <v>67348</v>
      </c>
      <c r="K79" s="125">
        <v>87300</v>
      </c>
      <c r="L79" s="125">
        <v>89312</v>
      </c>
      <c r="M79" s="126">
        <v>96136.629453385598</v>
      </c>
      <c r="N79" s="216">
        <v>340096.6294533856</v>
      </c>
      <c r="P79" s="124">
        <v>41100.086763908708</v>
      </c>
      <c r="Q79" s="125">
        <v>49465.382462070498</v>
      </c>
      <c r="R79" s="125">
        <v>86191.313411802679</v>
      </c>
      <c r="S79" s="126">
        <v>52191.948098056891</v>
      </c>
      <c r="T79" s="216">
        <v>228948.73073583876</v>
      </c>
      <c r="V79" s="124">
        <v>75625</v>
      </c>
      <c r="W79" s="125">
        <v>96743</v>
      </c>
      <c r="X79" s="125">
        <v>146273</v>
      </c>
      <c r="Y79" s="126">
        <v>108515</v>
      </c>
      <c r="Z79" s="216">
        <v>427156</v>
      </c>
      <c r="AB79" s="124">
        <f>SUM(AB77:AB78)</f>
        <v>81123</v>
      </c>
      <c r="AC79" s="125">
        <f>SUM(AC77:AC78)</f>
        <v>85365</v>
      </c>
      <c r="AD79" s="125">
        <f>SUM(AD77:AD78)</f>
        <v>152590</v>
      </c>
      <c r="AE79" s="126">
        <f>SUM(AE77:AE78)</f>
        <v>119546</v>
      </c>
      <c r="AF79" s="216">
        <f t="shared" si="39"/>
        <v>438624</v>
      </c>
      <c r="AG79" s="25"/>
      <c r="AH79" s="124">
        <f>SUM(AH77:AH78)</f>
        <v>129284.77599615027</v>
      </c>
      <c r="AI79" s="125">
        <f t="shared" ref="AI79:AK79" si="52">SUM(AI77:AI78)</f>
        <v>119831.6445383387</v>
      </c>
      <c r="AJ79" s="125">
        <f t="shared" si="52"/>
        <v>228052.20954153489</v>
      </c>
      <c r="AK79" s="126">
        <f t="shared" si="52"/>
        <v>117505.59227903519</v>
      </c>
      <c r="AL79" s="216">
        <f t="shared" ref="AL79" si="53">SUM(AH79:AK79)</f>
        <v>594674.22235505912</v>
      </c>
      <c r="AM79" s="25"/>
      <c r="AN79" s="124">
        <f>SUM(AN77:AN78)</f>
        <v>79313</v>
      </c>
      <c r="AO79" s="125">
        <f>SUM(AO77:AO78)</f>
        <v>88061</v>
      </c>
      <c r="AP79" s="125">
        <f>SUM(AP77:AP78)</f>
        <v>229342.78382750001</v>
      </c>
      <c r="AQ79" s="125">
        <f>SUM(AQ77:AQ78)</f>
        <v>-25715.799357999698</v>
      </c>
      <c r="AR79" s="216">
        <f t="shared" si="41"/>
        <v>371000.98446950031</v>
      </c>
      <c r="AS79" s="25"/>
      <c r="AT79" s="124">
        <f t="shared" ref="AT79" si="54">SUM(AT77:AT78)</f>
        <v>124187.38435817853</v>
      </c>
      <c r="AU79" s="125">
        <f t="shared" ref="AU79" si="55">SUM(AU77:AU78)</f>
        <v>96238.478944975301</v>
      </c>
      <c r="AV79" s="125">
        <f t="shared" si="51"/>
        <v>229342.78382750001</v>
      </c>
      <c r="AW79" s="125">
        <f t="shared" si="51"/>
        <v>-25715.799357999698</v>
      </c>
      <c r="AX79" s="216">
        <f t="shared" si="42"/>
        <v>424052.84777265415</v>
      </c>
      <c r="AY79" s="180"/>
      <c r="AZ79" s="399"/>
      <c r="BA79" s="399"/>
      <c r="BB79" s="399"/>
      <c r="BC79" s="399"/>
      <c r="BD79" s="399"/>
      <c r="BE79" s="180"/>
      <c r="BF79" s="124">
        <f t="shared" ref="BF79" si="56">SUM(BF77:BF78)</f>
        <v>90293.745982299966</v>
      </c>
      <c r="BG79" s="125"/>
      <c r="BH79" s="125"/>
      <c r="BI79" s="125"/>
      <c r="BJ79" s="503"/>
      <c r="BK79" s="489"/>
      <c r="BL79" s="399"/>
      <c r="BM79" s="399"/>
      <c r="BN79" s="399"/>
      <c r="BO79" s="399"/>
      <c r="BP79" s="399"/>
      <c r="BR79" s="127"/>
      <c r="BS79" s="127"/>
      <c r="BT79" s="127"/>
      <c r="BU79" s="127"/>
      <c r="BV79" s="127"/>
      <c r="BX79" s="127"/>
      <c r="BY79" s="127"/>
      <c r="BZ79" s="127"/>
      <c r="CA79" s="127"/>
    </row>
    <row r="80" spans="2:79" s="107" customFormat="1" ht="11.4" customHeight="1" x14ac:dyDescent="0.3">
      <c r="B80" s="145" t="s">
        <v>52</v>
      </c>
      <c r="C80" s="101"/>
      <c r="D80" s="146">
        <v>0.31764936008494943</v>
      </c>
      <c r="E80" s="147">
        <v>0.34749332106534425</v>
      </c>
      <c r="F80" s="147">
        <v>0.37644442911019016</v>
      </c>
      <c r="G80" s="148">
        <v>0.37080623068916413</v>
      </c>
      <c r="H80" s="224">
        <v>0.35552526314461974</v>
      </c>
      <c r="I80" s="101"/>
      <c r="J80" s="146">
        <v>0.31596083564388022</v>
      </c>
      <c r="K80" s="147">
        <v>0.32744335380010575</v>
      </c>
      <c r="L80" s="147">
        <v>0.32968258011170049</v>
      </c>
      <c r="M80" s="148">
        <v>0.29394760001306691</v>
      </c>
      <c r="N80" s="224">
        <v>0.31557030658852736</v>
      </c>
      <c r="O80" s="101"/>
      <c r="P80" s="146">
        <v>0.16303201884411486</v>
      </c>
      <c r="Q80" s="147">
        <v>0.15545691624076824</v>
      </c>
      <c r="R80" s="147">
        <v>0.23580594251031323</v>
      </c>
      <c r="S80" s="148">
        <v>0.15543088963319393</v>
      </c>
      <c r="T80" s="224">
        <v>0.18004796784887103</v>
      </c>
      <c r="V80" s="146">
        <v>0.24359407965727722</v>
      </c>
      <c r="W80" s="147">
        <v>0.26905865764084536</v>
      </c>
      <c r="X80" s="147">
        <v>0.3609050198003923</v>
      </c>
      <c r="Y80" s="148">
        <v>0.30018644949265821</v>
      </c>
      <c r="Z80" s="224">
        <v>0.29729614985492098</v>
      </c>
      <c r="AB80" s="146">
        <f>IFERROR(AB79/AB10,"")</f>
        <v>0.23192445580390073</v>
      </c>
      <c r="AC80" s="147">
        <f>IFERROR(AC79/AC10,"")</f>
        <v>0.22414807190383412</v>
      </c>
      <c r="AD80" s="147">
        <f>IFERROR(AD79/AD10,"")</f>
        <v>0.34879149313571756</v>
      </c>
      <c r="AE80" s="148">
        <f>IFERROR(AE79/AE10,"")</f>
        <v>0.29871414935457596</v>
      </c>
      <c r="AF80" s="224">
        <f>IFERROR(AF79/AF10,"")</f>
        <v>0.27967975678246876</v>
      </c>
      <c r="AG80" s="25"/>
      <c r="AH80" s="146">
        <f>IFERROR(AH79/AH10,"")</f>
        <v>0.23130290542446991</v>
      </c>
      <c r="AI80" s="147">
        <f>IFERROR(AI79/AI10,"")</f>
        <v>0.20939683704695938</v>
      </c>
      <c r="AJ80" s="147">
        <f>IFERROR(AJ79/AJ10,"")</f>
        <v>0.34101698806030717</v>
      </c>
      <c r="AK80" s="148">
        <f>IFERROR(AK79/AK10,"")</f>
        <v>0.22126219648350848</v>
      </c>
      <c r="AL80" s="224">
        <f>IFERROR(AL79/AL10,"")</f>
        <v>0.25511298773904878</v>
      </c>
      <c r="AM80" s="25"/>
      <c r="AN80" s="146">
        <f>IFERROR(AN79/AN10,"")</f>
        <v>0.21323393009331823</v>
      </c>
      <c r="AO80" s="149">
        <f>IFERROR(AO79/AO10,"")</f>
        <v>0.16283017297966956</v>
      </c>
      <c r="AP80" s="149">
        <f>IFERROR(AP79/AP10,"")</f>
        <v>0.31754315248664688</v>
      </c>
      <c r="AQ80" s="149">
        <f>IFERROR(AQ79/AQ10,"")</f>
        <v>-4.44438899251147E-2</v>
      </c>
      <c r="AR80" s="224">
        <f>IFERROR(AR79/AR10,"")</f>
        <v>0.16759906671785532</v>
      </c>
      <c r="AS80" s="25"/>
      <c r="AT80" s="146">
        <f>IFERROR(AT79/AT10,"")</f>
        <v>0.20964175373458657</v>
      </c>
      <c r="AU80" s="149">
        <f>IFERROR(AU79/AU10,"")</f>
        <v>0.1612878213583521</v>
      </c>
      <c r="AV80" s="149">
        <f t="shared" si="51"/>
        <v>0.31754315248664688</v>
      </c>
      <c r="AW80" s="149">
        <f t="shared" si="51"/>
        <v>-4.44438899251147E-2</v>
      </c>
      <c r="AX80" s="224">
        <f>IFERROR(AX79/AX10,"")</f>
        <v>0.17030775877519586</v>
      </c>
      <c r="AY80" s="180"/>
      <c r="AZ80" s="399"/>
      <c r="BA80" s="399"/>
      <c r="BB80" s="399"/>
      <c r="BC80" s="399"/>
      <c r="BD80" s="399"/>
      <c r="BE80" s="180"/>
      <c r="BF80" s="146">
        <f>_xlfn.XLOOKUP(B80,'P&amp;L YTD_new'!$B$11:$B$133,'P&amp;L YTD_new'!$BA$11:$BA$133)</f>
        <v>0.16262169366928247</v>
      </c>
      <c r="BG80" s="149"/>
      <c r="BH80" s="149"/>
      <c r="BI80" s="149"/>
      <c r="BJ80" s="224"/>
      <c r="BK80" s="180"/>
      <c r="BL80" s="399"/>
      <c r="BM80" s="399"/>
      <c r="BN80" s="399"/>
      <c r="BO80" s="399"/>
      <c r="BP80" s="399"/>
      <c r="BR80" s="26"/>
      <c r="BS80" s="26"/>
      <c r="BT80" s="26"/>
      <c r="BU80" s="26"/>
      <c r="BV80" s="26"/>
      <c r="BX80" s="26"/>
      <c r="BY80" s="26"/>
      <c r="BZ80" s="26"/>
      <c r="CA80" s="26"/>
    </row>
    <row r="81" spans="1:79" s="150" customFormat="1" ht="11.4" customHeight="1" x14ac:dyDescent="0.3">
      <c r="B81" s="151" t="s">
        <v>68</v>
      </c>
      <c r="C81" s="152"/>
      <c r="D81" s="153"/>
      <c r="E81" s="104"/>
      <c r="F81" s="104"/>
      <c r="G81" s="105"/>
      <c r="H81" s="225"/>
      <c r="I81" s="152"/>
      <c r="J81" s="153">
        <v>0.18493235040554579</v>
      </c>
      <c r="K81" s="104">
        <v>0.15145474290353</v>
      </c>
      <c r="L81" s="104">
        <v>5.3961763201862523E-2</v>
      </c>
      <c r="M81" s="105">
        <v>3.6965790997546266E-2</v>
      </c>
      <c r="N81" s="225">
        <v>9.6721506897339271E-2</v>
      </c>
      <c r="O81" s="152"/>
      <c r="P81" s="153"/>
      <c r="Q81" s="104"/>
      <c r="R81" s="104"/>
      <c r="S81" s="105"/>
      <c r="T81" s="225"/>
      <c r="U81" s="22"/>
      <c r="V81" s="153">
        <v>0.12289897250103943</v>
      </c>
      <c r="W81" s="104">
        <v>0.10816723940435291</v>
      </c>
      <c r="X81" s="104">
        <v>0.63777543891078459</v>
      </c>
      <c r="Y81" s="105">
        <v>0.12876984960728777</v>
      </c>
      <c r="Z81" s="225">
        <v>0.25598791341876725</v>
      </c>
      <c r="AA81" s="22"/>
      <c r="AB81" s="153">
        <f>IFERROR(AB79/V79-1,"")</f>
        <v>7.2700826446280953E-2</v>
      </c>
      <c r="AC81" s="104">
        <f>IFERROR(AC79/W79-1,"")</f>
        <v>-0.11761057647581741</v>
      </c>
      <c r="AD81" s="104">
        <f>IFERROR(AD79/X79-1,"")</f>
        <v>4.3186370690421416E-2</v>
      </c>
      <c r="AE81" s="105">
        <f>IFERROR(AE79/S79-1,"")</f>
        <v>1.2905065696225795</v>
      </c>
      <c r="AF81" s="225">
        <f>IFERROR(AF79/T79-1,"")</f>
        <v>0.91581756575049433</v>
      </c>
      <c r="AG81" s="25"/>
      <c r="AH81" s="153">
        <f>IFERROR(AH79/V79-1,"")</f>
        <v>0.70955075697388792</v>
      </c>
      <c r="AI81" s="104">
        <f t="shared" ref="AI81:AK81" si="57">IFERROR(AI79/W79-1,"")</f>
        <v>0.23865958817008681</v>
      </c>
      <c r="AJ81" s="104">
        <f t="shared" si="57"/>
        <v>0.55908615767458714</v>
      </c>
      <c r="AK81" s="105">
        <f t="shared" si="57"/>
        <v>8.2851147574392492E-2</v>
      </c>
      <c r="AL81" s="225">
        <f>IFERROR(AL79/Z79-1,"")</f>
        <v>0.39217106245741395</v>
      </c>
      <c r="AM81" s="25"/>
      <c r="AN81" s="104">
        <f>IFERROR(AN79/AB79-1,"")</f>
        <v>-2.2311798133698213E-2</v>
      </c>
      <c r="AO81" s="106">
        <f>IFERROR(AO79/AC79-1,"")</f>
        <v>3.1582030106015235E-2</v>
      </c>
      <c r="AP81" s="106">
        <f>IFERROR(AP79/AD79-1,"")</f>
        <v>0.50300009061865136</v>
      </c>
      <c r="AQ81" s="106">
        <f>IFERROR(AQ79/AE79-1,"")</f>
        <v>-1.2151121690228004</v>
      </c>
      <c r="AR81" s="225">
        <f>IFERROR(AR79/AF79-1,"")</f>
        <v>-0.15417080581659848</v>
      </c>
      <c r="AS81" s="25"/>
      <c r="AT81" s="104">
        <f>IFERROR(AT79/AH79-1,"")</f>
        <v>-3.9427624781772641E-2</v>
      </c>
      <c r="AU81" s="104">
        <f>IFERROR(AU79/AI79-1,"")</f>
        <v>-0.1968859368012349</v>
      </c>
      <c r="AV81" s="106">
        <f t="shared" si="51"/>
        <v>0.50300009061865136</v>
      </c>
      <c r="AW81" s="106">
        <f t="shared" si="51"/>
        <v>-1.2151121690228004</v>
      </c>
      <c r="AX81" s="225">
        <f>IFERROR(AX79/AL79-1,"")</f>
        <v>-0.28691570639585073</v>
      </c>
      <c r="AY81" s="180"/>
      <c r="AZ81" s="399"/>
      <c r="BA81" s="399"/>
      <c r="BB81" s="399"/>
      <c r="BC81" s="399"/>
      <c r="BD81" s="399"/>
      <c r="BE81" s="180"/>
      <c r="BF81" s="104">
        <f>BF79/AN79-1</f>
        <v>0.13844824911805076</v>
      </c>
      <c r="BG81" s="104"/>
      <c r="BH81" s="106"/>
      <c r="BI81" s="106"/>
      <c r="BJ81" s="225"/>
      <c r="BK81" s="180"/>
      <c r="BL81" s="399"/>
      <c r="BM81" s="399"/>
      <c r="BN81" s="399"/>
      <c r="BO81" s="399"/>
      <c r="BP81" s="399"/>
      <c r="BR81" s="26"/>
      <c r="BS81" s="26"/>
      <c r="BT81" s="26"/>
      <c r="BU81" s="26"/>
      <c r="BV81" s="26"/>
      <c r="BX81" s="26"/>
      <c r="BY81" s="26"/>
      <c r="BZ81" s="26"/>
      <c r="CA81" s="26"/>
    </row>
    <row r="82" spans="1:79" s="150" customFormat="1" ht="11.4" customHeight="1" x14ac:dyDescent="0.3">
      <c r="C82" s="101"/>
      <c r="I82" s="101"/>
      <c r="O82" s="101"/>
      <c r="AG82" s="25"/>
      <c r="AM82" s="25"/>
      <c r="AQ82" s="432"/>
      <c r="AS82" s="25"/>
      <c r="AY82" s="180"/>
      <c r="AZ82" s="180"/>
      <c r="BA82" s="180"/>
      <c r="BB82" s="180"/>
      <c r="BC82" s="180"/>
      <c r="BD82" s="180"/>
      <c r="BE82" s="180"/>
      <c r="BK82" s="180"/>
      <c r="BL82" s="180"/>
      <c r="BM82" s="180"/>
      <c r="BN82" s="180"/>
      <c r="BO82" s="180"/>
      <c r="BP82" s="180"/>
      <c r="BR82" s="26"/>
      <c r="BS82" s="26"/>
      <c r="BT82" s="26"/>
      <c r="BU82" s="26"/>
      <c r="BV82" s="26"/>
      <c r="BX82" s="26"/>
      <c r="BY82" s="26"/>
      <c r="BZ82" s="26"/>
      <c r="CA82" s="26"/>
    </row>
    <row r="83" spans="1:79" ht="11.4" customHeight="1" x14ac:dyDescent="0.3">
      <c r="A83" s="107"/>
      <c r="B83" s="154" t="s">
        <v>69</v>
      </c>
      <c r="C83" s="35"/>
      <c r="D83" s="155"/>
      <c r="E83" s="156"/>
      <c r="F83" s="156"/>
      <c r="G83" s="157"/>
      <c r="H83" s="226"/>
      <c r="I83" s="35"/>
      <c r="J83" s="155"/>
      <c r="K83" s="156"/>
      <c r="L83" s="156"/>
      <c r="M83" s="157"/>
      <c r="N83" s="226"/>
      <c r="O83" s="35"/>
      <c r="P83" s="155"/>
      <c r="Q83" s="156"/>
      <c r="R83" s="156"/>
      <c r="S83" s="157"/>
      <c r="T83" s="226"/>
      <c r="V83" s="155"/>
      <c r="W83" s="156"/>
      <c r="X83" s="156"/>
      <c r="Y83" s="157"/>
      <c r="Z83" s="226"/>
      <c r="AB83" s="155"/>
      <c r="AC83" s="156"/>
      <c r="AD83" s="156"/>
      <c r="AE83" s="157"/>
      <c r="AF83" s="226"/>
      <c r="AH83" s="155"/>
      <c r="AI83" s="156"/>
      <c r="AJ83" s="156"/>
      <c r="AK83" s="157"/>
      <c r="AL83" s="226"/>
      <c r="AN83" s="155"/>
      <c r="AO83" s="156"/>
      <c r="AP83" s="156"/>
      <c r="AQ83" s="157"/>
      <c r="AR83" s="226"/>
      <c r="AT83" s="155"/>
      <c r="AU83" s="156"/>
      <c r="AV83" s="156"/>
      <c r="AW83" s="157"/>
      <c r="AX83" s="226"/>
      <c r="AY83" s="180"/>
      <c r="AZ83" s="399"/>
      <c r="BA83" s="399"/>
      <c r="BB83" s="399"/>
      <c r="BC83" s="399"/>
      <c r="BD83" s="399"/>
      <c r="BE83" s="180"/>
      <c r="BF83" s="504"/>
      <c r="BG83" s="156"/>
      <c r="BH83" s="156"/>
      <c r="BI83" s="157"/>
      <c r="BJ83" s="226"/>
      <c r="BK83" s="180"/>
      <c r="BL83" s="399"/>
      <c r="BM83" s="399"/>
      <c r="BN83" s="399"/>
      <c r="BO83" s="399"/>
      <c r="BP83" s="399"/>
      <c r="BR83" s="26"/>
      <c r="BS83" s="26"/>
      <c r="BT83" s="26"/>
      <c r="BU83" s="26"/>
      <c r="BV83" s="26"/>
      <c r="BX83" s="26"/>
      <c r="BY83" s="26"/>
      <c r="BZ83" s="26"/>
      <c r="CA83" s="26"/>
    </row>
    <row r="84" spans="1:79" ht="11.4" customHeight="1" outlineLevel="1" x14ac:dyDescent="0.3">
      <c r="B84" s="121" t="s">
        <v>70</v>
      </c>
      <c r="D84" s="47">
        <v>2071</v>
      </c>
      <c r="E84" s="158">
        <v>1157.3384000000001</v>
      </c>
      <c r="F84" s="158">
        <v>2020.6615999999999</v>
      </c>
      <c r="G84" s="159">
        <v>3074</v>
      </c>
      <c r="H84" s="227">
        <v>8323</v>
      </c>
      <c r="J84" s="47">
        <v>1980</v>
      </c>
      <c r="K84" s="158">
        <v>1327</v>
      </c>
      <c r="L84" s="158">
        <v>2468</v>
      </c>
      <c r="M84" s="159">
        <v>8881</v>
      </c>
      <c r="N84" s="227">
        <v>14656</v>
      </c>
      <c r="P84" s="47"/>
      <c r="Q84" s="158"/>
      <c r="R84" s="158"/>
      <c r="S84" s="159"/>
      <c r="T84" s="227">
        <v>0</v>
      </c>
      <c r="V84" s="47">
        <v>825</v>
      </c>
      <c r="W84" s="158">
        <v>1638</v>
      </c>
      <c r="X84" s="158">
        <v>2308</v>
      </c>
      <c r="Y84" s="159">
        <v>2598</v>
      </c>
      <c r="Z84" s="227">
        <v>7369</v>
      </c>
      <c r="AB84" s="47">
        <v>482</v>
      </c>
      <c r="AC84" s="158">
        <v>2561</v>
      </c>
      <c r="AD84" s="158">
        <v>2634</v>
      </c>
      <c r="AE84" s="159">
        <v>10963</v>
      </c>
      <c r="AF84" s="227">
        <f t="shared" ref="AF84:AF96" si="58">SUM(AB84:AE84)</f>
        <v>16640</v>
      </c>
      <c r="AH84" s="47">
        <v>785.34500000000003</v>
      </c>
      <c r="AI84" s="158">
        <v>3189.0190000000002</v>
      </c>
      <c r="AJ84" s="158">
        <v>2496.9184</v>
      </c>
      <c r="AK84" s="159">
        <v>21627.132000000001</v>
      </c>
      <c r="AL84" s="227">
        <f t="shared" ref="AL84:AL91" si="59">SUM(AH84:AK84)</f>
        <v>28098.414400000001</v>
      </c>
      <c r="AN84" s="47">
        <v>4318</v>
      </c>
      <c r="AO84" s="158">
        <f>'P&amp;L YTD_new'!AM84-'P&amp;L QRT_new'!AN84</f>
        <v>25964</v>
      </c>
      <c r="AP84" s="158">
        <v>4946.4023700000034</v>
      </c>
      <c r="AQ84" s="159">
        <f>'P&amp;L YTD_new'!AO84-'P&amp;L YTD_new'!AN84</f>
        <v>7148.0889800000004</v>
      </c>
      <c r="AR84" s="227">
        <f t="shared" ref="AR84:AR91" si="60">SUM(AN84:AQ84)</f>
        <v>42376.491350000004</v>
      </c>
      <c r="AT84" s="47">
        <v>4752.7424000000001</v>
      </c>
      <c r="AU84" s="158">
        <v>26048.416000000001</v>
      </c>
      <c r="AV84" s="158">
        <f t="shared" ref="AV84:AW86" si="61">AP84</f>
        <v>4946.4023700000034</v>
      </c>
      <c r="AW84" s="159">
        <f t="shared" si="61"/>
        <v>7148.0889800000004</v>
      </c>
      <c r="AX84" s="227">
        <f t="shared" ref="AX84:AX91" si="62">SUM(AT84:AW84)</f>
        <v>42895.649750000004</v>
      </c>
      <c r="AY84" s="180"/>
      <c r="AZ84" s="399"/>
      <c r="BA84" s="399"/>
      <c r="BB84" s="399"/>
      <c r="BC84" s="399"/>
      <c r="BD84" s="399"/>
      <c r="BE84" s="180"/>
      <c r="BF84" s="482">
        <f>'P&amp;L YTD_new'!BA84</f>
        <v>3938.36697</v>
      </c>
      <c r="BG84" s="158"/>
      <c r="BH84" s="158"/>
      <c r="BI84" s="159"/>
      <c r="BJ84" s="227"/>
      <c r="BK84" s="180"/>
      <c r="BL84" s="399"/>
      <c r="BM84" s="399"/>
      <c r="BN84" s="399"/>
      <c r="BO84" s="399"/>
      <c r="BP84" s="399"/>
      <c r="BR84" s="26"/>
      <c r="BS84" s="26"/>
      <c r="BT84" s="26"/>
      <c r="BU84" s="26"/>
      <c r="BV84" s="26"/>
      <c r="BX84" s="26"/>
      <c r="BY84" s="26"/>
      <c r="BZ84" s="26"/>
      <c r="CA84" s="26"/>
    </row>
    <row r="85" spans="1:79" ht="11.4" customHeight="1" outlineLevel="1" x14ac:dyDescent="0.3">
      <c r="B85" s="121" t="s">
        <v>71</v>
      </c>
      <c r="D85" s="47">
        <v>261</v>
      </c>
      <c r="E85" s="158">
        <v>173.64825999999994</v>
      </c>
      <c r="F85" s="158">
        <v>177.35174000000006</v>
      </c>
      <c r="G85" s="159">
        <v>-14</v>
      </c>
      <c r="H85" s="227">
        <v>598</v>
      </c>
      <c r="J85" s="47">
        <v>5</v>
      </c>
      <c r="K85" s="158">
        <v>1464</v>
      </c>
      <c r="L85" s="158">
        <v>409</v>
      </c>
      <c r="M85" s="159">
        <v>2202</v>
      </c>
      <c r="N85" s="227">
        <v>4080</v>
      </c>
      <c r="P85" s="47"/>
      <c r="Q85" s="158"/>
      <c r="R85" s="158"/>
      <c r="S85" s="159"/>
      <c r="T85" s="227">
        <v>0</v>
      </c>
      <c r="V85" s="47">
        <v>298</v>
      </c>
      <c r="W85" s="158">
        <v>766</v>
      </c>
      <c r="X85" s="158">
        <v>851</v>
      </c>
      <c r="Y85" s="159">
        <v>1733</v>
      </c>
      <c r="Z85" s="227">
        <v>3648</v>
      </c>
      <c r="AB85" s="47">
        <v>805</v>
      </c>
      <c r="AC85" s="158">
        <v>9277</v>
      </c>
      <c r="AD85" s="158">
        <v>-107</v>
      </c>
      <c r="AE85" s="159">
        <v>1600</v>
      </c>
      <c r="AF85" s="227">
        <f t="shared" si="58"/>
        <v>11575</v>
      </c>
      <c r="AH85" s="47">
        <v>1052.0095000000001</v>
      </c>
      <c r="AI85" s="158">
        <v>9724.3559999999998</v>
      </c>
      <c r="AJ85" s="158">
        <v>1486.5736000000002</v>
      </c>
      <c r="AK85" s="159">
        <v>3010.9732000000004</v>
      </c>
      <c r="AL85" s="227">
        <f t="shared" si="59"/>
        <v>15273.9123</v>
      </c>
      <c r="AN85" s="47">
        <v>1265</v>
      </c>
      <c r="AO85" s="158">
        <f>'P&amp;L YTD_new'!AM85-'P&amp;L QRT_new'!AN85</f>
        <v>6291</v>
      </c>
      <c r="AP85" s="158">
        <v>7426.3717199999992</v>
      </c>
      <c r="AQ85" s="159">
        <f>'P&amp;L YTD_new'!AO85-'P&amp;L YTD_new'!AN85</f>
        <v>-3056.9737499999992</v>
      </c>
      <c r="AR85" s="227">
        <f t="shared" si="60"/>
        <v>11925.39797</v>
      </c>
      <c r="AT85" s="47">
        <v>1965.6527999999998</v>
      </c>
      <c r="AU85" s="158">
        <v>8553.3487999999998</v>
      </c>
      <c r="AV85" s="158">
        <f t="shared" si="61"/>
        <v>7426.3717199999992</v>
      </c>
      <c r="AW85" s="159">
        <f t="shared" si="61"/>
        <v>-3056.9737499999992</v>
      </c>
      <c r="AX85" s="227">
        <f t="shared" si="62"/>
        <v>14888.39957</v>
      </c>
      <c r="AY85" s="180"/>
      <c r="AZ85" s="399"/>
      <c r="BA85" s="399"/>
      <c r="BB85" s="399"/>
      <c r="BC85" s="399"/>
      <c r="BD85" s="399"/>
      <c r="BE85" s="180"/>
      <c r="BF85" s="482">
        <f>'P&amp;L YTD_new'!BA85</f>
        <v>1692.21696</v>
      </c>
      <c r="BG85" s="158"/>
      <c r="BH85" s="158"/>
      <c r="BI85" s="159"/>
      <c r="BJ85" s="227"/>
      <c r="BK85" s="180"/>
      <c r="BL85" s="399"/>
      <c r="BM85" s="399"/>
      <c r="BN85" s="399"/>
      <c r="BO85" s="399"/>
      <c r="BP85" s="399"/>
      <c r="BR85" s="26"/>
      <c r="BS85" s="26"/>
      <c r="BT85" s="26"/>
      <c r="BU85" s="26"/>
      <c r="BV85" s="26"/>
      <c r="BX85" s="26"/>
      <c r="BY85" s="26"/>
      <c r="BZ85" s="26"/>
      <c r="CA85" s="26"/>
    </row>
    <row r="86" spans="1:79" ht="11.4" customHeight="1" outlineLevel="1" x14ac:dyDescent="0.3">
      <c r="B86" s="121" t="s">
        <v>72</v>
      </c>
      <c r="D86" s="47">
        <v>483</v>
      </c>
      <c r="E86" s="158">
        <v>113.33548999999994</v>
      </c>
      <c r="F86" s="158">
        <v>442.66451000000006</v>
      </c>
      <c r="G86" s="159">
        <v>180</v>
      </c>
      <c r="H86" s="227">
        <v>1219</v>
      </c>
      <c r="J86" s="47">
        <v>99</v>
      </c>
      <c r="K86" s="158">
        <v>-275</v>
      </c>
      <c r="L86" s="158">
        <v>1264</v>
      </c>
      <c r="M86" s="159">
        <v>3010</v>
      </c>
      <c r="N86" s="227">
        <v>4098</v>
      </c>
      <c r="P86" s="47"/>
      <c r="Q86" s="158"/>
      <c r="R86" s="158"/>
      <c r="S86" s="159"/>
      <c r="T86" s="227">
        <v>0</v>
      </c>
      <c r="V86" s="47">
        <v>463</v>
      </c>
      <c r="W86" s="158">
        <v>63</v>
      </c>
      <c r="X86" s="158">
        <v>75</v>
      </c>
      <c r="Y86" s="159">
        <v>50</v>
      </c>
      <c r="Z86" s="227">
        <v>651</v>
      </c>
      <c r="AB86" s="47">
        <v>344</v>
      </c>
      <c r="AC86" s="158">
        <v>442</v>
      </c>
      <c r="AD86" s="158">
        <v>121</v>
      </c>
      <c r="AE86" s="159">
        <v>90</v>
      </c>
      <c r="AF86" s="227">
        <f t="shared" si="58"/>
        <v>997</v>
      </c>
      <c r="AH86" s="47">
        <v>344</v>
      </c>
      <c r="AI86" s="158">
        <v>442</v>
      </c>
      <c r="AJ86" s="158">
        <v>121</v>
      </c>
      <c r="AK86" s="159">
        <v>90</v>
      </c>
      <c r="AL86" s="227">
        <f t="shared" si="59"/>
        <v>997</v>
      </c>
      <c r="AN86" s="47">
        <v>356</v>
      </c>
      <c r="AO86" s="158">
        <f>'P&amp;L YTD_new'!AM86-'P&amp;L QRT_new'!AN86</f>
        <v>804</v>
      </c>
      <c r="AP86" s="158">
        <v>383.91138999999998</v>
      </c>
      <c r="AQ86" s="159">
        <f>'P&amp;L YTD_new'!AO86-'P&amp;L YTD_new'!AN86</f>
        <v>-180.95733999999993</v>
      </c>
      <c r="AR86" s="227">
        <f t="shared" si="60"/>
        <v>1362.9540500000001</v>
      </c>
      <c r="AT86" s="47">
        <v>356</v>
      </c>
      <c r="AU86" s="158">
        <v>804</v>
      </c>
      <c r="AV86" s="158">
        <f t="shared" si="61"/>
        <v>383.91138999999998</v>
      </c>
      <c r="AW86" s="159">
        <f t="shared" si="61"/>
        <v>-180.95733999999993</v>
      </c>
      <c r="AX86" s="227">
        <f t="shared" si="62"/>
        <v>1362.9540500000001</v>
      </c>
      <c r="AY86" s="180"/>
      <c r="AZ86" s="399"/>
      <c r="BA86" s="399"/>
      <c r="BB86" s="399"/>
      <c r="BC86" s="399"/>
      <c r="BD86" s="399"/>
      <c r="BE86" s="180"/>
      <c r="BF86" s="482">
        <f>'P&amp;L YTD_new'!BA86</f>
        <v>1238.08619</v>
      </c>
      <c r="BG86" s="158"/>
      <c r="BH86" s="158"/>
      <c r="BI86" s="159"/>
      <c r="BJ86" s="227"/>
      <c r="BK86" s="180"/>
      <c r="BL86" s="399"/>
      <c r="BM86" s="399"/>
      <c r="BN86" s="399"/>
      <c r="BO86" s="399"/>
      <c r="BP86" s="399"/>
      <c r="BR86" s="26"/>
      <c r="BS86" s="26"/>
      <c r="BT86" s="26"/>
      <c r="BU86" s="26"/>
      <c r="BV86" s="26"/>
      <c r="BX86" s="26"/>
      <c r="BY86" s="26"/>
      <c r="BZ86" s="26"/>
      <c r="CA86" s="26"/>
    </row>
    <row r="87" spans="1:79" ht="11.4" customHeight="1" outlineLevel="1" x14ac:dyDescent="0.3">
      <c r="B87" s="121" t="s">
        <v>73</v>
      </c>
      <c r="D87" s="47"/>
      <c r="E87" s="158"/>
      <c r="F87" s="158"/>
      <c r="G87" s="159"/>
      <c r="H87" s="227">
        <v>0</v>
      </c>
      <c r="J87" s="47"/>
      <c r="K87" s="158"/>
      <c r="L87" s="158"/>
      <c r="M87" s="159"/>
      <c r="N87" s="227">
        <v>0</v>
      </c>
      <c r="P87" s="47"/>
      <c r="Q87" s="158"/>
      <c r="R87" s="158"/>
      <c r="S87" s="159"/>
      <c r="T87" s="227">
        <v>0</v>
      </c>
      <c r="V87" s="47"/>
      <c r="W87" s="158"/>
      <c r="X87" s="158"/>
      <c r="Y87" s="159"/>
      <c r="Z87" s="227">
        <v>0</v>
      </c>
      <c r="AB87" s="47"/>
      <c r="AC87" s="158"/>
      <c r="AD87" s="158"/>
      <c r="AE87" s="159"/>
      <c r="AF87" s="227">
        <f t="shared" si="58"/>
        <v>0</v>
      </c>
      <c r="AH87" s="47"/>
      <c r="AI87" s="158"/>
      <c r="AJ87" s="158"/>
      <c r="AK87" s="159"/>
      <c r="AL87" s="227">
        <f t="shared" si="59"/>
        <v>0</v>
      </c>
      <c r="AN87" s="47"/>
      <c r="AO87" s="158"/>
      <c r="AP87" s="158"/>
      <c r="AQ87" s="159"/>
      <c r="AR87" s="227"/>
      <c r="AT87" s="47"/>
      <c r="AU87" s="158"/>
      <c r="AV87" s="158"/>
      <c r="AW87" s="159"/>
      <c r="AX87" s="227">
        <f t="shared" si="62"/>
        <v>0</v>
      </c>
      <c r="AY87" s="180"/>
      <c r="AZ87" s="399"/>
      <c r="BA87" s="399"/>
      <c r="BB87" s="399"/>
      <c r="BC87" s="399"/>
      <c r="BD87" s="399"/>
      <c r="BE87" s="180"/>
      <c r="BF87" s="482">
        <f>'P&amp;L YTD_new'!BA87</f>
        <v>0</v>
      </c>
      <c r="BG87" s="158"/>
      <c r="BH87" s="158"/>
      <c r="BI87" s="159"/>
      <c r="BJ87" s="227"/>
      <c r="BK87" s="180"/>
      <c r="BL87" s="399"/>
      <c r="BM87" s="399"/>
      <c r="BN87" s="399"/>
      <c r="BO87" s="399"/>
      <c r="BP87" s="399"/>
      <c r="BR87" s="26"/>
      <c r="BS87" s="26"/>
      <c r="BT87" s="26"/>
      <c r="BU87" s="26"/>
      <c r="BV87" s="26"/>
      <c r="BX87" s="26"/>
      <c r="BY87" s="26"/>
      <c r="BZ87" s="26"/>
      <c r="CA87" s="26"/>
    </row>
    <row r="88" spans="1:79" ht="11.4" customHeight="1" outlineLevel="1" x14ac:dyDescent="0.3">
      <c r="B88" s="121" t="s">
        <v>45</v>
      </c>
      <c r="D88" s="47">
        <v>713</v>
      </c>
      <c r="E88" s="158">
        <v>480.40000000000009</v>
      </c>
      <c r="F88" s="158">
        <v>413.59999999999991</v>
      </c>
      <c r="G88" s="159">
        <v>629</v>
      </c>
      <c r="H88" s="227">
        <v>2236</v>
      </c>
      <c r="J88" s="47">
        <v>629</v>
      </c>
      <c r="K88" s="158">
        <v>630</v>
      </c>
      <c r="L88" s="158">
        <v>629</v>
      </c>
      <c r="M88" s="159">
        <v>591</v>
      </c>
      <c r="N88" s="227">
        <v>2479</v>
      </c>
      <c r="P88" s="47"/>
      <c r="Q88" s="158"/>
      <c r="R88" s="158"/>
      <c r="S88" s="159"/>
      <c r="T88" s="227">
        <v>0</v>
      </c>
      <c r="V88" s="47">
        <v>176</v>
      </c>
      <c r="W88" s="158">
        <v>201</v>
      </c>
      <c r="X88" s="158">
        <v>174</v>
      </c>
      <c r="Y88" s="159">
        <v>157</v>
      </c>
      <c r="Z88" s="227">
        <v>708</v>
      </c>
      <c r="AB88" s="47">
        <v>153</v>
      </c>
      <c r="AC88" s="158">
        <v>101</v>
      </c>
      <c r="AD88" s="158">
        <v>174</v>
      </c>
      <c r="AE88" s="159">
        <v>472</v>
      </c>
      <c r="AF88" s="227">
        <f t="shared" si="58"/>
        <v>900</v>
      </c>
      <c r="AH88" s="47">
        <f>AB88</f>
        <v>153</v>
      </c>
      <c r="AI88" s="158">
        <f>AC88</f>
        <v>101</v>
      </c>
      <c r="AJ88" s="158">
        <f>AD88</f>
        <v>174</v>
      </c>
      <c r="AK88" s="159">
        <f>AE88</f>
        <v>472</v>
      </c>
      <c r="AL88" s="227">
        <f t="shared" si="59"/>
        <v>900</v>
      </c>
      <c r="AN88" s="47">
        <v>282</v>
      </c>
      <c r="AO88" s="158">
        <f>'P&amp;L YTD_new'!AM88-'P&amp;L QRT_new'!AN88</f>
        <v>281</v>
      </c>
      <c r="AP88" s="158">
        <v>281.78407000000004</v>
      </c>
      <c r="AQ88" s="159">
        <f>'P&amp;L YTD_new'!AO88-'P&amp;L YTD_new'!AN88</f>
        <v>281.59469000000001</v>
      </c>
      <c r="AR88" s="227">
        <f t="shared" si="60"/>
        <v>1126.3787600000001</v>
      </c>
      <c r="AT88" s="47">
        <f>AN88</f>
        <v>282</v>
      </c>
      <c r="AU88" s="158">
        <f>AO88</f>
        <v>281</v>
      </c>
      <c r="AV88" s="158">
        <f>AP88</f>
        <v>281.78407000000004</v>
      </c>
      <c r="AW88" s="159">
        <f>AQ88</f>
        <v>281.59469000000001</v>
      </c>
      <c r="AX88" s="227">
        <f t="shared" si="62"/>
        <v>1126.3787600000001</v>
      </c>
      <c r="AY88" s="180"/>
      <c r="AZ88" s="399"/>
      <c r="BA88" s="399"/>
      <c r="BB88" s="399"/>
      <c r="BC88" s="399"/>
      <c r="BD88" s="399"/>
      <c r="BE88" s="180"/>
      <c r="BF88" s="482">
        <f>'P&amp;L YTD_new'!BA88</f>
        <v>281.59469000000001</v>
      </c>
      <c r="BG88" s="158"/>
      <c r="BH88" s="158"/>
      <c r="BI88" s="159"/>
      <c r="BJ88" s="227"/>
      <c r="BK88" s="180"/>
      <c r="BL88" s="399"/>
      <c r="BM88" s="399"/>
      <c r="BN88" s="399"/>
      <c r="BO88" s="399"/>
      <c r="BP88" s="399"/>
      <c r="BR88" s="26"/>
      <c r="BS88" s="26"/>
      <c r="BT88" s="26"/>
      <c r="BU88" s="26"/>
      <c r="BV88" s="26"/>
      <c r="BX88" s="26"/>
      <c r="BY88" s="26"/>
      <c r="BZ88" s="26"/>
      <c r="CA88" s="26"/>
    </row>
    <row r="89" spans="1:79" ht="11.4" customHeight="1" outlineLevel="1" x14ac:dyDescent="0.3">
      <c r="B89" s="121" t="s">
        <v>50</v>
      </c>
      <c r="D89" s="47"/>
      <c r="E89" s="48"/>
      <c r="F89" s="48"/>
      <c r="G89" s="32"/>
      <c r="H89" s="214">
        <v>0</v>
      </c>
      <c r="J89" s="47"/>
      <c r="K89" s="48"/>
      <c r="L89" s="48"/>
      <c r="M89" s="32"/>
      <c r="N89" s="214">
        <v>0</v>
      </c>
      <c r="P89" s="47"/>
      <c r="Q89" s="48"/>
      <c r="R89" s="48"/>
      <c r="S89" s="32"/>
      <c r="T89" s="214">
        <v>0</v>
      </c>
      <c r="V89" s="47"/>
      <c r="W89" s="48"/>
      <c r="X89" s="48"/>
      <c r="Y89" s="32"/>
      <c r="Z89" s="214">
        <v>0</v>
      </c>
      <c r="AB89" s="47"/>
      <c r="AC89" s="48"/>
      <c r="AD89" s="48"/>
      <c r="AE89" s="32"/>
      <c r="AF89" s="214">
        <f t="shared" si="58"/>
        <v>0</v>
      </c>
      <c r="AH89" s="47"/>
      <c r="AI89" s="48"/>
      <c r="AJ89" s="48"/>
      <c r="AK89" s="32"/>
      <c r="AL89" s="214">
        <f t="shared" si="59"/>
        <v>0</v>
      </c>
      <c r="AN89" s="47"/>
      <c r="AO89" s="48"/>
      <c r="AP89" s="48"/>
      <c r="AQ89" s="32"/>
      <c r="AR89" s="214">
        <f t="shared" si="60"/>
        <v>0</v>
      </c>
      <c r="AT89" s="47"/>
      <c r="AU89" s="48"/>
      <c r="AV89" s="48"/>
      <c r="AW89" s="32"/>
      <c r="AX89" s="214">
        <f t="shared" si="62"/>
        <v>0</v>
      </c>
      <c r="AY89" s="180"/>
      <c r="AZ89" s="399"/>
      <c r="BA89" s="399"/>
      <c r="BB89" s="399"/>
      <c r="BC89" s="399"/>
      <c r="BD89" s="399"/>
      <c r="BE89" s="180"/>
      <c r="BF89" s="482">
        <f>'P&amp;L YTD_new'!BA89</f>
        <v>355.89679999999998</v>
      </c>
      <c r="BG89" s="48"/>
      <c r="BH89" s="48"/>
      <c r="BI89" s="32"/>
      <c r="BJ89" s="214"/>
      <c r="BK89" s="180"/>
      <c r="BL89" s="399"/>
      <c r="BM89" s="399"/>
      <c r="BN89" s="399"/>
      <c r="BO89" s="399"/>
      <c r="BP89" s="399"/>
      <c r="BR89" s="26"/>
      <c r="BS89" s="26"/>
      <c r="BT89" s="26"/>
      <c r="BU89" s="26"/>
      <c r="BV89" s="26"/>
      <c r="BX89" s="26"/>
      <c r="BY89" s="26"/>
      <c r="BZ89" s="26"/>
      <c r="CA89" s="26"/>
    </row>
    <row r="90" spans="1:79" ht="11.4" customHeight="1" outlineLevel="1" x14ac:dyDescent="0.3">
      <c r="B90" s="121" t="s">
        <v>74</v>
      </c>
      <c r="D90" s="47">
        <v>323</v>
      </c>
      <c r="E90" s="48">
        <v>-567</v>
      </c>
      <c r="F90" s="48">
        <v>-93</v>
      </c>
      <c r="G90" s="32">
        <v>-681</v>
      </c>
      <c r="H90" s="214">
        <v>-1018</v>
      </c>
      <c r="J90" s="47">
        <v>-461</v>
      </c>
      <c r="K90" s="48">
        <v>-387</v>
      </c>
      <c r="L90" s="48">
        <v>1830</v>
      </c>
      <c r="M90" s="32">
        <v>-780</v>
      </c>
      <c r="N90" s="214">
        <v>202</v>
      </c>
      <c r="P90" s="47"/>
      <c r="Q90" s="48"/>
      <c r="R90" s="48"/>
      <c r="S90" s="32"/>
      <c r="T90" s="214">
        <v>0</v>
      </c>
      <c r="V90" s="47">
        <v>-1355</v>
      </c>
      <c r="W90" s="48">
        <v>942</v>
      </c>
      <c r="X90" s="48">
        <v>185</v>
      </c>
      <c r="Y90" s="32">
        <v>38</v>
      </c>
      <c r="Z90" s="214">
        <v>-190</v>
      </c>
      <c r="AB90" s="47">
        <v>345</v>
      </c>
      <c r="AC90" s="48">
        <v>630</v>
      </c>
      <c r="AD90" s="48">
        <v>-1668</v>
      </c>
      <c r="AE90" s="32">
        <v>-309</v>
      </c>
      <c r="AF90" s="214">
        <f t="shared" si="58"/>
        <v>-1002</v>
      </c>
      <c r="AH90" s="47">
        <f t="shared" ref="AH90:AK91" si="63">AB90</f>
        <v>345</v>
      </c>
      <c r="AI90" s="48">
        <f t="shared" si="63"/>
        <v>630</v>
      </c>
      <c r="AJ90" s="48">
        <f t="shared" si="63"/>
        <v>-1668</v>
      </c>
      <c r="AK90" s="32">
        <f t="shared" si="63"/>
        <v>-309</v>
      </c>
      <c r="AL90" s="214">
        <f t="shared" si="59"/>
        <v>-1002</v>
      </c>
      <c r="AN90" s="47">
        <v>364</v>
      </c>
      <c r="AO90" s="48">
        <f>'P&amp;L YTD_new'!AM90-'P&amp;L QRT_new'!AN90</f>
        <v>430</v>
      </c>
      <c r="AP90" s="48">
        <v>-664.91469000000006</v>
      </c>
      <c r="AQ90" s="32">
        <f>'P&amp;L YTD_new'!AO90-'P&amp;L YTD_new'!AN90</f>
        <v>-142.52827999999994</v>
      </c>
      <c r="AR90" s="214">
        <f t="shared" si="60"/>
        <v>-13.442970000000003</v>
      </c>
      <c r="AT90" s="47">
        <f t="shared" ref="AT90:AW91" si="64">AN90</f>
        <v>364</v>
      </c>
      <c r="AU90" s="48">
        <f t="shared" si="64"/>
        <v>430</v>
      </c>
      <c r="AV90" s="48">
        <f t="shared" si="64"/>
        <v>-664.91469000000006</v>
      </c>
      <c r="AW90" s="32">
        <f t="shared" si="64"/>
        <v>-142.52827999999994</v>
      </c>
      <c r="AX90" s="214">
        <f t="shared" si="62"/>
        <v>-13.442970000000003</v>
      </c>
      <c r="AY90" s="180"/>
      <c r="AZ90" s="399"/>
      <c r="BA90" s="399"/>
      <c r="BB90" s="399"/>
      <c r="BC90" s="399"/>
      <c r="BD90" s="399"/>
      <c r="BE90" s="180"/>
      <c r="BF90" s="482">
        <f>'P&amp;L YTD_new'!BA90</f>
        <v>544.31925999999999</v>
      </c>
      <c r="BG90" s="48"/>
      <c r="BH90" s="48"/>
      <c r="BI90" s="32"/>
      <c r="BJ90" s="214"/>
      <c r="BK90" s="180"/>
      <c r="BL90" s="399"/>
      <c r="BM90" s="399"/>
      <c r="BN90" s="399"/>
      <c r="BO90" s="399"/>
      <c r="BP90" s="399"/>
      <c r="BR90" s="26"/>
      <c r="BS90" s="26"/>
      <c r="BT90" s="26"/>
      <c r="BU90" s="26"/>
      <c r="BV90" s="26"/>
      <c r="BX90" s="26"/>
      <c r="BY90" s="26"/>
      <c r="BZ90" s="26"/>
      <c r="CA90" s="26"/>
    </row>
    <row r="91" spans="1:79" ht="11.4" customHeight="1" outlineLevel="1" x14ac:dyDescent="0.3">
      <c r="B91" s="121" t="s">
        <v>75</v>
      </c>
      <c r="D91" s="47">
        <v>117</v>
      </c>
      <c r="E91" s="48">
        <v>-65</v>
      </c>
      <c r="F91" s="48">
        <v>156</v>
      </c>
      <c r="G91" s="32">
        <v>-195</v>
      </c>
      <c r="H91" s="214">
        <v>13</v>
      </c>
      <c r="J91" s="47">
        <v>-19</v>
      </c>
      <c r="K91" s="48">
        <v>76</v>
      </c>
      <c r="L91" s="48">
        <v>-80</v>
      </c>
      <c r="M91" s="32">
        <v>114</v>
      </c>
      <c r="N91" s="214">
        <v>91</v>
      </c>
      <c r="P91" s="47"/>
      <c r="Q91" s="48"/>
      <c r="R91" s="48"/>
      <c r="S91" s="32"/>
      <c r="T91" s="214">
        <v>0</v>
      </c>
      <c r="V91" s="47">
        <v>-30</v>
      </c>
      <c r="W91" s="48">
        <v>-170</v>
      </c>
      <c r="X91" s="48">
        <v>-36</v>
      </c>
      <c r="Y91" s="32">
        <v>-135</v>
      </c>
      <c r="Z91" s="214">
        <v>-371</v>
      </c>
      <c r="AB91" s="47">
        <v>1047</v>
      </c>
      <c r="AC91" s="48">
        <v>29</v>
      </c>
      <c r="AD91" s="48">
        <v>-108</v>
      </c>
      <c r="AE91" s="32">
        <v>-503</v>
      </c>
      <c r="AF91" s="214">
        <f t="shared" si="58"/>
        <v>465</v>
      </c>
      <c r="AH91" s="47">
        <f t="shared" si="63"/>
        <v>1047</v>
      </c>
      <c r="AI91" s="48">
        <f t="shared" si="63"/>
        <v>29</v>
      </c>
      <c r="AJ91" s="48">
        <f t="shared" si="63"/>
        <v>-108</v>
      </c>
      <c r="AK91" s="32">
        <f t="shared" si="63"/>
        <v>-503</v>
      </c>
      <c r="AL91" s="214">
        <f t="shared" si="59"/>
        <v>465</v>
      </c>
      <c r="AN91" s="47">
        <v>-66</v>
      </c>
      <c r="AO91" s="48">
        <f>'P&amp;L YTD_new'!AM91-'P&amp;L QRT_new'!AN91</f>
        <v>43</v>
      </c>
      <c r="AP91" s="48">
        <v>-113.11526000000001</v>
      </c>
      <c r="AQ91" s="32">
        <f>'P&amp;L YTD_new'!AO91-'P&amp;L YTD_new'!AN91</f>
        <v>-16.693829999999991</v>
      </c>
      <c r="AR91" s="214">
        <f t="shared" si="60"/>
        <v>-152.80909</v>
      </c>
      <c r="AT91" s="47">
        <f t="shared" si="64"/>
        <v>-66</v>
      </c>
      <c r="AU91" s="48">
        <f t="shared" si="64"/>
        <v>43</v>
      </c>
      <c r="AV91" s="48">
        <f t="shared" si="64"/>
        <v>-113.11526000000001</v>
      </c>
      <c r="AW91" s="32">
        <f t="shared" si="64"/>
        <v>-16.693829999999991</v>
      </c>
      <c r="AX91" s="214">
        <f t="shared" si="62"/>
        <v>-152.80909</v>
      </c>
      <c r="AY91" s="180"/>
      <c r="AZ91" s="399"/>
      <c r="BA91" s="399"/>
      <c r="BB91" s="399"/>
      <c r="BC91" s="399"/>
      <c r="BD91" s="399"/>
      <c r="BE91" s="180"/>
      <c r="BF91" s="482">
        <f>'P&amp;L YTD_new'!BA91</f>
        <v>0</v>
      </c>
      <c r="BG91" s="48"/>
      <c r="BH91" s="48"/>
      <c r="BI91" s="32"/>
      <c r="BJ91" s="214"/>
      <c r="BK91" s="180"/>
      <c r="BL91" s="399"/>
      <c r="BM91" s="399"/>
      <c r="BN91" s="399"/>
      <c r="BO91" s="399"/>
      <c r="BP91" s="399"/>
      <c r="BR91" s="26"/>
      <c r="BS91" s="26"/>
      <c r="BT91" s="26"/>
      <c r="BU91" s="26"/>
      <c r="BV91" s="26"/>
      <c r="BX91" s="26"/>
      <c r="BY91" s="26"/>
      <c r="BZ91" s="26"/>
      <c r="CA91" s="26"/>
    </row>
    <row r="92" spans="1:79" ht="11.4" customHeight="1" outlineLevel="1" x14ac:dyDescent="0.3">
      <c r="B92" s="121" t="s">
        <v>76</v>
      </c>
      <c r="D92" s="47">
        <v>0</v>
      </c>
      <c r="E92" s="48">
        <v>0</v>
      </c>
      <c r="F92" s="48">
        <v>-14112</v>
      </c>
      <c r="G92" s="32">
        <v>0</v>
      </c>
      <c r="H92" s="214">
        <v>-14112</v>
      </c>
      <c r="J92" s="47"/>
      <c r="K92" s="48"/>
      <c r="L92" s="48"/>
      <c r="M92" s="32"/>
      <c r="N92" s="214">
        <v>0</v>
      </c>
      <c r="P92" s="47"/>
      <c r="Q92" s="48"/>
      <c r="R92" s="48"/>
      <c r="S92" s="32"/>
      <c r="T92" s="214">
        <v>0</v>
      </c>
      <c r="V92" s="47"/>
      <c r="W92" s="48"/>
      <c r="X92" s="48"/>
      <c r="Y92" s="32"/>
      <c r="Z92" s="214">
        <v>0</v>
      </c>
      <c r="AB92" s="47"/>
      <c r="AC92" s="48"/>
      <c r="AD92" s="48"/>
      <c r="AE92" s="32"/>
      <c r="AF92" s="214">
        <f t="shared" si="58"/>
        <v>0</v>
      </c>
      <c r="AH92" s="47"/>
      <c r="AI92" s="48"/>
      <c r="AJ92" s="48"/>
      <c r="AK92" s="32"/>
      <c r="AL92" s="214">
        <f>SUM(AH92:AK92)</f>
        <v>0</v>
      </c>
      <c r="AN92" s="47"/>
      <c r="AO92" s="48"/>
      <c r="AP92" s="48"/>
      <c r="AQ92" s="32"/>
      <c r="AR92" s="214">
        <f>SUM(AN92:AQ92)</f>
        <v>0</v>
      </c>
      <c r="AT92" s="47"/>
      <c r="AU92" s="48"/>
      <c r="AV92" s="48"/>
      <c r="AW92" s="32"/>
      <c r="AX92" s="214">
        <f>SUM(AT92:AW92)</f>
        <v>0</v>
      </c>
      <c r="AY92" s="180"/>
      <c r="AZ92" s="399"/>
      <c r="BA92" s="399"/>
      <c r="BB92" s="399"/>
      <c r="BC92" s="399"/>
      <c r="BD92" s="399"/>
      <c r="BE92" s="180"/>
      <c r="BF92" s="482">
        <f>'P&amp;L YTD_new'!BA92</f>
        <v>0</v>
      </c>
      <c r="BG92" s="48"/>
      <c r="BH92" s="48"/>
      <c r="BI92" s="32"/>
      <c r="BJ92" s="214"/>
      <c r="BK92" s="180"/>
      <c r="BL92" s="399"/>
      <c r="BM92" s="399"/>
      <c r="BN92" s="399"/>
      <c r="BO92" s="399"/>
      <c r="BP92" s="399"/>
      <c r="BR92" s="26"/>
      <c r="BS92" s="26"/>
      <c r="BT92" s="26"/>
      <c r="BU92" s="26"/>
      <c r="BV92" s="26"/>
      <c r="BX92" s="26"/>
      <c r="BY92" s="26"/>
      <c r="BZ92" s="26"/>
      <c r="CA92" s="26"/>
    </row>
    <row r="93" spans="1:79" ht="11.4" customHeight="1" outlineLevel="1" x14ac:dyDescent="0.3">
      <c r="B93" s="121" t="s">
        <v>77</v>
      </c>
      <c r="D93" s="47">
        <v>0</v>
      </c>
      <c r="E93" s="48">
        <v>0</v>
      </c>
      <c r="F93" s="48">
        <v>0</v>
      </c>
      <c r="G93" s="32">
        <v>456</v>
      </c>
      <c r="H93" s="214">
        <v>456</v>
      </c>
      <c r="J93" s="160"/>
      <c r="K93" s="48"/>
      <c r="L93" s="48"/>
      <c r="M93" s="32"/>
      <c r="N93" s="214">
        <v>0</v>
      </c>
      <c r="P93" s="47"/>
      <c r="Q93" s="48"/>
      <c r="R93" s="48"/>
      <c r="S93" s="32"/>
      <c r="T93" s="214">
        <v>0</v>
      </c>
      <c r="V93" s="47"/>
      <c r="W93" s="48"/>
      <c r="X93" s="48"/>
      <c r="Y93" s="32"/>
      <c r="Z93" s="214">
        <v>0</v>
      </c>
      <c r="AB93" s="47"/>
      <c r="AC93" s="48"/>
      <c r="AD93" s="48"/>
      <c r="AE93" s="32"/>
      <c r="AF93" s="214">
        <f t="shared" si="58"/>
        <v>0</v>
      </c>
      <c r="AH93" s="47"/>
      <c r="AI93" s="48"/>
      <c r="AJ93" s="48"/>
      <c r="AK93" s="32"/>
      <c r="AL93" s="214">
        <f>SUM(AH93:AK93)</f>
        <v>0</v>
      </c>
      <c r="AN93" s="47"/>
      <c r="AO93" s="48"/>
      <c r="AP93" s="48"/>
      <c r="AQ93" s="32"/>
      <c r="AR93" s="214">
        <f>SUM(AN93:AQ93)</f>
        <v>0</v>
      </c>
      <c r="AT93" s="47"/>
      <c r="AU93" s="48"/>
      <c r="AV93" s="48"/>
      <c r="AW93" s="32"/>
      <c r="AX93" s="214">
        <f>SUM(AT93:AW93)</f>
        <v>0</v>
      </c>
      <c r="AY93" s="180"/>
      <c r="AZ93" s="399"/>
      <c r="BA93" s="399"/>
      <c r="BB93" s="399"/>
      <c r="BC93" s="399"/>
      <c r="BD93" s="399"/>
      <c r="BE93" s="180"/>
      <c r="BF93" s="482">
        <f>'P&amp;L YTD_new'!BA93</f>
        <v>0</v>
      </c>
      <c r="BG93" s="48"/>
      <c r="BH93" s="48"/>
      <c r="BI93" s="32"/>
      <c r="BJ93" s="214"/>
      <c r="BK93" s="180"/>
      <c r="BL93" s="399"/>
      <c r="BM93" s="399"/>
      <c r="BN93" s="399"/>
      <c r="BO93" s="399"/>
      <c r="BP93" s="399"/>
      <c r="BR93" s="26"/>
      <c r="BS93" s="26"/>
      <c r="BT93" s="26"/>
      <c r="BU93" s="26"/>
      <c r="BV93" s="26"/>
      <c r="BX93" s="26"/>
      <c r="BY93" s="26"/>
      <c r="BZ93" s="26"/>
      <c r="CA93" s="26"/>
    </row>
    <row r="94" spans="1:79" ht="11.4" customHeight="1" outlineLevel="1" x14ac:dyDescent="0.3">
      <c r="B94" s="121" t="s">
        <v>78</v>
      </c>
      <c r="D94" s="47"/>
      <c r="E94" s="48"/>
      <c r="F94" s="48"/>
      <c r="G94" s="32"/>
      <c r="H94" s="214">
        <v>0</v>
      </c>
      <c r="J94" s="47">
        <v>2783</v>
      </c>
      <c r="K94" s="48">
        <v>2868</v>
      </c>
      <c r="L94" s="48">
        <v>0</v>
      </c>
      <c r="M94" s="32">
        <v>0</v>
      </c>
      <c r="N94" s="214">
        <v>5651</v>
      </c>
      <c r="P94" s="47"/>
      <c r="Q94" s="48"/>
      <c r="R94" s="48"/>
      <c r="S94" s="32"/>
      <c r="T94" s="214">
        <v>0</v>
      </c>
      <c r="V94" s="47"/>
      <c r="W94" s="48"/>
      <c r="X94" s="48"/>
      <c r="Y94" s="32"/>
      <c r="Z94" s="214">
        <v>0</v>
      </c>
      <c r="AB94" s="47"/>
      <c r="AC94" s="48"/>
      <c r="AD94" s="48"/>
      <c r="AE94" s="32"/>
      <c r="AF94" s="214">
        <f t="shared" si="58"/>
        <v>0</v>
      </c>
      <c r="AH94" s="47"/>
      <c r="AI94" s="48"/>
      <c r="AJ94" s="48"/>
      <c r="AK94" s="32"/>
      <c r="AL94" s="214">
        <f>SUM(AH94:AK94)</f>
        <v>0</v>
      </c>
      <c r="AN94" s="47"/>
      <c r="AO94" s="48"/>
      <c r="AP94" s="48"/>
      <c r="AQ94" s="32">
        <f>'P&amp;L YTD_new'!AO94-'P&amp;L YTD_new'!AN94</f>
        <v>146541.65993990001</v>
      </c>
      <c r="AR94" s="214">
        <f>SUM(AN94:AQ94)</f>
        <v>146541.65993990001</v>
      </c>
      <c r="AT94" s="47"/>
      <c r="AU94" s="48"/>
      <c r="AV94" s="48"/>
      <c r="AW94" s="32">
        <f>AQ94</f>
        <v>146541.65993990001</v>
      </c>
      <c r="AX94" s="214">
        <f>SUM(AT94:AW94)</f>
        <v>146541.65993990001</v>
      </c>
      <c r="AY94" s="180"/>
      <c r="AZ94" s="399"/>
      <c r="BA94" s="399"/>
      <c r="BB94" s="399"/>
      <c r="BC94" s="399"/>
      <c r="BD94" s="399"/>
      <c r="BE94" s="180"/>
      <c r="BF94" s="482">
        <f>'P&amp;L YTD_new'!BA94</f>
        <v>0</v>
      </c>
      <c r="BG94" s="48"/>
      <c r="BH94" s="48"/>
      <c r="BI94" s="32"/>
      <c r="BJ94" s="214"/>
      <c r="BK94" s="180"/>
      <c r="BL94" s="399"/>
      <c r="BM94" s="399"/>
      <c r="BN94" s="399"/>
      <c r="BO94" s="399"/>
      <c r="BP94" s="399"/>
      <c r="BR94" s="26"/>
      <c r="BS94" s="26"/>
      <c r="BT94" s="26"/>
      <c r="BU94" s="26"/>
      <c r="BV94" s="26"/>
      <c r="BX94" s="26"/>
      <c r="BY94" s="26"/>
      <c r="BZ94" s="26"/>
      <c r="CA94" s="26"/>
    </row>
    <row r="95" spans="1:79" ht="11.4" customHeight="1" outlineLevel="1" x14ac:dyDescent="0.3">
      <c r="B95" s="121" t="s">
        <v>79</v>
      </c>
      <c r="D95" s="47"/>
      <c r="E95" s="48"/>
      <c r="F95" s="48"/>
      <c r="G95" s="32"/>
      <c r="H95" s="214">
        <v>0</v>
      </c>
      <c r="J95" s="47"/>
      <c r="K95" s="48"/>
      <c r="L95" s="48"/>
      <c r="M95" s="32"/>
      <c r="N95" s="214">
        <v>0</v>
      </c>
      <c r="P95" s="47"/>
      <c r="Q95" s="48"/>
      <c r="R95" s="48"/>
      <c r="S95" s="32"/>
      <c r="T95" s="214">
        <v>0</v>
      </c>
      <c r="V95" s="47"/>
      <c r="W95" s="48"/>
      <c r="X95" s="48"/>
      <c r="Y95" s="32"/>
      <c r="Z95" s="214">
        <v>0</v>
      </c>
      <c r="AB95" s="47"/>
      <c r="AC95" s="48"/>
      <c r="AD95" s="48"/>
      <c r="AE95" s="32"/>
      <c r="AF95" s="214">
        <f t="shared" si="58"/>
        <v>0</v>
      </c>
      <c r="AH95" s="47">
        <v>-606.68999999999994</v>
      </c>
      <c r="AI95" s="158">
        <v>899.01350000000002</v>
      </c>
      <c r="AJ95" s="158">
        <v>1113.788</v>
      </c>
      <c r="AK95" s="32">
        <v>3027.8210000000004</v>
      </c>
      <c r="AL95" s="214">
        <f>SUM(AH95:AK95)</f>
        <v>4433.9325000000008</v>
      </c>
      <c r="AN95" s="47"/>
      <c r="AO95" s="158"/>
      <c r="AP95" s="158"/>
      <c r="AQ95" s="32"/>
      <c r="AR95" s="214">
        <f>SUM(AN95:AQ95)</f>
        <v>0</v>
      </c>
      <c r="AT95" s="425">
        <v>33.766399999999997</v>
      </c>
      <c r="AU95" s="426">
        <v>-4.2207999999999997</v>
      </c>
      <c r="AV95" s="426">
        <f>AP95</f>
        <v>0</v>
      </c>
      <c r="AW95" s="32">
        <f>AQ95</f>
        <v>0</v>
      </c>
      <c r="AX95" s="214">
        <f>SUM(AT95:AW95)</f>
        <v>29.545599999999997</v>
      </c>
      <c r="AY95" s="180"/>
      <c r="AZ95" s="399"/>
      <c r="BA95" s="399"/>
      <c r="BB95" s="399"/>
      <c r="BC95" s="399"/>
      <c r="BD95" s="399"/>
      <c r="BE95" s="180"/>
      <c r="BF95" s="482">
        <f>'P&amp;L YTD_new'!BA95</f>
        <v>0</v>
      </c>
      <c r="BG95" s="426"/>
      <c r="BH95" s="426"/>
      <c r="BI95" s="32"/>
      <c r="BJ95" s="214"/>
      <c r="BK95" s="180"/>
      <c r="BL95" s="399"/>
      <c r="BM95" s="399"/>
      <c r="BN95" s="399"/>
      <c r="BO95" s="399"/>
      <c r="BP95" s="399"/>
      <c r="BR95" s="26"/>
      <c r="BS95" s="26"/>
      <c r="BT95" s="26"/>
      <c r="BU95" s="26"/>
      <c r="BV95" s="26"/>
      <c r="BX95" s="26"/>
      <c r="BY95" s="26"/>
      <c r="BZ95" s="26"/>
      <c r="CA95" s="26"/>
    </row>
    <row r="96" spans="1:79" ht="11.4" customHeight="1" x14ac:dyDescent="0.3">
      <c r="B96" s="161" t="s">
        <v>80</v>
      </c>
      <c r="C96" s="76"/>
      <c r="D96" s="132">
        <v>3968</v>
      </c>
      <c r="E96" s="133">
        <v>1292.7221500000001</v>
      </c>
      <c r="F96" s="133">
        <v>-10994.72215</v>
      </c>
      <c r="G96" s="134">
        <v>3449</v>
      </c>
      <c r="H96" s="219">
        <v>-2285</v>
      </c>
      <c r="I96" s="76"/>
      <c r="J96" s="132">
        <v>5016</v>
      </c>
      <c r="K96" s="133">
        <v>5703</v>
      </c>
      <c r="L96" s="133">
        <v>6520</v>
      </c>
      <c r="M96" s="134">
        <v>14018</v>
      </c>
      <c r="N96" s="219">
        <v>31257</v>
      </c>
      <c r="O96" s="76"/>
      <c r="P96" s="132">
        <v>0</v>
      </c>
      <c r="Q96" s="133">
        <v>0</v>
      </c>
      <c r="R96" s="133">
        <v>0</v>
      </c>
      <c r="S96" s="134">
        <v>0</v>
      </c>
      <c r="T96" s="219">
        <v>0</v>
      </c>
      <c r="V96" s="132">
        <v>377</v>
      </c>
      <c r="W96" s="133">
        <v>3440</v>
      </c>
      <c r="X96" s="133">
        <v>3557</v>
      </c>
      <c r="Y96" s="134">
        <v>4441</v>
      </c>
      <c r="Z96" s="219">
        <v>11815</v>
      </c>
      <c r="AB96" s="132">
        <f>SUM(AB84:AB95)</f>
        <v>3176</v>
      </c>
      <c r="AC96" s="133">
        <f>SUM(AC84:AC95)</f>
        <v>13040</v>
      </c>
      <c r="AD96" s="133">
        <f>SUM(AD84:AD95)</f>
        <v>1046</v>
      </c>
      <c r="AE96" s="134">
        <f>SUM(AE84:AE95)</f>
        <v>12313</v>
      </c>
      <c r="AF96" s="219">
        <f t="shared" si="58"/>
        <v>29575</v>
      </c>
      <c r="AH96" s="132">
        <f>SUM(AH84:AH95)</f>
        <v>3119.6645000000003</v>
      </c>
      <c r="AI96" s="133">
        <f>SUM(AI84:AI95)</f>
        <v>15014.388500000001</v>
      </c>
      <c r="AJ96" s="133">
        <f>SUM(AJ84:AJ95)</f>
        <v>3616.28</v>
      </c>
      <c r="AK96" s="134">
        <f>SUM(AK84:AK95)</f>
        <v>27415.926200000002</v>
      </c>
      <c r="AL96" s="219">
        <f>SUM(AH96:AK96)</f>
        <v>49166.2592</v>
      </c>
      <c r="AN96" s="37">
        <f>SUM(AN84:AN95)</f>
        <v>6519</v>
      </c>
      <c r="AO96" s="37">
        <f>SUM(AO84:AO95)</f>
        <v>33813</v>
      </c>
      <c r="AP96" s="37">
        <f>SUM(AP84:AP95)</f>
        <v>12260.439600000002</v>
      </c>
      <c r="AQ96" s="37">
        <f>SUM(AQ84:AQ95)</f>
        <v>150574.19040990001</v>
      </c>
      <c r="AR96" s="219">
        <f>SUM(AN96:AQ96)</f>
        <v>203166.63000990002</v>
      </c>
      <c r="AT96" s="37">
        <f>SUM(AT84:AT95)</f>
        <v>7688.1616000000004</v>
      </c>
      <c r="AU96" s="37">
        <f>SUM(AU84:AU95)</f>
        <v>36155.544000000002</v>
      </c>
      <c r="AV96" s="37">
        <f>SUM(AV84:AV95)</f>
        <v>12260.439600000002</v>
      </c>
      <c r="AW96" s="37">
        <f>SUM(AW84:AW95)</f>
        <v>150574.19040990001</v>
      </c>
      <c r="AX96" s="219">
        <f>SUM(AT96:AW96)</f>
        <v>206678.33560990001</v>
      </c>
      <c r="AY96" s="180"/>
      <c r="AZ96" s="399"/>
      <c r="BA96" s="399"/>
      <c r="BB96" s="399"/>
      <c r="BC96" s="399"/>
      <c r="BD96" s="399"/>
      <c r="BE96" s="180"/>
      <c r="BF96" s="505">
        <f>SUM(BF84:BF95)</f>
        <v>8050.4808699999994</v>
      </c>
      <c r="BG96" s="37"/>
      <c r="BH96" s="37"/>
      <c r="BI96" s="37"/>
      <c r="BJ96" s="219"/>
      <c r="BK96" s="180"/>
      <c r="BL96" s="399"/>
      <c r="BM96" s="399"/>
      <c r="BN96" s="399"/>
      <c r="BO96" s="399"/>
      <c r="BP96" s="399"/>
      <c r="BR96" s="26"/>
      <c r="BS96" s="26"/>
      <c r="BT96" s="26"/>
      <c r="BU96" s="26"/>
      <c r="BV96" s="26"/>
      <c r="BX96" s="26"/>
      <c r="BY96" s="26"/>
      <c r="BZ96" s="26"/>
      <c r="CA96" s="26"/>
    </row>
    <row r="97" spans="2:79" ht="11.4" customHeight="1" x14ac:dyDescent="0.3">
      <c r="B97" s="162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228"/>
      <c r="X97" s="179"/>
      <c r="Y97" s="229"/>
      <c r="Z97" s="48"/>
      <c r="AA97" s="48"/>
      <c r="AB97" s="228"/>
      <c r="AC97" s="228"/>
      <c r="AD97" s="179"/>
      <c r="AE97" s="229"/>
      <c r="AF97" s="48"/>
      <c r="AH97" s="384"/>
      <c r="AI97" s="384"/>
      <c r="AJ97" s="384"/>
      <c r="AK97" s="384"/>
      <c r="AL97" s="48"/>
      <c r="AN97" s="48"/>
      <c r="AO97" s="48"/>
      <c r="AP97" s="48"/>
      <c r="AQ97" s="48"/>
      <c r="AR97" s="48"/>
      <c r="AS97" s="404"/>
      <c r="AT97" s="48"/>
      <c r="AU97" s="48"/>
      <c r="AV97" s="395"/>
      <c r="AW97" s="395"/>
      <c r="AX97" s="48"/>
      <c r="AY97" s="180"/>
      <c r="BE97" s="180"/>
      <c r="BF97" s="48"/>
      <c r="BG97" s="48"/>
      <c r="BH97" s="395"/>
      <c r="BI97" s="395"/>
      <c r="BJ97" s="48"/>
      <c r="BK97" s="180"/>
      <c r="BL97" s="180"/>
      <c r="BM97" s="180"/>
      <c r="BN97" s="180"/>
      <c r="BO97" s="180"/>
      <c r="BP97" s="180"/>
      <c r="BR97" s="26"/>
      <c r="BS97" s="26"/>
      <c r="BT97" s="26"/>
      <c r="BU97" s="26"/>
      <c r="BV97" s="26"/>
      <c r="BX97" s="26"/>
      <c r="BY97" s="26"/>
      <c r="BZ97" s="26"/>
      <c r="CA97" s="26"/>
    </row>
    <row r="98" spans="2:79" s="101" customFormat="1" ht="11.4" customHeight="1" x14ac:dyDescent="0.3">
      <c r="B98" s="34" t="s">
        <v>81</v>
      </c>
      <c r="C98" s="100"/>
      <c r="D98" s="37">
        <v>60805</v>
      </c>
      <c r="E98" s="37">
        <v>77109.857419999986</v>
      </c>
      <c r="F98" s="37">
        <v>73744.594889999978</v>
      </c>
      <c r="G98" s="37">
        <v>96158.547690000007</v>
      </c>
      <c r="H98" s="181">
        <v>307818</v>
      </c>
      <c r="I98" s="100"/>
      <c r="J98" s="37">
        <v>72364</v>
      </c>
      <c r="K98" s="37">
        <v>93003</v>
      </c>
      <c r="L98" s="37">
        <v>95832</v>
      </c>
      <c r="M98" s="37">
        <v>110154.65706526332</v>
      </c>
      <c r="N98" s="181">
        <v>371353.65706526331</v>
      </c>
      <c r="O98" s="100"/>
      <c r="P98" s="37">
        <v>76040.685732920057</v>
      </c>
      <c r="Q98" s="37">
        <v>100704.46386572804</v>
      </c>
      <c r="R98" s="37">
        <v>138884.07613816156</v>
      </c>
      <c r="S98" s="37">
        <v>112262.17783528753</v>
      </c>
      <c r="T98" s="181">
        <v>427891.40357209719</v>
      </c>
      <c r="V98" s="37">
        <v>76002</v>
      </c>
      <c r="W98" s="37">
        <v>100183</v>
      </c>
      <c r="X98" s="37">
        <v>149830</v>
      </c>
      <c r="Y98" s="37">
        <v>112956</v>
      </c>
      <c r="Z98" s="181">
        <v>438971</v>
      </c>
      <c r="AA98" s="127"/>
      <c r="AB98" s="37">
        <f>SUM(AB79,AB83:AB95)</f>
        <v>84299</v>
      </c>
      <c r="AC98" s="37">
        <f>SUM(AC79,AC83:AC95)</f>
        <v>98405</v>
      </c>
      <c r="AD98" s="37">
        <f>SUM(AD79,AD83:AD95)</f>
        <v>153636</v>
      </c>
      <c r="AE98" s="37">
        <f>SUM(AE79,AE83:AE95)</f>
        <v>131859</v>
      </c>
      <c r="AF98" s="181">
        <f>SUM(AB98:AE98)</f>
        <v>468199</v>
      </c>
      <c r="AG98" s="230"/>
      <c r="AH98" s="37">
        <f>AH101+AH104+AH107+AH110</f>
        <v>132404.44049615023</v>
      </c>
      <c r="AI98" s="37">
        <f>AI101+AI104+AI107+AI110</f>
        <v>134845.83303833881</v>
      </c>
      <c r="AJ98" s="37">
        <f>AJ101+AJ104+AJ107+AJ110</f>
        <v>231669.4895415348</v>
      </c>
      <c r="AK98" s="37">
        <f>AK101+AK104+AK107+AK110</f>
        <v>144920.51847903524</v>
      </c>
      <c r="AL98" s="181">
        <f>SUM(AH98:AK98)</f>
        <v>643840.28155505913</v>
      </c>
      <c r="AM98" s="230"/>
      <c r="AN98" s="37">
        <f>SUM(AN79,AN83:AN95)</f>
        <v>85832</v>
      </c>
      <c r="AO98" s="37">
        <f>AO101+AO104+AO107+AO110</f>
        <v>121874</v>
      </c>
      <c r="AP98" s="37">
        <f>AP101+AP104+AP107+AP110</f>
        <v>241603.32856150003</v>
      </c>
      <c r="AQ98" s="37">
        <f>AQ101+AQ104+AQ107+AQ110</f>
        <v>124858.68594789905</v>
      </c>
      <c r="AR98" s="181">
        <f>SUM(AN98:AQ98)</f>
        <v>574168.01450939907</v>
      </c>
      <c r="AS98" s="180"/>
      <c r="AT98" s="37">
        <f>AT101+AT104+AT107+AT110</f>
        <v>131875.54595817853</v>
      </c>
      <c r="AU98" s="37">
        <f>AU101+AU104+AU107+AU110</f>
        <v>132394.02294497535</v>
      </c>
      <c r="AV98" s="37">
        <f>AV101+AV104+AV107+AV110</f>
        <v>241603.32856150003</v>
      </c>
      <c r="AW98" s="37">
        <f>AW101+AW104+AW107+AW110</f>
        <v>124858.68594789905</v>
      </c>
      <c r="AX98" s="181">
        <f>SUM(AT98:AW98)</f>
        <v>630731.58341255295</v>
      </c>
      <c r="AY98" s="180"/>
      <c r="AZ98" s="37">
        <f>AZ101+AZ104+AZ107+AZ110</f>
        <v>126029.1044024452</v>
      </c>
      <c r="BA98" s="37">
        <f>BA101+BA104+BA107+BA110</f>
        <v>127855.68163918589</v>
      </c>
      <c r="BB98" s="37">
        <f>BB101+BB104+BB107+BB110</f>
        <v>236999.58404942582</v>
      </c>
      <c r="BC98" s="37">
        <f>BC101+BC104+BC107+BC110</f>
        <v>121417.51445396747</v>
      </c>
      <c r="BD98" s="181">
        <f>SUM(AZ98:BC98)</f>
        <v>612301.88454502437</v>
      </c>
      <c r="BE98" s="180"/>
      <c r="BF98" s="37">
        <f>BF101+BF104+BF107+BF110</f>
        <v>98344.22681230001</v>
      </c>
      <c r="BG98" s="37"/>
      <c r="BH98" s="37"/>
      <c r="BI98" s="37"/>
      <c r="BJ98" s="181"/>
      <c r="BK98" s="180"/>
      <c r="BL98" s="37">
        <f>BL101+BL104+BL107+BL110</f>
        <v>98344.22681230001</v>
      </c>
      <c r="BM98" s="37"/>
      <c r="BN98" s="37"/>
      <c r="BO98" s="37"/>
      <c r="BP98" s="181"/>
      <c r="BR98" s="127"/>
      <c r="BS98" s="127"/>
      <c r="BT98" s="127"/>
      <c r="BU98" s="127"/>
      <c r="BV98" s="127"/>
      <c r="BX98" s="127"/>
      <c r="BY98" s="127"/>
      <c r="BZ98" s="127"/>
      <c r="CA98" s="127"/>
    </row>
    <row r="99" spans="2:79" ht="11.4" customHeight="1" x14ac:dyDescent="0.3">
      <c r="B99" s="145" t="s">
        <v>82</v>
      </c>
      <c r="C99" s="107"/>
      <c r="D99" s="147">
        <v>0.38377788156881554</v>
      </c>
      <c r="E99" s="147">
        <v>0.38777722077373566</v>
      </c>
      <c r="F99" s="147">
        <v>0.35300375801856859</v>
      </c>
      <c r="G99" s="147">
        <v>0.4171633910110088</v>
      </c>
      <c r="H99" s="231">
        <v>0.38636596143229579</v>
      </c>
      <c r="I99" s="107"/>
      <c r="J99" s="147">
        <v>0.36753954246866472</v>
      </c>
      <c r="K99" s="147">
        <v>0.36633042357240303</v>
      </c>
      <c r="L99" s="147">
        <v>0.36862659554541638</v>
      </c>
      <c r="M99" s="147">
        <v>0.34665477180425325</v>
      </c>
      <c r="N99" s="231">
        <v>0.36106330639541956</v>
      </c>
      <c r="O99" s="107"/>
      <c r="P99" s="147">
        <v>0.31856123953651033</v>
      </c>
      <c r="Q99" s="147">
        <v>0.32675744368876047</v>
      </c>
      <c r="R99" s="147">
        <v>0.38876055167536849</v>
      </c>
      <c r="S99" s="147">
        <v>0.34178314137738797</v>
      </c>
      <c r="T99" s="231">
        <v>0.34714473051027772</v>
      </c>
      <c r="U99" s="107"/>
      <c r="V99" s="147">
        <v>0.24869119328268438</v>
      </c>
      <c r="W99" s="147">
        <v>0.28398950937009271</v>
      </c>
      <c r="X99" s="147">
        <v>0.37753771295984212</v>
      </c>
      <c r="Y99" s="147">
        <v>0.31910908459119763</v>
      </c>
      <c r="Z99" s="231">
        <v>0.31150103745923252</v>
      </c>
      <c r="AA99" s="107"/>
      <c r="AB99" s="147">
        <f>IFERROR(AB98/(AB10-AB15),"")</f>
        <v>0.24452921041944653</v>
      </c>
      <c r="AC99" s="147">
        <f>IFERROR(AC98/(AC10-AC15),"")</f>
        <v>0.26293640148134689</v>
      </c>
      <c r="AD99" s="147">
        <f>IFERROR(AD98/(AD10-AD15),"")</f>
        <v>0.35751917491994939</v>
      </c>
      <c r="AE99" s="147">
        <f>IFERROR(AE98/(AE10-AE15),"")</f>
        <v>0.33602868472288766</v>
      </c>
      <c r="AF99" s="231">
        <f>IFERROR(AF98/(AF10-AF15),"")</f>
        <v>0.30380319324961103</v>
      </c>
      <c r="AH99" s="147">
        <f>IFERROR(AH98/(AH10-AH15),"")</f>
        <v>0.23904058042695514</v>
      </c>
      <c r="AI99" s="147">
        <f>IFERROR(AI98/(AI10-AI15),"")</f>
        <v>0.23837721599644179</v>
      </c>
      <c r="AJ99" s="147">
        <f>IFERROR(AJ98/(AJ10-AJ15),"")</f>
        <v>0.35048997476137439</v>
      </c>
      <c r="AK99" s="147">
        <f>IFERROR(AK98/(AK10-AK15),"")</f>
        <v>0.27695093888994943</v>
      </c>
      <c r="AL99" s="231">
        <f>IFERROR(AL98/(AL10-AL15),"")</f>
        <v>0.27946386191379385</v>
      </c>
      <c r="AN99" s="147">
        <f>IFERROR(AN98/(AN10-AN15),"")</f>
        <v>0.23314156575780787</v>
      </c>
      <c r="AO99" s="149">
        <f>IFERROR(AO98/(AO10-AO15),"")</f>
        <v>0.22762572513979837</v>
      </c>
      <c r="AP99" s="149">
        <f>IFERROR(AP98/(AP10-AP15),"")</f>
        <v>0.33734319616775105</v>
      </c>
      <c r="AQ99" s="149">
        <f>IFERROR(AQ98/(AQ10-AQ15),"")</f>
        <v>0.22012556792323065</v>
      </c>
      <c r="AR99" s="231">
        <f>IFERROR(AR98/(AR10-AR15),"")</f>
        <v>0.26253943243582034</v>
      </c>
      <c r="AT99" s="147">
        <f>IFERROR(AT98/(AT10-AT15),"")</f>
        <v>0.22405710900084611</v>
      </c>
      <c r="AU99" s="149">
        <f>IFERROR(AU98/(AU10-AU15),"")</f>
        <v>0.22390829268514026</v>
      </c>
      <c r="AV99" s="149">
        <f>IFERROR(AV98/(AV10-AV15),"")</f>
        <v>0.33734319616775105</v>
      </c>
      <c r="AW99" s="149">
        <f>IFERROR(AW98/(AW10-AW15),"")</f>
        <v>0.22012556792323065</v>
      </c>
      <c r="AX99" s="231">
        <f>IFERROR(AX98/(AX10-AX15),"")</f>
        <v>0.25605385179965756</v>
      </c>
      <c r="AY99" s="180"/>
      <c r="AZ99" s="147">
        <f>IFERROR(AZ98/(AZ10-AZ15),"")</f>
        <v>0.22903924270894752</v>
      </c>
      <c r="BA99" s="149">
        <f>IFERROR(BA98/(BA10-BA15),"")</f>
        <v>0.22900262117375753</v>
      </c>
      <c r="BB99" s="149">
        <f>IFERROR(BB98/(BB10-BB15),"")</f>
        <v>0.34829116505214641</v>
      </c>
      <c r="BC99" s="149">
        <f>IFERROR(BC98/(BC10-BC15),"")</f>
        <v>0.22740376874283066</v>
      </c>
      <c r="BD99" s="231">
        <f>IFERROR(BD98/(BD10-BD15),"")</f>
        <v>0.2635869631203096</v>
      </c>
      <c r="BE99" s="180"/>
      <c r="BF99" s="147">
        <f>IFERROR(BF98/(BF10-BF15),"")</f>
        <v>0.17832716640374668</v>
      </c>
      <c r="BG99" s="149"/>
      <c r="BH99" s="149"/>
      <c r="BI99" s="149"/>
      <c r="BJ99" s="231"/>
      <c r="BK99" s="180"/>
      <c r="BL99" s="147">
        <f>IFERROR(BL98/(BL10-BL15),"")</f>
        <v>0.17832716640374668</v>
      </c>
      <c r="BM99" s="149"/>
      <c r="BN99" s="149"/>
      <c r="BO99" s="149"/>
      <c r="BP99" s="231"/>
      <c r="BS99" s="26"/>
      <c r="BT99" s="26"/>
      <c r="BU99" s="26"/>
      <c r="BV99" s="26"/>
      <c r="BX99" s="26"/>
      <c r="BY99" s="26"/>
      <c r="BZ99" s="26"/>
      <c r="CA99" s="26"/>
    </row>
    <row r="100" spans="2:79" s="150" customFormat="1" ht="11.4" customHeight="1" x14ac:dyDescent="0.3">
      <c r="B100" s="145" t="s">
        <v>68</v>
      </c>
      <c r="D100" s="147"/>
      <c r="E100" s="147"/>
      <c r="F100" s="147"/>
      <c r="G100" s="147"/>
      <c r="H100" s="232"/>
      <c r="J100" s="147">
        <v>0.19009949839651341</v>
      </c>
      <c r="K100" s="147">
        <v>0.20611038733262932</v>
      </c>
      <c r="L100" s="147">
        <v>0.29951218991637796</v>
      </c>
      <c r="M100" s="147">
        <v>0.14555242057507534</v>
      </c>
      <c r="N100" s="232">
        <v>0.20640656837892291</v>
      </c>
      <c r="P100" s="147"/>
      <c r="Q100" s="147"/>
      <c r="R100" s="147"/>
      <c r="S100" s="147"/>
      <c r="T100" s="232"/>
      <c r="U100" s="22"/>
      <c r="V100" s="147">
        <v>5.0273616715493796E-2</v>
      </c>
      <c r="W100" s="147">
        <v>7.7201810694278672E-2</v>
      </c>
      <c r="X100" s="147">
        <v>0.56346523082060274</v>
      </c>
      <c r="Y100" s="147">
        <v>2.544056478683987E-2</v>
      </c>
      <c r="Z100" s="232">
        <v>0.18208668845605214</v>
      </c>
      <c r="AA100" s="22"/>
      <c r="AB100" s="147">
        <f>IFERROR(AB98/V98-1,"")</f>
        <v>0.10916817978474258</v>
      </c>
      <c r="AC100" s="147">
        <f>IFERROR(AC98/W98-1,"")</f>
        <v>-1.7747522034676555E-2</v>
      </c>
      <c r="AD100" s="147">
        <f>IFERROR(AD98/X98-1,"")</f>
        <v>2.5402122405392857E-2</v>
      </c>
      <c r="AE100" s="147">
        <f>IFERROR(AE98/Y98-1,"")</f>
        <v>0.16734834802932119</v>
      </c>
      <c r="AF100" s="232">
        <f>IFERROR(AF98/Z98-1,"")</f>
        <v>6.6582986119811949E-2</v>
      </c>
      <c r="AG100" s="25"/>
      <c r="AH100" s="147">
        <f>IFERROR(AH98/V98-1,"")</f>
        <v>0.74211784553235738</v>
      </c>
      <c r="AI100" s="147">
        <f t="shared" ref="AI100:AK100" si="65">IFERROR(AI98/W98-1,"")</f>
        <v>0.34599515924197521</v>
      </c>
      <c r="AJ100" s="147">
        <f t="shared" si="65"/>
        <v>0.54621564133708067</v>
      </c>
      <c r="AK100" s="147">
        <f t="shared" si="65"/>
        <v>0.28298203264134036</v>
      </c>
      <c r="AL100" s="232">
        <f>IFERROR(AL98/Z98-1,"")</f>
        <v>0.46670345320091555</v>
      </c>
      <c r="AM100" s="25"/>
      <c r="AN100" s="147">
        <f>IFERROR(AN98/AB98-1,"")</f>
        <v>1.818526910164997E-2</v>
      </c>
      <c r="AO100" s="149">
        <f>IFERROR(AO98/AC98-1,"")</f>
        <v>0.23849397896448354</v>
      </c>
      <c r="AP100" s="149">
        <f>IFERROR(AP98/AD98-1,"")</f>
        <v>0.57256976595003795</v>
      </c>
      <c r="AQ100" s="149">
        <f>IFERROR(AQ98/AE98-1,"")</f>
        <v>-5.3089391335448877E-2</v>
      </c>
      <c r="AR100" s="232">
        <f>IFERROR(AR98/AF98-1,"")</f>
        <v>0.22633327817743965</v>
      </c>
      <c r="AS100" s="180"/>
      <c r="AT100" s="147">
        <f>IFERROR(AT98/AH98-1,"")</f>
        <v>-3.9945377661791959E-3</v>
      </c>
      <c r="AU100" s="149">
        <f>IFERROR(AU98/AI98-1,"")</f>
        <v>-1.8182320047415712E-2</v>
      </c>
      <c r="AV100" s="149">
        <f>IFERROR(AV98/AJ98-1,"")</f>
        <v>4.2879358173680604E-2</v>
      </c>
      <c r="AW100" s="149">
        <f>IFERROR(AW98/AK98-1,"")</f>
        <v>-0.13843334775288152</v>
      </c>
      <c r="AX100" s="232">
        <f>IFERROR(AX98/AL98-1,"")</f>
        <v>-2.0360170865427851E-2</v>
      </c>
      <c r="AY100" s="180"/>
      <c r="AZ100" s="147">
        <f>IFERROR(AZ98/AH98-1,"")</f>
        <v>-4.8150470405789791E-2</v>
      </c>
      <c r="BA100" s="452">
        <f>IFERROR(BA98/AI98-1,"")</f>
        <v>-5.1838097193300126E-2</v>
      </c>
      <c r="BB100" s="452">
        <f>IFERROR(BB98/AJ98-1,"")</f>
        <v>2.3007321846476581E-2</v>
      </c>
      <c r="BC100" s="452">
        <f>IFERROR(BC98/AK98-1,"")</f>
        <v>-0.16217858086443293</v>
      </c>
      <c r="BD100" s="452">
        <f>IFERROR(BD98/AL98-1,"")</f>
        <v>-4.8984814888966666E-2</v>
      </c>
      <c r="BE100" s="180"/>
      <c r="BF100" s="452">
        <f>IFERROR(BF98/AN98-1," ")</f>
        <v>0.14577578073795339</v>
      </c>
      <c r="BG100" s="149"/>
      <c r="BH100" s="149"/>
      <c r="BI100" s="149"/>
      <c r="BJ100" s="232"/>
      <c r="BK100" s="180"/>
      <c r="BL100" s="149">
        <f>IFERROR(BL98/AZ98-1," ")</f>
        <v>-0.21967050961292123</v>
      </c>
      <c r="BM100" s="149"/>
      <c r="BN100" s="149"/>
      <c r="BO100" s="149"/>
      <c r="BP100" s="232"/>
      <c r="BS100" s="26"/>
      <c r="BT100" s="26"/>
      <c r="BU100" s="26"/>
      <c r="BV100" s="26"/>
      <c r="BX100" s="26"/>
      <c r="BY100" s="26"/>
      <c r="BZ100" s="26"/>
      <c r="CA100" s="26"/>
    </row>
    <row r="101" spans="2:79" s="101" customFormat="1" ht="11.4" customHeight="1" x14ac:dyDescent="0.3">
      <c r="B101" s="164" t="s">
        <v>83</v>
      </c>
      <c r="D101" s="167">
        <v>53720.251327895552</v>
      </c>
      <c r="E101" s="167">
        <v>60481.696625420656</v>
      </c>
      <c r="F101" s="167">
        <v>52882.450866658131</v>
      </c>
      <c r="G101" s="233">
        <v>84150.047516658087</v>
      </c>
      <c r="H101" s="125">
        <v>251234.44633663242</v>
      </c>
      <c r="J101" s="167">
        <v>60561.416228139919</v>
      </c>
      <c r="K101" s="167">
        <v>68227.932585878661</v>
      </c>
      <c r="L101" s="167">
        <v>61465.49705000002</v>
      </c>
      <c r="M101" s="233">
        <v>92080.545824337081</v>
      </c>
      <c r="N101" s="125">
        <v>282335.39168835571</v>
      </c>
      <c r="P101" s="167">
        <v>65785.119798139916</v>
      </c>
      <c r="Q101" s="167">
        <v>73975.368079308988</v>
      </c>
      <c r="R101" s="167">
        <v>67483.970706569715</v>
      </c>
      <c r="S101" s="233">
        <v>92647.185084337005</v>
      </c>
      <c r="T101" s="125">
        <v>299891.64366835565</v>
      </c>
      <c r="V101" s="167">
        <v>59882.496698190924</v>
      </c>
      <c r="W101" s="167">
        <v>67961.67710965524</v>
      </c>
      <c r="X101" s="167">
        <v>59824.982733431112</v>
      </c>
      <c r="Y101" s="233">
        <v>89861</v>
      </c>
      <c r="Z101" s="125">
        <v>277531</v>
      </c>
      <c r="AB101" s="167">
        <f>'P&amp;L YTD_new'!AB101</f>
        <v>54405</v>
      </c>
      <c r="AC101" s="167">
        <f>'P&amp;L YTD_new'!AC101-'P&amp;L YTD_new'!AB101</f>
        <v>58111</v>
      </c>
      <c r="AD101" s="167">
        <f>'P&amp;L YTD_new'!AD101-'P&amp;L YTD_new'!AC101</f>
        <v>60884</v>
      </c>
      <c r="AE101" s="233">
        <f>'P&amp;L YTD_new'!AE101-'P&amp;L YTD_new'!AD101</f>
        <v>99533</v>
      </c>
      <c r="AF101" s="125">
        <f>SUM(AB101:AE101)</f>
        <v>272933</v>
      </c>
      <c r="AG101" s="230"/>
      <c r="AH101" s="233">
        <v>54405</v>
      </c>
      <c r="AI101" s="233">
        <v>58111.4</v>
      </c>
      <c r="AJ101" s="233">
        <v>60884</v>
      </c>
      <c r="AK101" s="233">
        <v>99532.5</v>
      </c>
      <c r="AL101" s="125">
        <f>SUM(AH101:AK101)</f>
        <v>272932.90000000002</v>
      </c>
      <c r="AM101" s="230"/>
      <c r="AN101" s="165">
        <v>53308</v>
      </c>
      <c r="AO101" s="165">
        <f>'P&amp;L YTD_new'!AM101-'P&amp;L QRT_new'!AN101</f>
        <v>57718</v>
      </c>
      <c r="AP101" s="165">
        <v>47274.430304247013</v>
      </c>
      <c r="AQ101" s="165">
        <f>'P&amp;L YTD_new'!AO101-'P&amp;L YTD_new'!AN101</f>
        <v>70860.868895163003</v>
      </c>
      <c r="AR101" s="125">
        <f>SUM(AN101:AQ101)</f>
        <v>229161.29919941002</v>
      </c>
      <c r="AS101" s="230"/>
      <c r="AT101" s="165">
        <v>53308</v>
      </c>
      <c r="AU101" s="165">
        <v>57718</v>
      </c>
      <c r="AV101" s="165">
        <f>AP101</f>
        <v>47274.430304247013</v>
      </c>
      <c r="AW101" s="165">
        <f>AQ101</f>
        <v>70860.868895163003</v>
      </c>
      <c r="AX101" s="125">
        <f>SUM(AT101:AW101)</f>
        <v>229161.29919941002</v>
      </c>
      <c r="AY101" s="180"/>
      <c r="AZ101" s="165">
        <f t="shared" ref="AZ101:BC101" si="66">AT101</f>
        <v>53308</v>
      </c>
      <c r="BA101" s="165">
        <f t="shared" si="66"/>
        <v>57718</v>
      </c>
      <c r="BB101" s="165">
        <f t="shared" si="66"/>
        <v>47274.430304247013</v>
      </c>
      <c r="BC101" s="165">
        <f t="shared" si="66"/>
        <v>70860.868895163003</v>
      </c>
      <c r="BD101" s="125">
        <f>SUM(AZ101:BC101)</f>
        <v>229161.29919941002</v>
      </c>
      <c r="BE101" s="180"/>
      <c r="BF101" s="165">
        <f>'P&amp;L YTD_new'!BA101</f>
        <v>45685.267985610961</v>
      </c>
      <c r="BG101" s="165"/>
      <c r="BH101" s="165"/>
      <c r="BI101" s="165"/>
      <c r="BJ101" s="125"/>
      <c r="BK101" s="180"/>
      <c r="BL101" s="165">
        <f>BF101</f>
        <v>45685.267985610961</v>
      </c>
      <c r="BM101" s="165"/>
      <c r="BN101" s="165"/>
      <c r="BO101" s="165"/>
      <c r="BP101" s="125"/>
      <c r="BR101" s="127"/>
      <c r="BS101" s="127"/>
      <c r="BT101" s="127"/>
      <c r="BU101" s="127"/>
      <c r="BV101" s="127"/>
      <c r="BX101" s="127"/>
      <c r="BY101" s="127"/>
      <c r="BZ101" s="127"/>
      <c r="CA101" s="127"/>
    </row>
    <row r="102" spans="2:79" s="107" customFormat="1" ht="11.4" customHeight="1" x14ac:dyDescent="0.3">
      <c r="B102" s="168" t="s">
        <v>84</v>
      </c>
      <c r="D102" s="169">
        <v>0.47082500615219175</v>
      </c>
      <c r="E102" s="169">
        <v>0.47621083292531347</v>
      </c>
      <c r="F102" s="169">
        <v>0.4481808366471261</v>
      </c>
      <c r="G102" s="234">
        <v>0.51860966955405474</v>
      </c>
      <c r="H102" s="147">
        <v>0.48188408606789584</v>
      </c>
      <c r="J102" s="169">
        <v>0.47880119982949987</v>
      </c>
      <c r="K102" s="169">
        <v>0.49990885407192842</v>
      </c>
      <c r="L102" s="169">
        <v>0.47704019435412665</v>
      </c>
      <c r="M102" s="234">
        <v>0.45306301089139112</v>
      </c>
      <c r="N102" s="147">
        <v>0.47447025852976177</v>
      </c>
      <c r="P102" s="169">
        <v>0.4327498813509173</v>
      </c>
      <c r="Q102" s="169">
        <v>0.45224429224638457</v>
      </c>
      <c r="R102" s="169">
        <v>0.42537028315448827</v>
      </c>
      <c r="S102" s="234">
        <v>0.45265852794127404</v>
      </c>
      <c r="T102" s="147">
        <v>0.44172423735100869</v>
      </c>
      <c r="V102" s="169">
        <v>0.37820419710720671</v>
      </c>
      <c r="W102" s="169">
        <v>0.40328775498298836</v>
      </c>
      <c r="X102" s="169">
        <v>0.38287105714261976</v>
      </c>
      <c r="Y102" s="234">
        <v>0.44112651442260498</v>
      </c>
      <c r="Z102" s="147">
        <v>0.40408465756376544</v>
      </c>
      <c r="AB102" s="169">
        <f>IFERROR(AB101/(AB11),"")</f>
        <v>0.33722386135422605</v>
      </c>
      <c r="AC102" s="169">
        <f>IFERROR(AC101/(AC11),"")</f>
        <v>0.33380819714507282</v>
      </c>
      <c r="AD102" s="169">
        <f>IFERROR(AD101/(AD11),"")</f>
        <v>0.36364722325086907</v>
      </c>
      <c r="AE102" s="234">
        <f>IFERROR(AE101/(AE11),"")</f>
        <v>0.46139475806825453</v>
      </c>
      <c r="AF102" s="147">
        <f>IFERROR(AF101/(AF11),"")</f>
        <v>0.37983063466770578</v>
      </c>
      <c r="AG102" s="25"/>
      <c r="AH102" s="234">
        <f>IFERROR(AH101/(AH11),"")</f>
        <v>0.35294735405387812</v>
      </c>
      <c r="AI102" s="234">
        <f>IFERROR(AI101/(AI11),"")</f>
        <v>0.3479037050053721</v>
      </c>
      <c r="AJ102" s="234">
        <f>IFERROR(AJ101/(AJ11),"")</f>
        <v>0.38179693666492087</v>
      </c>
      <c r="AK102" s="234">
        <f>IFERROR(AK101/(AK11),"")</f>
        <v>0.49345396419920601</v>
      </c>
      <c r="AL102" s="147">
        <f>IFERROR(AL101/(AL11),"")</f>
        <v>0.39998929135127587</v>
      </c>
      <c r="AM102" s="25"/>
      <c r="AN102" s="169">
        <f>IFERROR(AN101/(AN11),"")</f>
        <v>0.34400469789562671</v>
      </c>
      <c r="AO102" s="170">
        <f>IFERROR(AO101/(AO11),"")</f>
        <v>0.34526736416440845</v>
      </c>
      <c r="AP102" s="169">
        <f>IFERROR(AP101/(AP11),"")</f>
        <v>0.30711452690114283</v>
      </c>
      <c r="AQ102" s="169">
        <f>IFERROR(AQ101/(AQ11),"")</f>
        <v>0.35779751512626129</v>
      </c>
      <c r="AR102" s="147">
        <f>IFERROR(AR101/(AR11),"")</f>
        <v>0.33994626934406119</v>
      </c>
      <c r="AS102" s="25"/>
      <c r="AT102" s="169">
        <f>IFERROR(AT101/(AT11),"")</f>
        <v>0.34400469789562671</v>
      </c>
      <c r="AU102" s="170">
        <f>IFERROR(AU101/(AU11),"")</f>
        <v>0.34526736416440845</v>
      </c>
      <c r="AV102" s="169">
        <f>IFERROR(AV101/(AV11),"")</f>
        <v>0.30711452690114283</v>
      </c>
      <c r="AW102" s="169">
        <f>IFERROR(AW101/(AW11),"")</f>
        <v>0.35779751512626129</v>
      </c>
      <c r="AX102" s="147">
        <f>IFERROR(AX101/(AX11),"")</f>
        <v>0.33994626934406119</v>
      </c>
      <c r="AY102" s="180"/>
      <c r="AZ102" s="169">
        <f t="shared" ref="AZ102:BD102" si="67">IFERROR(AZ101/(AZ11),"")</f>
        <v>0.34400469789562671</v>
      </c>
      <c r="BA102" s="169">
        <f t="shared" si="67"/>
        <v>0.34526736416440845</v>
      </c>
      <c r="BB102" s="169">
        <f t="shared" si="67"/>
        <v>0.30711452690114283</v>
      </c>
      <c r="BC102" s="169">
        <f t="shared" si="67"/>
        <v>0.35779751512626129</v>
      </c>
      <c r="BD102" s="452">
        <f t="shared" si="67"/>
        <v>0.33994626934406119</v>
      </c>
      <c r="BE102" s="180"/>
      <c r="BF102" s="169">
        <f t="shared" ref="BF102" si="68">IFERROR(BF101/(BF11),"")</f>
        <v>0.28102859203279495</v>
      </c>
      <c r="BG102" s="169" t="str">
        <f t="shared" ref="BG102" si="69">IFERROR(BG101/(BG11),"")</f>
        <v/>
      </c>
      <c r="BH102" s="169" t="str">
        <f t="shared" ref="BH102" si="70">IFERROR(BH101/(BH11),"")</f>
        <v/>
      </c>
      <c r="BI102" s="169" t="str">
        <f t="shared" ref="BI102" si="71">IFERROR(BI101/(BI11),"")</f>
        <v/>
      </c>
      <c r="BJ102" s="452" t="str">
        <f t="shared" ref="BJ102" si="72">IFERROR(BJ101/(BJ11),"")</f>
        <v/>
      </c>
      <c r="BK102" s="180"/>
      <c r="BL102" s="169">
        <f t="shared" ref="BL102" si="73">IFERROR(BL101/(BL11),"")</f>
        <v>0.28102859203279495</v>
      </c>
      <c r="BM102" s="169" t="str">
        <f t="shared" ref="BM102" si="74">IFERROR(BM101/(BM11),"")</f>
        <v/>
      </c>
      <c r="BN102" s="169" t="str">
        <f t="shared" ref="BN102" si="75">IFERROR(BN101/(BN11),"")</f>
        <v/>
      </c>
      <c r="BO102" s="169" t="str">
        <f t="shared" ref="BO102" si="76">IFERROR(BO101/(BO11),"")</f>
        <v/>
      </c>
      <c r="BP102" s="452" t="str">
        <f t="shared" ref="BP102" si="77">IFERROR(BP101/(BP11),"")</f>
        <v/>
      </c>
      <c r="BS102" s="131"/>
      <c r="BT102" s="131"/>
      <c r="BU102" s="131"/>
      <c r="BV102" s="131"/>
      <c r="BX102" s="131"/>
      <c r="BY102" s="131"/>
      <c r="BZ102" s="131"/>
      <c r="CA102" s="131"/>
    </row>
    <row r="103" spans="2:79" ht="11.4" customHeight="1" x14ac:dyDescent="0.3">
      <c r="B103" s="168" t="s">
        <v>68</v>
      </c>
      <c r="D103" s="169"/>
      <c r="E103" s="169"/>
      <c r="F103" s="169"/>
      <c r="G103" s="234"/>
      <c r="H103" s="147"/>
      <c r="J103" s="169">
        <v>0.12734796899008405</v>
      </c>
      <c r="K103" s="169">
        <v>0.12807570542262603</v>
      </c>
      <c r="L103" s="169">
        <v>0.162304243518967</v>
      </c>
      <c r="M103" s="234">
        <v>9.4242350916190487E-2</v>
      </c>
      <c r="N103" s="147">
        <v>0.12379252051309364</v>
      </c>
      <c r="P103" s="169"/>
      <c r="Q103" s="169"/>
      <c r="R103" s="169"/>
      <c r="S103" s="234"/>
      <c r="T103" s="147"/>
      <c r="V103" s="169">
        <v>-1.1210430208425937E-2</v>
      </c>
      <c r="W103" s="169">
        <v>-3.9024409231260826E-3</v>
      </c>
      <c r="X103" s="169">
        <v>-2.6690003258810546E-2</v>
      </c>
      <c r="Y103" s="234">
        <v>-2.410439473905146E-2</v>
      </c>
      <c r="Z103" s="147">
        <v>-1.701661155417189E-2</v>
      </c>
      <c r="AB103" s="169">
        <f>IFERROR(AB101/V101-1,"")</f>
        <v>-9.1470746882809983E-2</v>
      </c>
      <c r="AC103" s="169">
        <f>IFERROR(AC101/W101-1,"")</f>
        <v>-0.14494458536921195</v>
      </c>
      <c r="AD103" s="169">
        <f>IFERROR(AD101/X101-1,"")</f>
        <v>1.7701923480490933E-2</v>
      </c>
      <c r="AE103" s="235">
        <f>IFERROR(AE101/Y101-1,"")</f>
        <v>0.10763289970064882</v>
      </c>
      <c r="AF103" s="147">
        <f>IFERROR(AF101/Z101-1,"")</f>
        <v>-1.6567518583509577E-2</v>
      </c>
      <c r="AH103" s="234"/>
      <c r="AI103" s="234"/>
      <c r="AJ103" s="234"/>
      <c r="AK103" s="234"/>
      <c r="AL103" s="147"/>
      <c r="AN103" s="169">
        <f>IFERROR(AN101/AB101-1,"")</f>
        <v>-2.0163587905523417E-2</v>
      </c>
      <c r="AO103" s="170">
        <f>IFERROR(AO101/AC101-1,"")</f>
        <v>-6.7629192407633321E-3</v>
      </c>
      <c r="AP103" s="169">
        <f>IFERROR(AP101/AD101-1,"")</f>
        <v>-0.22353277865700327</v>
      </c>
      <c r="AQ103" s="169">
        <f>IFERROR(AQ101/AE101-1,"")</f>
        <v>-0.28806658198624568</v>
      </c>
      <c r="AR103" s="147">
        <f>IFERROR(AR101/AF101-1,"")</f>
        <v>-0.16037525986447221</v>
      </c>
      <c r="AT103" s="169">
        <f>IFERROR(AT101/AH101-1,"")</f>
        <v>-2.0163587905523417E-2</v>
      </c>
      <c r="AU103" s="169">
        <f>IFERROR(AU101/AI101-1,"")</f>
        <v>-6.7697560203333618E-3</v>
      </c>
      <c r="AV103" s="389">
        <f>IFERROR(AV101/AJ101-1,"")</f>
        <v>-0.22353277865700327</v>
      </c>
      <c r="AW103" s="389">
        <f>IFERROR(AW101/AK101-1,"")</f>
        <v>-0.28806300559954789</v>
      </c>
      <c r="AX103" s="147">
        <f>IFERROR(AX101/AL101-1,"")</f>
        <v>-0.16037495223401066</v>
      </c>
      <c r="AY103" s="180"/>
      <c r="AZ103" s="389"/>
      <c r="BA103" s="389"/>
      <c r="BB103" s="389"/>
      <c r="BC103" s="389"/>
      <c r="BD103" s="452"/>
      <c r="BE103" s="180"/>
      <c r="BF103" s="389">
        <f>IFERROR(BF101/AN101-1," ")</f>
        <v>-0.14299414748985217</v>
      </c>
      <c r="BG103" s="169"/>
      <c r="BH103" s="389"/>
      <c r="BI103" s="389"/>
      <c r="BJ103" s="147"/>
      <c r="BK103" s="180"/>
      <c r="BL103" s="169">
        <f>IFERROR(BL101/AZ101-1," ")</f>
        <v>-0.14299414748985217</v>
      </c>
      <c r="BM103" s="169"/>
      <c r="BN103" s="389"/>
      <c r="BO103" s="389"/>
      <c r="BP103" s="147"/>
      <c r="BS103" s="26"/>
      <c r="BT103" s="26"/>
      <c r="BU103" s="26"/>
      <c r="BV103" s="26"/>
      <c r="BX103" s="26"/>
      <c r="BY103" s="26"/>
      <c r="BZ103" s="26"/>
      <c r="CA103" s="26"/>
    </row>
    <row r="104" spans="2:79" ht="11.4" customHeight="1" x14ac:dyDescent="0.3">
      <c r="B104" s="164" t="s">
        <v>85</v>
      </c>
      <c r="D104" s="167">
        <v>820.32923713469063</v>
      </c>
      <c r="E104" s="167">
        <v>8960.9417293130191</v>
      </c>
      <c r="F104" s="167">
        <v>14002.382073223855</v>
      </c>
      <c r="G104" s="233">
        <v>3951.6659287105249</v>
      </c>
      <c r="H104" s="125">
        <v>27735.318968382089</v>
      </c>
      <c r="J104" s="167">
        <v>6097.4285708994557</v>
      </c>
      <c r="K104" s="167">
        <v>16575.185845795277</v>
      </c>
      <c r="L104" s="167">
        <v>27909.761188138247</v>
      </c>
      <c r="M104" s="233">
        <v>10598.228264949475</v>
      </c>
      <c r="N104" s="125">
        <v>61180.603869782455</v>
      </c>
      <c r="P104" s="167">
        <v>3105.7118438194975</v>
      </c>
      <c r="Q104" s="167">
        <v>17346.964358092999</v>
      </c>
      <c r="R104" s="167">
        <v>63713.249999730157</v>
      </c>
      <c r="S104" s="233">
        <v>11679.183254973743</v>
      </c>
      <c r="T104" s="125">
        <v>95845.109456616396</v>
      </c>
      <c r="V104" s="167">
        <v>10041.083270789963</v>
      </c>
      <c r="W104" s="167">
        <v>23862.622680772387</v>
      </c>
      <c r="X104" s="167">
        <v>83363.746903317486</v>
      </c>
      <c r="Y104" s="233">
        <v>15262.000000000005</v>
      </c>
      <c r="Z104" s="125">
        <v>132529</v>
      </c>
      <c r="AB104" s="167">
        <f>'P&amp;L YTD_new'!AB104</f>
        <v>22854</v>
      </c>
      <c r="AC104" s="167">
        <f>'P&amp;L YTD_new'!AC104-'P&amp;L YTD_new'!AB104</f>
        <v>31395</v>
      </c>
      <c r="AD104" s="167">
        <f>'P&amp;L YTD_new'!AD104-'P&amp;L YTD_new'!AC104</f>
        <v>85333</v>
      </c>
      <c r="AE104" s="233">
        <f>'P&amp;L YTD_new'!AE104-'P&amp;L YTD_new'!AD104</f>
        <v>22766</v>
      </c>
      <c r="AF104" s="125">
        <f>SUM(AB104:AE104)</f>
        <v>162348</v>
      </c>
      <c r="AG104" s="230"/>
      <c r="AH104" s="233">
        <v>70959.440496150244</v>
      </c>
      <c r="AI104" s="233">
        <v>67836.033038338806</v>
      </c>
      <c r="AJ104" s="233">
        <v>163365.4895415348</v>
      </c>
      <c r="AK104" s="233">
        <v>35828.518479035229</v>
      </c>
      <c r="AL104" s="125">
        <f>SUM(AH104:AK104)</f>
        <v>337989.48155505909</v>
      </c>
      <c r="AM104" s="230"/>
      <c r="AN104" s="165">
        <v>23393</v>
      </c>
      <c r="AO104" s="165">
        <f>'P&amp;L YTD_new'!AM104-'P&amp;L QRT_new'!AN104</f>
        <v>54461</v>
      </c>
      <c r="AP104" s="165">
        <v>182270.682937523</v>
      </c>
      <c r="AQ104" s="165">
        <f>'P&amp;L YTD_new'!AO104-'P&amp;L YTD_new'!AN104</f>
        <v>44364.459595781052</v>
      </c>
      <c r="AR104" s="125">
        <f>SUM(AN104:AQ104)</f>
        <v>304489.14253330405</v>
      </c>
      <c r="AS104" s="230"/>
      <c r="AT104" s="165">
        <v>69436.545958178525</v>
      </c>
      <c r="AU104" s="165">
        <v>64981.022944975361</v>
      </c>
      <c r="AV104" s="165">
        <f>AP104</f>
        <v>182270.682937523</v>
      </c>
      <c r="AW104" s="165">
        <f>AQ104</f>
        <v>44364.459595781052</v>
      </c>
      <c r="AX104" s="125">
        <f>SUM(AT104:AW104)</f>
        <v>361052.71143645793</v>
      </c>
      <c r="AY104" s="180"/>
      <c r="AZ104" s="165">
        <v>63590.104402445191</v>
      </c>
      <c r="BA104" s="165">
        <v>60442.681639185888</v>
      </c>
      <c r="BB104" s="165">
        <v>177666.93842544878</v>
      </c>
      <c r="BC104" s="165">
        <v>40923.288101849466</v>
      </c>
      <c r="BD104" s="125">
        <f>SUM(AZ104:BC104)</f>
        <v>342623.01256892935</v>
      </c>
      <c r="BE104" s="180"/>
      <c r="BF104" s="165">
        <f>'P&amp;L YTD_new'!BA104</f>
        <v>42386.714657684082</v>
      </c>
      <c r="BG104" s="165"/>
      <c r="BH104" s="165"/>
      <c r="BI104" s="165"/>
      <c r="BJ104" s="125"/>
      <c r="BK104" s="180"/>
      <c r="BL104" s="165">
        <f>BF104</f>
        <v>42386.714657684082</v>
      </c>
      <c r="BM104" s="165"/>
      <c r="BN104" s="165"/>
      <c r="BO104" s="165"/>
      <c r="BP104" s="125"/>
      <c r="BS104" s="26"/>
      <c r="BT104" s="26"/>
      <c r="BU104" s="26"/>
      <c r="BV104" s="26"/>
      <c r="BX104" s="26"/>
      <c r="BY104" s="26"/>
      <c r="BZ104" s="26"/>
      <c r="CA104" s="26"/>
    </row>
    <row r="105" spans="2:79" ht="11.4" customHeight="1" x14ac:dyDescent="0.3">
      <c r="B105" s="168" t="s">
        <v>84</v>
      </c>
      <c r="D105" s="169">
        <v>5.8804963235461694E-2</v>
      </c>
      <c r="E105" s="169">
        <v>0.25587368748695738</v>
      </c>
      <c r="F105" s="169">
        <v>0.2807962281471732</v>
      </c>
      <c r="G105" s="234">
        <v>0.13628271172806611</v>
      </c>
      <c r="H105" s="147">
        <v>0.21696397453890812</v>
      </c>
      <c r="J105" s="169">
        <v>0.17260346489637066</v>
      </c>
      <c r="K105" s="169">
        <v>0.23623298837227458</v>
      </c>
      <c r="L105" s="169">
        <v>0.36656345592829159</v>
      </c>
      <c r="M105" s="234">
        <v>0.17334432796643637</v>
      </c>
      <c r="N105" s="147">
        <v>0.25201107840058989</v>
      </c>
      <c r="P105" s="169">
        <v>6.0179263024566776E-2</v>
      </c>
      <c r="Q105" s="169">
        <v>0.17812324273432162</v>
      </c>
      <c r="R105" s="169">
        <v>0.44363266710360666</v>
      </c>
      <c r="S105" s="234">
        <v>0.16589308870397504</v>
      </c>
      <c r="T105" s="147">
        <v>0.26402585950031393</v>
      </c>
      <c r="V105" s="169">
        <v>0.108579613109224</v>
      </c>
      <c r="W105" s="169">
        <v>0.19489741153760501</v>
      </c>
      <c r="X105" s="169">
        <v>0.44869794483379893</v>
      </c>
      <c r="Y105" s="234">
        <v>0.16229264142917912</v>
      </c>
      <c r="Z105" s="147">
        <v>0.26787389033520365</v>
      </c>
      <c r="AB105" s="169">
        <f>IFERROR(AB104/(AB12),"")</f>
        <v>0.1814500762195122</v>
      </c>
      <c r="AC105" s="169">
        <f>IFERROR(AC104/(AC12),"")</f>
        <v>0.2173265955973972</v>
      </c>
      <c r="AD105" s="169">
        <f>IFERROR(AD104/(AD12),"")</f>
        <v>0.40949487969441323</v>
      </c>
      <c r="AE105" s="234">
        <f>IFERROR(AE104/(AE12),"")</f>
        <v>0.19528555988265367</v>
      </c>
      <c r="AF105" s="147">
        <f>IFERROR(AF104/(AF12),"")</f>
        <v>0.27268146515815217</v>
      </c>
      <c r="AH105" s="234">
        <f>IFERROR(AH104/(AH12),"")</f>
        <v>0.20730273316123166</v>
      </c>
      <c r="AI105" s="234">
        <f>IFERROR(AI104/(AI12),"")</f>
        <v>0.197806972478657</v>
      </c>
      <c r="AJ105" s="234">
        <f>IFERROR(AJ104/(AJ12),"")</f>
        <v>0.36497729744904972</v>
      </c>
      <c r="AK105" s="234">
        <f>IFERROR(AK104/(AK12),"")</f>
        <v>0.1370316125927111</v>
      </c>
      <c r="AL105" s="147">
        <f>IFERROR(AL104/(AL12),"")</f>
        <v>0.24240706539043341</v>
      </c>
      <c r="AN105" s="169">
        <f>IFERROR(AN104/(AN12),"")</f>
        <v>0.15832289939426752</v>
      </c>
      <c r="AO105" s="170">
        <f>IFERROR(AO104/(AO12),"")</f>
        <v>0.18363747943136144</v>
      </c>
      <c r="AP105" s="169">
        <f>IFERROR(AP104/(AP12),"")</f>
        <v>0.37196652026124138</v>
      </c>
      <c r="AQ105" s="169">
        <f>IFERROR(AQ104/(AQ12),"")</f>
        <v>0.15399535769406988</v>
      </c>
      <c r="AR105" s="147">
        <f>IFERROR(AR104/(AR12),"")</f>
        <v>0.24908480031055014</v>
      </c>
      <c r="AT105" s="169">
        <f>IFERROR(AT104/(AT12),"")</f>
        <v>0.18859347775302737</v>
      </c>
      <c r="AU105" s="169">
        <f>IFERROR(AU104/(AU12),"")</f>
        <v>0.18437428007877141</v>
      </c>
      <c r="AV105" s="169">
        <f>IFERROR(AV104/(AV12),"")</f>
        <v>0.37196652026124138</v>
      </c>
      <c r="AW105" s="169">
        <f>IFERROR(AW104/(AW12),"")</f>
        <v>0.15399535769406988</v>
      </c>
      <c r="AX105" s="147">
        <f>IFERROR(AX104/(AX12),"")</f>
        <v>0.24090568998041356</v>
      </c>
      <c r="AY105" s="180"/>
      <c r="AZ105" s="169">
        <f>IFERROR(AZ104/(AZ12),"")</f>
        <v>0.19278366484109397</v>
      </c>
      <c r="BA105" s="169">
        <f>IFERROR(BA104/(BA12),"")</f>
        <v>0.18919711428119348</v>
      </c>
      <c r="BB105" s="169">
        <f>IFERROR(BB104/(BB12),"")</f>
        <v>0.39108830323191385</v>
      </c>
      <c r="BC105" s="169">
        <f>IFERROR(BC104/(BC12),"")</f>
        <v>0.1606075192502194</v>
      </c>
      <c r="BD105" s="147">
        <f>IFERROR(BD104/(BD12),"")</f>
        <v>0.25222298570989665</v>
      </c>
      <c r="BE105" s="180"/>
      <c r="BF105" s="169">
        <f>IFERROR(BF104/(BF12),"")</f>
        <v>0.13220387404564349</v>
      </c>
      <c r="BG105" s="169" t="str">
        <f>IFERROR(BG104/(BG12),"")</f>
        <v/>
      </c>
      <c r="BH105" s="169" t="str">
        <f>IFERROR(BH104/(BH12),"")</f>
        <v/>
      </c>
      <c r="BI105" s="169" t="str">
        <f>IFERROR(BI104/(BI12),"")</f>
        <v/>
      </c>
      <c r="BJ105" s="147" t="str">
        <f>IFERROR(BJ104/(BJ12),"")</f>
        <v/>
      </c>
      <c r="BK105" s="180"/>
      <c r="BL105" s="169">
        <f>IFERROR(BL104/(BL12),"")</f>
        <v>0.13220387404564349</v>
      </c>
      <c r="BM105" s="169" t="str">
        <f>IFERROR(BM104/(BM12),"")</f>
        <v/>
      </c>
      <c r="BN105" s="169" t="str">
        <f>IFERROR(BN104/(BN12),"")</f>
        <v/>
      </c>
      <c r="BO105" s="169" t="str">
        <f>IFERROR(BO104/(BO12),"")</f>
        <v/>
      </c>
      <c r="BP105" s="147" t="str">
        <f>IFERROR(BP104/(BP12),"")</f>
        <v/>
      </c>
      <c r="BS105" s="26"/>
      <c r="BT105" s="26"/>
      <c r="BU105" s="26"/>
      <c r="BV105" s="26"/>
      <c r="BX105" s="26"/>
      <c r="BY105" s="26"/>
      <c r="BZ105" s="26"/>
      <c r="CA105" s="26"/>
    </row>
    <row r="106" spans="2:79" ht="11.4" customHeight="1" x14ac:dyDescent="0.3">
      <c r="B106" s="168" t="s">
        <v>68</v>
      </c>
      <c r="D106" s="169"/>
      <c r="E106" s="169"/>
      <c r="F106" s="169"/>
      <c r="G106" s="234"/>
      <c r="H106" s="147"/>
      <c r="J106" s="169">
        <v>6.4329041254180162</v>
      </c>
      <c r="K106" s="169">
        <v>0.84971472268082637</v>
      </c>
      <c r="L106" s="169">
        <v>0.9932152288223064</v>
      </c>
      <c r="M106" s="234">
        <v>1.6819646336874943</v>
      </c>
      <c r="N106" s="147">
        <v>1.205873454692465</v>
      </c>
      <c r="P106" s="169"/>
      <c r="Q106" s="169"/>
      <c r="R106" s="169"/>
      <c r="S106" s="234"/>
      <c r="T106" s="147"/>
      <c r="V106" s="169">
        <v>0.64677341506089392</v>
      </c>
      <c r="W106" s="169">
        <v>0.43965943445670375</v>
      </c>
      <c r="X106" s="169">
        <v>1.9869029097514237</v>
      </c>
      <c r="Y106" s="234">
        <v>0.44005201798441962</v>
      </c>
      <c r="Z106" s="147">
        <v>1.1661930680199943</v>
      </c>
      <c r="AB106" s="169">
        <f>IFERROR(AB104/V104-1,"")</f>
        <v>1.2760492452525996</v>
      </c>
      <c r="AC106" s="169">
        <f>IFERROR(AC104/W104-1,"")</f>
        <v>0.31565588661370914</v>
      </c>
      <c r="AD106" s="169">
        <f>IFERROR(AD104/X104-1,"")</f>
        <v>2.3622415856216161E-2</v>
      </c>
      <c r="AE106" s="235">
        <f>IFERROR(AE104/Y104-1,"")</f>
        <v>0.49167867907220497</v>
      </c>
      <c r="AF106" s="147">
        <f>IFERROR(AF104/Z104-1,"")</f>
        <v>0.2249998113620415</v>
      </c>
      <c r="AH106" s="234"/>
      <c r="AI106" s="234"/>
      <c r="AJ106" s="234"/>
      <c r="AK106" s="234"/>
      <c r="AL106" s="147"/>
      <c r="AN106" s="169">
        <f>IFERROR(AN104/AB104-1,"")</f>
        <v>2.3584492867769313E-2</v>
      </c>
      <c r="AO106" s="170">
        <f>IFERROR(AO104/AC104-1,"")</f>
        <v>0.73470297818123909</v>
      </c>
      <c r="AP106" s="169">
        <f>IFERROR(AP104/AD104-1,"")</f>
        <v>1.1359929093963999</v>
      </c>
      <c r="AQ106" s="169">
        <f>IFERROR(AQ104/AE104-1,"")</f>
        <v>0.94871561081353994</v>
      </c>
      <c r="AR106" s="147">
        <f>IFERROR(AR104/AF104-1,"")</f>
        <v>0.87553368402015463</v>
      </c>
      <c r="AT106" s="169">
        <f>IFERROR(AT104/AH104-1,"")</f>
        <v>-2.1461478942387369E-2</v>
      </c>
      <c r="AU106" s="169">
        <f>IFERROR(AU104/AI104-1,"")</f>
        <v>-4.2086925863572877E-2</v>
      </c>
      <c r="AV106" s="389">
        <f>IFERROR(AV104/AJ104-1,"")</f>
        <v>0.11572329902137413</v>
      </c>
      <c r="AW106" s="389">
        <f>IFERROR(AW104/AK104-1,"")</f>
        <v>0.23824432265432804</v>
      </c>
      <c r="AX106" s="147">
        <f>IFERROR(AX104/AL104-1,"")</f>
        <v>6.8236531430762248E-2</v>
      </c>
      <c r="AY106" s="180"/>
      <c r="AZ106" s="389"/>
      <c r="BA106" s="389"/>
      <c r="BB106" s="389"/>
      <c r="BC106" s="389"/>
      <c r="BD106" s="452"/>
      <c r="BE106" s="180"/>
      <c r="BF106" s="389">
        <f>IFERROR(BF104/AN104-1," ")</f>
        <v>0.81194009565614</v>
      </c>
      <c r="BG106" s="169"/>
      <c r="BH106" s="389"/>
      <c r="BI106" s="389"/>
      <c r="BJ106" s="147"/>
      <c r="BK106" s="180"/>
      <c r="BL106" s="169">
        <f>IFERROR(BL104/AZ104-1," ")</f>
        <v>-0.33343851129053637</v>
      </c>
      <c r="BM106" s="169"/>
      <c r="BN106" s="389"/>
      <c r="BO106" s="389"/>
      <c r="BP106" s="147"/>
      <c r="BS106" s="26"/>
      <c r="BT106" s="26"/>
      <c r="BU106" s="26"/>
      <c r="BV106" s="26"/>
      <c r="BX106" s="26"/>
      <c r="BY106" s="26"/>
      <c r="BZ106" s="26"/>
      <c r="CA106" s="26"/>
    </row>
    <row r="107" spans="2:79" ht="11.4" customHeight="1" x14ac:dyDescent="0.3">
      <c r="B107" s="164" t="s">
        <v>86</v>
      </c>
      <c r="D107" s="167">
        <v>4359.0525728399998</v>
      </c>
      <c r="E107" s="167">
        <v>6473.1317428400025</v>
      </c>
      <c r="F107" s="167">
        <v>7217.3217628400007</v>
      </c>
      <c r="G107" s="233">
        <v>6906.4676680557232</v>
      </c>
      <c r="H107" s="125">
        <v>24955.973746575728</v>
      </c>
      <c r="J107" s="167">
        <v>5638.2148628399991</v>
      </c>
      <c r="K107" s="167">
        <v>8477.9072285946913</v>
      </c>
      <c r="L107" s="167">
        <v>7294.6168406099659</v>
      </c>
      <c r="M107" s="233">
        <v>8612.1694059767487</v>
      </c>
      <c r="N107" s="125">
        <v>30022.908338021407</v>
      </c>
      <c r="P107" s="167">
        <v>5740.3648628399988</v>
      </c>
      <c r="Q107" s="167">
        <v>8580.057228594691</v>
      </c>
      <c r="R107" s="167">
        <v>7396.7668406099674</v>
      </c>
      <c r="S107" s="233">
        <v>8680.2694059767509</v>
      </c>
      <c r="T107" s="125">
        <v>30397.45833802141</v>
      </c>
      <c r="V107" s="167">
        <v>6216.7717308129286</v>
      </c>
      <c r="W107" s="167">
        <v>8068.219278212473</v>
      </c>
      <c r="X107" s="167">
        <v>5718.1001285025195</v>
      </c>
      <c r="Y107" s="233">
        <v>6518</v>
      </c>
      <c r="Z107" s="125">
        <v>26521</v>
      </c>
      <c r="AB107" s="167">
        <f>'P&amp;L YTD_new'!AB107</f>
        <v>6404</v>
      </c>
      <c r="AC107" s="167">
        <f>'P&amp;L YTD_new'!AC107-'P&amp;L YTD_new'!AB107</f>
        <v>8438</v>
      </c>
      <c r="AD107" s="167">
        <f>'P&amp;L YTD_new'!AD107-'P&amp;L YTD_new'!AC107</f>
        <v>6910</v>
      </c>
      <c r="AE107" s="233">
        <f>'P&amp;L YTD_new'!AE107-'P&amp;L YTD_new'!AD107</f>
        <v>8751</v>
      </c>
      <c r="AF107" s="125">
        <f>SUM(AB107:AE107)</f>
        <v>30503</v>
      </c>
      <c r="AG107" s="230"/>
      <c r="AH107" s="233">
        <v>6404</v>
      </c>
      <c r="AI107" s="233">
        <v>8438</v>
      </c>
      <c r="AJ107" s="233">
        <v>6910</v>
      </c>
      <c r="AK107" s="233">
        <v>8751</v>
      </c>
      <c r="AL107" s="125">
        <f>SUM(AH107:AK107)</f>
        <v>30503</v>
      </c>
      <c r="AM107" s="230"/>
      <c r="AN107" s="165">
        <v>8364</v>
      </c>
      <c r="AO107" s="165">
        <f>'P&amp;L YTD_new'!AM107-'P&amp;L QRT_new'!AN107</f>
        <v>7259</v>
      </c>
      <c r="AP107" s="165">
        <v>10250.506843923002</v>
      </c>
      <c r="AQ107" s="165">
        <f>'P&amp;L YTD_new'!AO107-'P&amp;L YTD_new'!AN107</f>
        <v>8903.1109980689944</v>
      </c>
      <c r="AR107" s="125">
        <f>SUM(AN107:AQ107)</f>
        <v>34776.617841991996</v>
      </c>
      <c r="AS107" s="230"/>
      <c r="AT107" s="165">
        <v>8364</v>
      </c>
      <c r="AU107" s="165">
        <v>7259</v>
      </c>
      <c r="AV107" s="165">
        <f>AP107</f>
        <v>10250.506843923002</v>
      </c>
      <c r="AW107" s="165">
        <f>AQ107</f>
        <v>8903.1109980689944</v>
      </c>
      <c r="AX107" s="125">
        <f>SUM(AT107:AW107)</f>
        <v>34776.617841991996</v>
      </c>
      <c r="AY107" s="180"/>
      <c r="AZ107" s="165">
        <f t="shared" ref="AZ107:BC110" si="78">AT107</f>
        <v>8364</v>
      </c>
      <c r="BA107" s="165">
        <f t="shared" si="78"/>
        <v>7259</v>
      </c>
      <c r="BB107" s="165">
        <f t="shared" si="78"/>
        <v>10250.506843923002</v>
      </c>
      <c r="BC107" s="165">
        <f t="shared" si="78"/>
        <v>8903.1109980689944</v>
      </c>
      <c r="BD107" s="125">
        <f>SUM(AZ107:BC107)</f>
        <v>34776.617841991996</v>
      </c>
      <c r="BE107" s="180"/>
      <c r="BF107" s="165">
        <f>'P&amp;L YTD_new'!BA107</f>
        <v>8821.4503728885102</v>
      </c>
      <c r="BG107" s="165"/>
      <c r="BH107" s="165"/>
      <c r="BI107" s="165"/>
      <c r="BJ107" s="125"/>
      <c r="BK107" s="180"/>
      <c r="BL107" s="165">
        <f>BF107</f>
        <v>8821.4503728885102</v>
      </c>
      <c r="BM107" s="165"/>
      <c r="BN107" s="165"/>
      <c r="BO107" s="165"/>
      <c r="BP107" s="125"/>
      <c r="BS107" s="26"/>
      <c r="BT107" s="26"/>
      <c r="BU107" s="26"/>
      <c r="BV107" s="26"/>
      <c r="BX107" s="26"/>
      <c r="BY107" s="26"/>
      <c r="BZ107" s="26"/>
      <c r="CA107" s="26"/>
    </row>
    <row r="108" spans="2:79" ht="11.4" customHeight="1" x14ac:dyDescent="0.3">
      <c r="B108" s="168" t="s">
        <v>84</v>
      </c>
      <c r="D108" s="169">
        <v>0.15149228698782555</v>
      </c>
      <c r="E108" s="169">
        <v>0.19855407999493535</v>
      </c>
      <c r="F108" s="169">
        <v>0.1993493624903232</v>
      </c>
      <c r="G108" s="234">
        <v>0.20192771345552221</v>
      </c>
      <c r="H108" s="147">
        <v>0.1893724345964484</v>
      </c>
      <c r="J108" s="169">
        <v>0.17557247671540779</v>
      </c>
      <c r="K108" s="169">
        <v>0.20038980963768555</v>
      </c>
      <c r="L108" s="169">
        <v>0.14433280968987391</v>
      </c>
      <c r="M108" s="234">
        <v>0.18692903283861903</v>
      </c>
      <c r="N108" s="147">
        <v>0.17553918400249405</v>
      </c>
      <c r="P108" s="169">
        <v>0.17875339992120506</v>
      </c>
      <c r="Q108" s="169">
        <v>0.20280429926378665</v>
      </c>
      <c r="R108" s="169">
        <v>0.14635397088750415</v>
      </c>
      <c r="S108" s="234">
        <v>0.18840715833014454</v>
      </c>
      <c r="T108" s="147">
        <v>0.17772911845614159</v>
      </c>
      <c r="V108" s="169">
        <v>0.12664675731069022</v>
      </c>
      <c r="W108" s="169">
        <v>0.14369284038199912</v>
      </c>
      <c r="X108" s="169">
        <v>0.12005696388854951</v>
      </c>
      <c r="Y108" s="234">
        <v>0.13989526098901098</v>
      </c>
      <c r="Z108" s="147">
        <v>0.13296600269732323</v>
      </c>
      <c r="AB108" s="169">
        <f>IFERROR(AB107/(AB13),"")</f>
        <v>0.13470478113628237</v>
      </c>
      <c r="AC108" s="169">
        <f>IFERROR(AC107/(AC13),"")</f>
        <v>0.1715249827214701</v>
      </c>
      <c r="AD108" s="169">
        <f>IFERROR(AD107/(AD13),"")</f>
        <v>0.14291919171027323</v>
      </c>
      <c r="AE108" s="234">
        <f>IFERROR(AE107/(AE13),"")</f>
        <v>0.17706689328639066</v>
      </c>
      <c r="AF108" s="147">
        <f>IFERROR(AF107/(AF13),"")</f>
        <v>0.15682292577092738</v>
      </c>
      <c r="AH108" s="234">
        <f>IFERROR(AH107/(AH13),"")</f>
        <v>0.13470478113628237</v>
      </c>
      <c r="AI108" s="234">
        <f>IFERROR(AI107/(AI13),"")</f>
        <v>0.1715249827214701</v>
      </c>
      <c r="AJ108" s="234">
        <f>IFERROR(AJ107/(AJ13),"")</f>
        <v>0.14291919171027323</v>
      </c>
      <c r="AK108" s="234">
        <f>IFERROR(AK107/(AK13),"")</f>
        <v>0.17706689328639066</v>
      </c>
      <c r="AL108" s="147">
        <f>IFERROR(AL107/(AL13),"")</f>
        <v>0.15682292577092738</v>
      </c>
      <c r="AN108" s="169">
        <f>IFERROR(AN107/(AN13),"")</f>
        <v>0.1489024585640277</v>
      </c>
      <c r="AO108" s="170">
        <f>IFERROR(AO107/(AO13),"")</f>
        <v>0.12028567641015443</v>
      </c>
      <c r="AP108" s="169">
        <f>IFERROR(AP107/(AP13),"")</f>
        <v>0.16917843999307489</v>
      </c>
      <c r="AQ108" s="169">
        <f>IFERROR(AQ107/(AQ13),"")</f>
        <v>0.1278732051956771</v>
      </c>
      <c r="AR108" s="147">
        <f>IFERROR(AR107/(AR13),"")</f>
        <v>0.14094813582152441</v>
      </c>
      <c r="AT108" s="169">
        <f>IFERROR(AT107/(AT13),"")</f>
        <v>0.1489024585640277</v>
      </c>
      <c r="AU108" s="169">
        <f>IFERROR(AU107/(AU13),"")</f>
        <v>0.12028567641015443</v>
      </c>
      <c r="AV108" s="169">
        <f>IFERROR(AV107/(AV13),"")</f>
        <v>0.16917843999307489</v>
      </c>
      <c r="AW108" s="169">
        <f>IFERROR(AW107/(AW13),"")</f>
        <v>0.1278732051956771</v>
      </c>
      <c r="AX108" s="147">
        <f>IFERROR(AX107/(AX13),"")</f>
        <v>0.14094813582152441</v>
      </c>
      <c r="AY108" s="180"/>
      <c r="AZ108" s="169">
        <f>IFERROR(AZ107/(AZ13),"")</f>
        <v>0.1489024585640277</v>
      </c>
      <c r="BA108" s="169">
        <f>IFERROR(BA107/(BA13),"")</f>
        <v>0.12028567641015443</v>
      </c>
      <c r="BB108" s="169">
        <f>IFERROR(BB107/(BB13),"")</f>
        <v>0.16917843999307489</v>
      </c>
      <c r="BC108" s="169">
        <f>IFERROR(BC107/(BC13),"")</f>
        <v>0.1278732051956771</v>
      </c>
      <c r="BD108" s="147">
        <f>IFERROR(BD107/(BD13),"")</f>
        <v>0.14094813582152441</v>
      </c>
      <c r="BE108" s="180"/>
      <c r="BF108" s="169">
        <f>IFERROR(BF107/(BF13),"")</f>
        <v>0.15485267018316529</v>
      </c>
      <c r="BG108" s="169" t="str">
        <f>IFERROR(BG107/(BG13),"")</f>
        <v/>
      </c>
      <c r="BH108" s="169" t="str">
        <f>IFERROR(BH107/(BH13),"")</f>
        <v/>
      </c>
      <c r="BI108" s="169" t="str">
        <f>IFERROR(BI107/(BI13),"")</f>
        <v/>
      </c>
      <c r="BJ108" s="147" t="str">
        <f>IFERROR(BJ107/(BJ13),"")</f>
        <v/>
      </c>
      <c r="BK108" s="180"/>
      <c r="BL108" s="169">
        <f>IFERROR(BL107/(BL13),"")</f>
        <v>0.15485267018316529</v>
      </c>
      <c r="BM108" s="169" t="str">
        <f>IFERROR(BM107/(BM13),"")</f>
        <v/>
      </c>
      <c r="BN108" s="169" t="str">
        <f>IFERROR(BN107/(BN13),"")</f>
        <v/>
      </c>
      <c r="BO108" s="169" t="str">
        <f>IFERROR(BO107/(BO13),"")</f>
        <v/>
      </c>
      <c r="BP108" s="147" t="str">
        <f>IFERROR(BP107/(BP13),"")</f>
        <v/>
      </c>
      <c r="BS108" s="26"/>
      <c r="BT108" s="26"/>
      <c r="BU108" s="26"/>
      <c r="BV108" s="26"/>
      <c r="BX108" s="26"/>
      <c r="BY108" s="26"/>
      <c r="BZ108" s="26"/>
      <c r="CA108" s="26"/>
    </row>
    <row r="109" spans="2:79" ht="11.4" customHeight="1" x14ac:dyDescent="0.3">
      <c r="B109" s="168" t="s">
        <v>68</v>
      </c>
      <c r="D109" s="169"/>
      <c r="E109" s="169"/>
      <c r="F109" s="169"/>
      <c r="G109" s="234"/>
      <c r="H109" s="147"/>
      <c r="J109" s="169">
        <v>0.29344961287461668</v>
      </c>
      <c r="K109" s="169">
        <v>0.30970719667063662</v>
      </c>
      <c r="L109" s="169">
        <v>1.0709662158605138E-2</v>
      </c>
      <c r="M109" s="234">
        <v>0.24697165322446324</v>
      </c>
      <c r="N109" s="147">
        <v>0.20303493836384279</v>
      </c>
      <c r="P109" s="169"/>
      <c r="Q109" s="169"/>
      <c r="R109" s="169"/>
      <c r="S109" s="234"/>
      <c r="T109" s="147"/>
      <c r="V109" s="169">
        <v>0.10261348353111677</v>
      </c>
      <c r="W109" s="169">
        <v>-4.832418418078499E-2</v>
      </c>
      <c r="X109" s="169">
        <v>-0.21612056487063136</v>
      </c>
      <c r="Y109" s="234">
        <v>-0.24316398194901023</v>
      </c>
      <c r="Z109" s="147">
        <v>-0.11664120939231404</v>
      </c>
      <c r="AB109" s="169">
        <f>IFERROR(AB107/V107-1,"")</f>
        <v>3.0116638875300694E-2</v>
      </c>
      <c r="AC109" s="169">
        <f>IFERROR(AC107/W107-1,"")</f>
        <v>4.5831763991106111E-2</v>
      </c>
      <c r="AD109" s="169">
        <f>IFERROR(AD107/X107-1,"")</f>
        <v>0.20844333689721872</v>
      </c>
      <c r="AE109" s="235">
        <f>IFERROR(AE107/Y107-1,"")</f>
        <v>0.34258975145750226</v>
      </c>
      <c r="AF109" s="147">
        <f>IFERROR(AF107/Z107-1,"")</f>
        <v>0.15014516798009114</v>
      </c>
      <c r="AH109" s="234"/>
      <c r="AI109" s="234"/>
      <c r="AJ109" s="234"/>
      <c r="AK109" s="234"/>
      <c r="AL109" s="147"/>
      <c r="AN109" s="169">
        <f>IFERROR(AN107/AB107-1,"")</f>
        <v>0.30605871330418499</v>
      </c>
      <c r="AO109" s="170">
        <f>IFERROR(AO107/AC107-1,"")</f>
        <v>-0.13972505333017304</v>
      </c>
      <c r="AP109" s="169">
        <f>IFERROR(AP107/AD107-1,"")</f>
        <v>0.48343080230434188</v>
      </c>
      <c r="AQ109" s="169">
        <f>IFERROR(AQ107/AE107-1,"")</f>
        <v>1.7382127536166747E-2</v>
      </c>
      <c r="AR109" s="147">
        <f>IFERROR(AR107/AF107-1,"")</f>
        <v>0.14010483696659337</v>
      </c>
      <c r="AT109" s="169">
        <f>IFERROR(AT107/AH107-1,"")</f>
        <v>0.30605871330418499</v>
      </c>
      <c r="AU109" s="169">
        <f>IFERROR(AU107/AI107-1,"")</f>
        <v>-0.13972505333017304</v>
      </c>
      <c r="AV109" s="389">
        <f>IFERROR(AV107/AJ107-1,"")</f>
        <v>0.48343080230434188</v>
      </c>
      <c r="AW109" s="389">
        <f>IFERROR(AW107/AK107-1,"")</f>
        <v>1.7382127536166747E-2</v>
      </c>
      <c r="AX109" s="147">
        <f>IFERROR(AX107/AL107-1,"")</f>
        <v>0.14010483696659337</v>
      </c>
      <c r="AY109" s="180"/>
      <c r="AZ109" s="389"/>
      <c r="BA109" s="389"/>
      <c r="BB109" s="389"/>
      <c r="BC109" s="389"/>
      <c r="BD109" s="452"/>
      <c r="BE109" s="180"/>
      <c r="BF109" s="389">
        <f>IFERROR(BF107/AN107-1," ")</f>
        <v>5.4692775333394339E-2</v>
      </c>
      <c r="BG109" s="169"/>
      <c r="BH109" s="389"/>
      <c r="BI109" s="389"/>
      <c r="BJ109" s="147"/>
      <c r="BK109" s="180"/>
      <c r="BL109" s="169">
        <f>IFERROR(BL107/AZ107-1," ")</f>
        <v>5.4692775333394339E-2</v>
      </c>
      <c r="BM109" s="169"/>
      <c r="BN109" s="389"/>
      <c r="BO109" s="389"/>
      <c r="BP109" s="147"/>
      <c r="BS109" s="26"/>
      <c r="BT109" s="26"/>
      <c r="BU109" s="26"/>
      <c r="BV109" s="26"/>
      <c r="BX109" s="26"/>
      <c r="BY109" s="26"/>
      <c r="BZ109" s="26"/>
      <c r="CA109" s="26"/>
    </row>
    <row r="110" spans="2:79" ht="11.4" customHeight="1" x14ac:dyDescent="0.3">
      <c r="B110" s="164" t="s">
        <v>87</v>
      </c>
      <c r="D110" s="167">
        <v>1900</v>
      </c>
      <c r="E110" s="167">
        <v>1196.060219999998</v>
      </c>
      <c r="F110" s="167">
        <v>-348.80498999999554</v>
      </c>
      <c r="G110" s="233">
        <v>1147.4063400000064</v>
      </c>
      <c r="H110" s="125">
        <v>3894.6615700000089</v>
      </c>
      <c r="J110" s="167">
        <v>66.025495002339312</v>
      </c>
      <c r="K110" s="167">
        <v>-279.36778500233896</v>
      </c>
      <c r="L110" s="167">
        <v>-838.43994000000657</v>
      </c>
      <c r="M110" s="233">
        <v>-1136.2864299999819</v>
      </c>
      <c r="N110" s="125">
        <v>-2188.0686599999881</v>
      </c>
      <c r="P110" s="167">
        <v>1409.4892281206444</v>
      </c>
      <c r="Q110" s="167">
        <v>802.07419973136211</v>
      </c>
      <c r="R110" s="167">
        <v>290.08859125172103</v>
      </c>
      <c r="S110" s="233">
        <v>-744.4599099999823</v>
      </c>
      <c r="T110" s="125">
        <v>1757.1921091037452</v>
      </c>
      <c r="V110" s="167">
        <v>-139.11299000000054</v>
      </c>
      <c r="W110" s="167">
        <v>291.18761640329984</v>
      </c>
      <c r="X110" s="167">
        <v>922.89555431655072</v>
      </c>
      <c r="Y110" s="233">
        <v>1315</v>
      </c>
      <c r="Z110" s="125">
        <v>2390</v>
      </c>
      <c r="AB110" s="167">
        <f>'P&amp;L YTD_new'!AB110</f>
        <v>636</v>
      </c>
      <c r="AC110" s="167">
        <f>'P&amp;L YTD_new'!AC110-'P&amp;L YTD_new'!AB110</f>
        <v>460</v>
      </c>
      <c r="AD110" s="167">
        <f>'P&amp;L YTD_new'!AD110-'P&amp;L YTD_new'!AC110</f>
        <v>510</v>
      </c>
      <c r="AE110" s="233">
        <f>'P&amp;L YTD_new'!AE110-'P&amp;L YTD_new'!AD110</f>
        <v>809</v>
      </c>
      <c r="AF110" s="125">
        <f>SUM(AB110:AE110)</f>
        <v>2415</v>
      </c>
      <c r="AG110" s="230"/>
      <c r="AH110" s="233">
        <v>636</v>
      </c>
      <c r="AI110" s="233">
        <v>460.4</v>
      </c>
      <c r="AJ110" s="233">
        <v>510</v>
      </c>
      <c r="AK110" s="233">
        <v>808.5</v>
      </c>
      <c r="AL110" s="125">
        <f>SUM(AH110:AK110)</f>
        <v>2414.9</v>
      </c>
      <c r="AM110" s="230"/>
      <c r="AN110" s="165">
        <v>767</v>
      </c>
      <c r="AO110" s="165">
        <f>'P&amp;L YTD_new'!AM110-'P&amp;L QRT_new'!AN110</f>
        <v>2436</v>
      </c>
      <c r="AP110" s="165">
        <v>1807.7084758069996</v>
      </c>
      <c r="AQ110" s="165">
        <f>'P&amp;L YTD_new'!AO110-'P&amp;L YTD_new'!AN110</f>
        <v>730.24645888600026</v>
      </c>
      <c r="AR110" s="125">
        <f>SUM(AN110:AQ110)</f>
        <v>5740.9549346929998</v>
      </c>
      <c r="AS110" s="230"/>
      <c r="AT110" s="165">
        <v>767</v>
      </c>
      <c r="AU110" s="165">
        <v>2436</v>
      </c>
      <c r="AV110" s="165">
        <f>AP110</f>
        <v>1807.7084758069996</v>
      </c>
      <c r="AW110" s="165">
        <f>AQ110</f>
        <v>730.24645888600026</v>
      </c>
      <c r="AX110" s="125">
        <f>SUM(AT110:AW110)</f>
        <v>5740.9549346929998</v>
      </c>
      <c r="AY110" s="180"/>
      <c r="AZ110" s="165">
        <f t="shared" si="78"/>
        <v>767</v>
      </c>
      <c r="BA110" s="165">
        <f t="shared" si="78"/>
        <v>2436</v>
      </c>
      <c r="BB110" s="165">
        <f t="shared" si="78"/>
        <v>1807.7084758069996</v>
      </c>
      <c r="BC110" s="165">
        <f t="shared" si="78"/>
        <v>730.24645888600026</v>
      </c>
      <c r="BD110" s="125">
        <f>SUM(AZ110:BC110)</f>
        <v>5740.9549346929998</v>
      </c>
      <c r="BE110" s="180"/>
      <c r="BF110" s="165">
        <f>'P&amp;L YTD_new'!BA110</f>
        <v>1450.793796116461</v>
      </c>
      <c r="BG110" s="165"/>
      <c r="BH110" s="165"/>
      <c r="BI110" s="165"/>
      <c r="BJ110" s="125"/>
      <c r="BK110" s="180"/>
      <c r="BL110" s="165">
        <f>BF110</f>
        <v>1450.793796116461</v>
      </c>
      <c r="BM110" s="165"/>
      <c r="BN110" s="165"/>
      <c r="BO110" s="165"/>
      <c r="BP110" s="125"/>
      <c r="BS110" s="26"/>
      <c r="BT110" s="26"/>
      <c r="BU110" s="26"/>
      <c r="BV110" s="26"/>
      <c r="BX110" s="26"/>
      <c r="BY110" s="26"/>
      <c r="BZ110" s="26"/>
      <c r="CA110" s="26"/>
    </row>
    <row r="111" spans="2:79" ht="11.4" customHeight="1" x14ac:dyDescent="0.3">
      <c r="B111" s="168" t="s">
        <v>84</v>
      </c>
      <c r="D111" s="169">
        <v>9.2719109896544999E-2</v>
      </c>
      <c r="E111" s="169">
        <v>6.1869197215925424E-2</v>
      </c>
      <c r="F111" s="169">
        <v>-2.1533198615840583E-2</v>
      </c>
      <c r="G111" s="234">
        <v>5.8793628553794948E-2</v>
      </c>
      <c r="H111" s="147">
        <v>5.1558710074071139E-2</v>
      </c>
      <c r="J111" s="169">
        <v>4.0592751068145166E-3</v>
      </c>
      <c r="K111" s="169">
        <v>-2.1939346144449673E-2</v>
      </c>
      <c r="L111" s="169">
        <v>-7.6691657333396918E-2</v>
      </c>
      <c r="M111" s="234">
        <v>-0.12232723717565989</v>
      </c>
      <c r="N111" s="147">
        <v>-4.4454416811252992E-2</v>
      </c>
      <c r="P111" s="169">
        <v>0.10520240120935517</v>
      </c>
      <c r="Q111" s="169">
        <v>8.0205923972242285E-2</v>
      </c>
      <c r="R111" s="169">
        <v>3.507887249333503E-2</v>
      </c>
      <c r="S111" s="234">
        <v>-0.10158393271387947</v>
      </c>
      <c r="T111" s="147">
        <v>4.5060601380587664E-2</v>
      </c>
      <c r="V111" s="169">
        <v>-1.536944253894478E-2</v>
      </c>
      <c r="W111" s="169">
        <v>3.2087284732125083E-2</v>
      </c>
      <c r="X111" s="169">
        <v>9.4359294087875467E-2</v>
      </c>
      <c r="Y111" s="234">
        <v>0.11624823196605374</v>
      </c>
      <c r="Z111" s="147">
        <v>6.0939850582625771E-2</v>
      </c>
      <c r="AB111" s="169">
        <f>IFERROR(AB110/(AB14),"")</f>
        <v>5.5208333333333331E-2</v>
      </c>
      <c r="AC111" s="169">
        <f>IFERROR(AC110/(AC14),"")</f>
        <v>4.4913102909587971E-2</v>
      </c>
      <c r="AD111" s="169">
        <f>IFERROR(AD110/(AD14),"")</f>
        <v>4.9562682215743441E-2</v>
      </c>
      <c r="AE111" s="234">
        <f>IFERROR(AE110/(AE14),"")</f>
        <v>6.6078575512537777E-2</v>
      </c>
      <c r="AF111" s="147">
        <f>IFERROR(AF110/(AF14),"")</f>
        <v>5.4520826278360988E-2</v>
      </c>
      <c r="AH111" s="234">
        <f>IFERROR(AH110/(AH14),"")</f>
        <v>5.5208333333333331E-2</v>
      </c>
      <c r="AI111" s="234">
        <f>IFERROR(AI110/(AI14),"")</f>
        <v>4.4952157781683259E-2</v>
      </c>
      <c r="AJ111" s="234">
        <f>IFERROR(AJ110/(AJ14),"")</f>
        <v>4.9562682215743441E-2</v>
      </c>
      <c r="AK111" s="234">
        <f>IFERROR(AK110/(AK14),"")</f>
        <v>6.6037735849056603E-2</v>
      </c>
      <c r="AL111" s="147">
        <f>IFERROR(AL110/(AL14),"")</f>
        <v>5.451856868721075E-2</v>
      </c>
      <c r="AN111" s="169">
        <f>IFERROR(AN110/(AN14),"")</f>
        <v>6.3252515256473699E-2</v>
      </c>
      <c r="AO111" s="170">
        <f>IFERROR(AO110/(AO14),"")</f>
        <v>0.16969696969696971</v>
      </c>
      <c r="AP111" s="169">
        <f>IFERROR(AP110/(AP14),"")</f>
        <v>0.12651098072281503</v>
      </c>
      <c r="AQ111" s="170">
        <f>IFERROR(AQ110/(AQ14),"")</f>
        <v>5.0929346226293734E-2</v>
      </c>
      <c r="AR111" s="147">
        <f>IFERROR(AR110/(AR14),"")</f>
        <v>0.10417573993163444</v>
      </c>
      <c r="AT111" s="169">
        <f>IFERROR(AT110/(AT14),"")</f>
        <v>6.3252515256473699E-2</v>
      </c>
      <c r="AU111" s="169">
        <f>IFERROR(AU110/(AU14),"")</f>
        <v>0.16969696969696971</v>
      </c>
      <c r="AV111" s="169">
        <f>IFERROR(AV110/(AV14),"")</f>
        <v>0.12651098072281503</v>
      </c>
      <c r="AW111" s="169">
        <f>IFERROR(AW110/(AW14),"")</f>
        <v>5.0929346226293734E-2</v>
      </c>
      <c r="AX111" s="147">
        <f>IFERROR(AX110/(AX14),"")</f>
        <v>0.10417573993163444</v>
      </c>
      <c r="AY111" s="180"/>
      <c r="AZ111" s="169">
        <f>IFERROR(AZ110/(AZ14),"")</f>
        <v>6.3252515256473699E-2</v>
      </c>
      <c r="BA111" s="169">
        <f>IFERROR(BA110/(BA14),"")</f>
        <v>0.16969696969696971</v>
      </c>
      <c r="BB111" s="169">
        <f>IFERROR(BB110/(BB14),"")</f>
        <v>0.12651098072281503</v>
      </c>
      <c r="BC111" s="169">
        <f>IFERROR(BC110/(BC14),"")</f>
        <v>5.0929346226293734E-2</v>
      </c>
      <c r="BD111" s="147">
        <f>IFERROR(BD110/(BD14),"")</f>
        <v>0.10417573993163444</v>
      </c>
      <c r="BE111" s="180"/>
      <c r="BF111" s="169">
        <f>IFERROR(BF110/(BF14),"")</f>
        <v>0.10051078639750127</v>
      </c>
      <c r="BG111" s="169" t="str">
        <f>IFERROR(BG110/(BG14),"")</f>
        <v/>
      </c>
      <c r="BH111" s="169" t="str">
        <f>IFERROR(BH110/(BH14),"")</f>
        <v/>
      </c>
      <c r="BI111" s="169" t="str">
        <f>IFERROR(BI110/(BI14),"")</f>
        <v/>
      </c>
      <c r="BJ111" s="147" t="str">
        <f>IFERROR(BJ110/(BJ14),"")</f>
        <v/>
      </c>
      <c r="BK111" s="180"/>
      <c r="BL111" s="169">
        <f>IFERROR(BL110/(BL14),"")</f>
        <v>0.10051078639750127</v>
      </c>
      <c r="BM111" s="169" t="str">
        <f>IFERROR(BM110/(BM14),"")</f>
        <v/>
      </c>
      <c r="BN111" s="169" t="str">
        <f>IFERROR(BN110/(BN14),"")</f>
        <v/>
      </c>
      <c r="BO111" s="169" t="str">
        <f>IFERROR(BO110/(BO14),"")</f>
        <v/>
      </c>
      <c r="BP111" s="147" t="str">
        <f>IFERROR(BP110/(BP14),"")</f>
        <v/>
      </c>
      <c r="BS111" s="26"/>
      <c r="BT111" s="26"/>
      <c r="BU111" s="26"/>
      <c r="BV111" s="26"/>
      <c r="BX111" s="26"/>
      <c r="BY111" s="26"/>
      <c r="BZ111" s="26"/>
      <c r="CA111" s="26"/>
    </row>
    <row r="112" spans="2:79" ht="11.4" customHeight="1" x14ac:dyDescent="0.3">
      <c r="B112" s="172" t="s">
        <v>68</v>
      </c>
      <c r="C112" s="76"/>
      <c r="D112" s="173"/>
      <c r="E112" s="173"/>
      <c r="F112" s="173"/>
      <c r="G112" s="235"/>
      <c r="H112" s="104"/>
      <c r="I112" s="76"/>
      <c r="J112" s="173">
        <v>-0.96524973947245296</v>
      </c>
      <c r="K112" s="173">
        <v>-1.233573343825731</v>
      </c>
      <c r="L112" s="173">
        <v>1.4037498431430619</v>
      </c>
      <c r="M112" s="235">
        <v>-1.9903086556066751</v>
      </c>
      <c r="N112" s="104">
        <v>-1.5618122706358752</v>
      </c>
      <c r="O112" s="76"/>
      <c r="P112" s="173"/>
      <c r="Q112" s="173"/>
      <c r="R112" s="173"/>
      <c r="S112" s="235"/>
      <c r="T112" s="104"/>
      <c r="V112" s="173">
        <v>-3.1069586830825231</v>
      </c>
      <c r="W112" s="173">
        <v>-2.0423092140021151</v>
      </c>
      <c r="X112" s="173">
        <v>-2.1007294742143885</v>
      </c>
      <c r="Y112" s="235">
        <v>-2.1593893472503143</v>
      </c>
      <c r="Z112" s="104">
        <v>-2.0933211344922231</v>
      </c>
      <c r="AB112" s="173">
        <f>IFERROR(AB110/V110-1,"")</f>
        <v>-5.5718232351989379</v>
      </c>
      <c r="AC112" s="173">
        <f>IFERROR(AC110/W110-1,"")</f>
        <v>0.57973750972600469</v>
      </c>
      <c r="AD112" s="173">
        <f>IFERROR(AD110/X110-1,"")</f>
        <v>-0.447391421906155</v>
      </c>
      <c r="AE112" s="235">
        <f>IFERROR(AE110/Y110-1,"")</f>
        <v>-0.38479087452471483</v>
      </c>
      <c r="AF112" s="104">
        <f>IFERROR(AF110/Z110-1,"")</f>
        <v>1.0460251046025215E-2</v>
      </c>
      <c r="AH112" s="234"/>
      <c r="AI112" s="234"/>
      <c r="AJ112" s="234"/>
      <c r="AK112" s="234"/>
      <c r="AL112" s="104"/>
      <c r="AN112" s="169">
        <f>IFERROR(AN110/AB110-1,"")</f>
        <v>0.20597484276729561</v>
      </c>
      <c r="AO112" s="174">
        <f>IFERROR(AO110/AC110-1,"")</f>
        <v>4.2956521739130435</v>
      </c>
      <c r="AP112" s="169">
        <f>IFERROR(AP110/AD110-1,"")</f>
        <v>2.5445264231509794</v>
      </c>
      <c r="AQ112" s="174">
        <f>IFERROR(AQ110/AE110-1,"")</f>
        <v>-9.734677517181678E-2</v>
      </c>
      <c r="AR112" s="147">
        <f>IFERROR(AR110/AF110-1,"")</f>
        <v>1.377207012295238</v>
      </c>
      <c r="AT112" s="169">
        <f>IFERROR(AT110/AH110-1,"")</f>
        <v>0.20597484276729561</v>
      </c>
      <c r="AU112" s="169">
        <f>IFERROR(AU110/AI110-1,"")</f>
        <v>4.2910512597741102</v>
      </c>
      <c r="AV112" s="389">
        <f>IFERROR(AV110/AJ110-1,"")</f>
        <v>2.5445264231509794</v>
      </c>
      <c r="AW112" s="389">
        <f>IFERROR(AW110/AK110-1,"")</f>
        <v>-9.6788548069263736E-2</v>
      </c>
      <c r="AX112" s="147">
        <f>IFERROR(AX110/AL110-1,"")</f>
        <v>1.3773054514443661</v>
      </c>
      <c r="AY112" s="180"/>
      <c r="AZ112" s="389"/>
      <c r="BA112" s="389"/>
      <c r="BB112" s="389"/>
      <c r="BC112" s="389"/>
      <c r="BD112" s="452"/>
      <c r="BE112" s="180"/>
      <c r="BF112" s="389">
        <f>IFERROR(BF110/AN110-1," ")</f>
        <v>0.89151733522354748</v>
      </c>
      <c r="BG112" s="169"/>
      <c r="BH112" s="389"/>
      <c r="BI112" s="389"/>
      <c r="BJ112" s="147"/>
      <c r="BK112" s="180"/>
      <c r="BL112" s="169">
        <f>IFERROR(BL110/AZ110-1," ")</f>
        <v>0.89151733522354748</v>
      </c>
      <c r="BM112" s="169"/>
      <c r="BN112" s="389"/>
      <c r="BO112" s="389"/>
      <c r="BP112" s="147"/>
      <c r="BS112" s="26"/>
      <c r="BT112" s="26"/>
      <c r="BU112" s="26"/>
      <c r="BV112" s="26"/>
      <c r="BX112" s="26"/>
      <c r="BY112" s="26"/>
      <c r="BZ112" s="26"/>
      <c r="CA112" s="26"/>
    </row>
    <row r="113" spans="2:79" ht="11.4" customHeight="1" x14ac:dyDescent="0.3"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180"/>
      <c r="BE113" s="180"/>
      <c r="BF113" s="22"/>
      <c r="BG113" s="22"/>
      <c r="BH113" s="22"/>
      <c r="BI113" s="22"/>
      <c r="BJ113" s="22"/>
      <c r="BK113" s="180"/>
      <c r="BL113" s="180"/>
      <c r="BM113" s="180"/>
      <c r="BN113" s="180"/>
      <c r="BO113" s="180"/>
      <c r="BP113" s="180"/>
      <c r="BS113" s="26"/>
      <c r="BT113" s="26"/>
      <c r="BU113" s="26"/>
      <c r="BV113" s="26"/>
      <c r="BX113" s="26"/>
      <c r="BY113" s="26"/>
      <c r="BZ113" s="26"/>
      <c r="CA113" s="26"/>
    </row>
    <row r="114" spans="2:79" ht="11.4" customHeight="1" x14ac:dyDescent="0.3"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180"/>
      <c r="BE114" s="180"/>
      <c r="BF114" s="26"/>
      <c r="BG114" s="26"/>
      <c r="BH114" s="26"/>
      <c r="BI114" s="26"/>
      <c r="BJ114" s="26"/>
      <c r="BK114" s="180"/>
      <c r="BL114" s="180"/>
      <c r="BM114" s="180"/>
      <c r="BN114" s="180"/>
      <c r="BO114" s="180"/>
      <c r="BP114" s="180"/>
      <c r="BS114" s="26"/>
      <c r="BT114" s="26"/>
      <c r="BU114" s="26"/>
      <c r="BV114" s="26"/>
      <c r="BX114" s="26"/>
      <c r="BY114" s="26"/>
      <c r="BZ114" s="26"/>
      <c r="CA114" s="26"/>
    </row>
    <row r="115" spans="2:79" ht="11.4" customHeight="1" x14ac:dyDescent="0.3">
      <c r="B115" s="412" t="s">
        <v>64</v>
      </c>
      <c r="AB115" s="414">
        <f>'P&amp;L YTD_new'!AB115</f>
        <v>19027</v>
      </c>
      <c r="AC115" s="415">
        <f>'P&amp;L YTD_new'!AC115-'P&amp;L YTD_new'!AB115</f>
        <v>19103</v>
      </c>
      <c r="AD115" s="415">
        <f>'P&amp;L YTD_new'!AD115-'P&amp;L YTD_new'!AC115</f>
        <v>79865</v>
      </c>
      <c r="AE115" s="416">
        <f>'P&amp;L YTD_new'!AE115-'P&amp;L YTD_new'!AD115</f>
        <v>47895</v>
      </c>
      <c r="AF115" s="125">
        <f>SUM(AB115:AE115)</f>
        <v>165890</v>
      </c>
      <c r="AG115" s="22"/>
      <c r="AH115" s="414">
        <f>'P&amp;L YTD_new'!AG115</f>
        <v>15998.502132795129</v>
      </c>
      <c r="AI115" s="415">
        <f>'P&amp;L YTD_new'!AH115-'P&amp;L YTD_new'!AG115</f>
        <v>22074.822524552201</v>
      </c>
      <c r="AJ115" s="415">
        <f>'P&amp;L YTD_new'!AI115-'P&amp;L YTD_new'!AH115</f>
        <v>88105.972008257479</v>
      </c>
      <c r="AK115" s="415">
        <f>'P&amp;L YTD_new'!AJ115-'P&amp;L YTD_new'!AI115</f>
        <v>3111.8091470844083</v>
      </c>
      <c r="AL115" s="125">
        <f>SUM(AH115:AK115)</f>
        <v>129291.10581268922</v>
      </c>
      <c r="AM115" s="22"/>
      <c r="AN115" s="414">
        <f>'P&amp;L YTD_new'!AL115</f>
        <v>12417</v>
      </c>
      <c r="AO115" s="415">
        <f>'P&amp;L YTD_new'!AM115-'P&amp;L YTD_new'!AL115</f>
        <v>-9256</v>
      </c>
      <c r="AP115" s="415">
        <f>'P&amp;L YTD_new'!AN115-'P&amp;L YTD_new'!AM115</f>
        <v>101859.14186219987</v>
      </c>
      <c r="AQ115" s="416">
        <f>'P&amp;L YTD_new'!AO115-'P&amp;L YTD_new'!AN115</f>
        <v>-127093.06638089956</v>
      </c>
      <c r="AR115" s="125">
        <f>SUM(AN115:AQ115)</f>
        <v>-22072.924518699685</v>
      </c>
      <c r="AS115" s="22"/>
      <c r="AT115" s="414">
        <f>'P&amp;L YTD_new'!AQ115</f>
        <v>13782.755720323825</v>
      </c>
      <c r="AU115" s="415">
        <f>'P&amp;L YTD_new'!AR115-'P&amp;L YTD_new'!AQ115</f>
        <v>-13716.07910234794</v>
      </c>
      <c r="AV115" s="415">
        <f>'P&amp;L YTD_new'!AS115-'P&amp;L YTD_new'!AR115</f>
        <v>101859.14186220009</v>
      </c>
      <c r="AW115" s="416">
        <f>'P&amp;L YTD_new'!AT115-'P&amp;L YTD_new'!AS115</f>
        <v>-127093.06638610028</v>
      </c>
      <c r="AX115" s="125">
        <f>SUM(AT115:AW115)</f>
        <v>-25167.247905924305</v>
      </c>
      <c r="AY115" s="180"/>
      <c r="AZ115" s="399"/>
      <c r="BA115" s="399"/>
      <c r="BB115" s="399"/>
      <c r="BC115" s="399"/>
      <c r="BD115" s="399"/>
      <c r="BE115" s="180"/>
      <c r="BF115" s="414">
        <f>BF63</f>
        <v>-13734.996238500038</v>
      </c>
      <c r="BG115" s="415"/>
      <c r="BH115" s="415"/>
      <c r="BI115" s="416"/>
      <c r="BJ115" s="125"/>
      <c r="BK115" s="180"/>
      <c r="BL115" s="399"/>
      <c r="BM115" s="399"/>
      <c r="BN115" s="399"/>
      <c r="BO115" s="399"/>
      <c r="BP115" s="399"/>
      <c r="BS115" s="26"/>
      <c r="BT115" s="26"/>
      <c r="BU115" s="26"/>
      <c r="BV115" s="26"/>
      <c r="BX115" s="26"/>
      <c r="BY115" s="26"/>
      <c r="BZ115" s="26"/>
      <c r="CA115" s="26"/>
    </row>
    <row r="116" spans="2:79" ht="11.4" customHeight="1" x14ac:dyDescent="0.3">
      <c r="B116" s="413" t="s">
        <v>69</v>
      </c>
      <c r="AB116" s="160"/>
      <c r="AC116" s="22"/>
      <c r="AD116" s="22"/>
      <c r="AE116" s="409"/>
      <c r="AF116" s="125"/>
      <c r="AG116" s="22"/>
      <c r="AH116" s="160"/>
      <c r="AI116" s="22"/>
      <c r="AJ116" s="22"/>
      <c r="AK116" s="409"/>
      <c r="AL116" s="125"/>
      <c r="AM116" s="22"/>
      <c r="AN116" s="160"/>
      <c r="AO116" s="22"/>
      <c r="AP116" s="22"/>
      <c r="AQ116" s="409"/>
      <c r="AR116" s="125"/>
      <c r="AS116" s="22"/>
      <c r="AT116" s="160"/>
      <c r="AU116" s="22"/>
      <c r="AV116" s="22"/>
      <c r="AW116" s="409"/>
      <c r="AX116" s="125"/>
      <c r="AY116" s="180"/>
      <c r="AZ116" s="399"/>
      <c r="BA116" s="399"/>
      <c r="BB116" s="399"/>
      <c r="BC116" s="399"/>
      <c r="BD116" s="399"/>
      <c r="BE116" s="180"/>
      <c r="BF116" s="506"/>
      <c r="BG116" s="22"/>
      <c r="BH116" s="22"/>
      <c r="BI116" s="409"/>
      <c r="BJ116" s="125"/>
      <c r="BK116" s="180"/>
      <c r="BL116" s="399"/>
      <c r="BM116" s="399"/>
      <c r="BN116" s="399"/>
      <c r="BO116" s="399"/>
      <c r="BP116" s="399"/>
      <c r="BS116" s="26"/>
      <c r="BT116" s="26"/>
      <c r="BU116" s="26"/>
      <c r="BV116" s="26"/>
      <c r="BX116" s="26"/>
      <c r="BY116" s="26"/>
      <c r="BZ116" s="26"/>
      <c r="CA116" s="26"/>
    </row>
    <row r="117" spans="2:79" ht="11.4" customHeight="1" x14ac:dyDescent="0.3">
      <c r="B117" s="411" t="s">
        <v>248</v>
      </c>
      <c r="AB117" s="47">
        <f>'P&amp;L YTD_new'!AB117</f>
        <v>482</v>
      </c>
      <c r="AC117" s="48">
        <f>'P&amp;L YTD_new'!AC117-'P&amp;L YTD_new'!AB117</f>
        <v>2561</v>
      </c>
      <c r="AD117" s="48">
        <f>'P&amp;L YTD_new'!AD117-'P&amp;L YTD_new'!AC117</f>
        <v>2634</v>
      </c>
      <c r="AE117" s="49">
        <f>'P&amp;L YTD_new'!AE117-'P&amp;L YTD_new'!AD117</f>
        <v>10963.32071</v>
      </c>
      <c r="AF117" s="125">
        <f>SUM(AB117:AE117)</f>
        <v>16640.32071</v>
      </c>
      <c r="AG117" s="22"/>
      <c r="AH117" s="47">
        <f>'P&amp;L YTD_new'!AG117</f>
        <v>785.34500000000003</v>
      </c>
      <c r="AI117" s="48">
        <f>'P&amp;L YTD_new'!AH117-'P&amp;L YTD_new'!AG117</f>
        <v>3189.0190000000002</v>
      </c>
      <c r="AJ117" s="48">
        <f>'P&amp;L YTD_new'!AI117-'P&amp;L YTD_new'!AH117</f>
        <v>2496.9183999999996</v>
      </c>
      <c r="AK117" s="49">
        <f>'P&amp;L YTD_new'!AJ117-'P&amp;L YTD_new'!AI117</f>
        <v>21627.132000000001</v>
      </c>
      <c r="AL117" s="125">
        <f>SUM(AH117:AK117)</f>
        <v>28098.414400000001</v>
      </c>
      <c r="AM117" s="22"/>
      <c r="AN117" s="47">
        <f>'P&amp;L YTD_new'!AL117</f>
        <v>4318</v>
      </c>
      <c r="AO117" s="48">
        <f>'P&amp;L YTD_new'!AM117-'P&amp;L YTD_new'!AL117</f>
        <v>25964</v>
      </c>
      <c r="AP117" s="48">
        <f>'P&amp;L YTD_new'!AN117-'P&amp;L YTD_new'!AM117</f>
        <v>4946.4023700000034</v>
      </c>
      <c r="AQ117" s="49">
        <f>'P&amp;L YTD_new'!AO117-'P&amp;L YTD_new'!AN117</f>
        <v>7148.0889799999932</v>
      </c>
      <c r="AR117" s="125">
        <f>SUM(AN117:AQ117)</f>
        <v>42376.491349999997</v>
      </c>
      <c r="AS117" s="22"/>
      <c r="AT117" s="47">
        <f>'P&amp;L YTD_new'!AQ117</f>
        <v>4752.7424000000001</v>
      </c>
      <c r="AU117" s="48">
        <f>'P&amp;L YTD_new'!AR117-'P&amp;L YTD_new'!AQ117</f>
        <v>26048.416000000001</v>
      </c>
      <c r="AV117" s="48">
        <f>'P&amp;L YTD_new'!AS117-'P&amp;L YTD_new'!AR117</f>
        <v>4946.4023700000034</v>
      </c>
      <c r="AW117" s="49">
        <f>'P&amp;L YTD_new'!AT117-'P&amp;L YTD_new'!AS117</f>
        <v>7148.0889800000004</v>
      </c>
      <c r="AX117" s="125">
        <f>SUM(AT117:AW117)</f>
        <v>42895.649750000004</v>
      </c>
      <c r="AY117" s="180"/>
      <c r="AZ117" s="399"/>
      <c r="BA117" s="399"/>
      <c r="BB117" s="399"/>
      <c r="BC117" s="399"/>
      <c r="BD117" s="399"/>
      <c r="BE117" s="180"/>
      <c r="BF117" s="496">
        <f>-BF84</f>
        <v>-3938.36697</v>
      </c>
      <c r="BG117" s="48"/>
      <c r="BH117" s="48"/>
      <c r="BI117" s="49"/>
      <c r="BJ117" s="125"/>
      <c r="BK117" s="180"/>
      <c r="BL117" s="399"/>
      <c r="BM117" s="399"/>
      <c r="BN117" s="399"/>
      <c r="BO117" s="399"/>
      <c r="BP117" s="399"/>
      <c r="BS117" s="26"/>
      <c r="BT117" s="26"/>
      <c r="BU117" s="26"/>
      <c r="BV117" s="26"/>
      <c r="BX117" s="26"/>
      <c r="BY117" s="26"/>
      <c r="BZ117" s="26"/>
      <c r="CA117" s="26"/>
    </row>
    <row r="118" spans="2:79" ht="11.4" customHeight="1" x14ac:dyDescent="0.3">
      <c r="B118" s="411" t="s">
        <v>249</v>
      </c>
      <c r="AB118" s="47">
        <f>'P&amp;L YTD_new'!AB118</f>
        <v>805</v>
      </c>
      <c r="AC118" s="48">
        <f>'P&amp;L YTD_new'!AC118-'P&amp;L YTD_new'!AB118</f>
        <v>9277</v>
      </c>
      <c r="AD118" s="48">
        <f>'P&amp;L YTD_new'!AD118-'P&amp;L YTD_new'!AC118</f>
        <v>-107</v>
      </c>
      <c r="AE118" s="49">
        <f>'P&amp;L YTD_new'!AE118-'P&amp;L YTD_new'!AD118</f>
        <v>1599.5243200000004</v>
      </c>
      <c r="AF118" s="125">
        <f>SUM(AB118:AE118)</f>
        <v>11574.52432</v>
      </c>
      <c r="AG118" s="22"/>
      <c r="AH118" s="47">
        <f>'P&amp;L YTD_new'!AG118</f>
        <v>1052.0095000000001</v>
      </c>
      <c r="AI118" s="48">
        <f>'P&amp;L YTD_new'!AH118-'P&amp;L YTD_new'!AG118</f>
        <v>9724.3559999999998</v>
      </c>
      <c r="AJ118" s="48">
        <f>'P&amp;L YTD_new'!AI118-'P&amp;L YTD_new'!AH118</f>
        <v>1486.5735999999997</v>
      </c>
      <c r="AK118" s="49">
        <f>'P&amp;L YTD_new'!AJ118-'P&amp;L YTD_new'!AI118</f>
        <v>3010.9732000000004</v>
      </c>
      <c r="AL118" s="125">
        <f>SUM(AH118:AK118)</f>
        <v>15273.9123</v>
      </c>
      <c r="AM118" s="22"/>
      <c r="AN118" s="47">
        <f>'P&amp;L YTD_new'!AL118</f>
        <v>1265</v>
      </c>
      <c r="AO118" s="48">
        <f>'P&amp;L YTD_new'!AM118-'P&amp;L YTD_new'!AL118</f>
        <v>6291</v>
      </c>
      <c r="AP118" s="48">
        <f>'P&amp;L YTD_new'!AN118-'P&amp;L YTD_new'!AM118</f>
        <v>7426.3717199999992</v>
      </c>
      <c r="AQ118" s="49">
        <f>'P&amp;L YTD_new'!AO118-'P&amp;L YTD_new'!AN118</f>
        <v>-3056.9737499999992</v>
      </c>
      <c r="AR118" s="125">
        <f>SUM(AN118:AQ118)</f>
        <v>11925.39797</v>
      </c>
      <c r="AS118" s="22"/>
      <c r="AT118" s="47">
        <f>'P&amp;L YTD_new'!AQ118</f>
        <v>1965.6527999999998</v>
      </c>
      <c r="AU118" s="48">
        <f>'P&amp;L YTD_new'!AR118-'P&amp;L YTD_new'!AQ118</f>
        <v>8553.3487999999998</v>
      </c>
      <c r="AV118" s="48">
        <f>'P&amp;L YTD_new'!AS118-'P&amp;L YTD_new'!AR118</f>
        <v>7426.3717199999992</v>
      </c>
      <c r="AW118" s="49">
        <f>'P&amp;L YTD_new'!AT118-'P&amp;L YTD_new'!AS118</f>
        <v>-3056.9737499999992</v>
      </c>
      <c r="AX118" s="125">
        <f>SUM(AT118:AW118)</f>
        <v>14888.39957</v>
      </c>
      <c r="AY118" s="180"/>
      <c r="AZ118" s="399"/>
      <c r="BA118" s="399"/>
      <c r="BB118" s="399"/>
      <c r="BC118" s="399"/>
      <c r="BD118" s="399"/>
      <c r="BE118" s="180"/>
      <c r="BF118" s="496">
        <f>-BF85</f>
        <v>-1692.21696</v>
      </c>
      <c r="BG118" s="48"/>
      <c r="BH118" s="48"/>
      <c r="BI118" s="49"/>
      <c r="BJ118" s="125"/>
      <c r="BK118" s="180"/>
      <c r="BL118" s="399"/>
      <c r="BM118" s="399"/>
      <c r="BN118" s="399"/>
      <c r="BO118" s="399"/>
      <c r="BP118" s="399"/>
      <c r="BS118" s="26"/>
      <c r="BT118" s="26"/>
      <c r="BU118" s="26"/>
      <c r="BV118" s="26"/>
      <c r="BX118" s="26"/>
      <c r="BY118" s="26"/>
      <c r="BZ118" s="26"/>
      <c r="CA118" s="26"/>
    </row>
    <row r="119" spans="2:79" ht="11.4" customHeight="1" x14ac:dyDescent="0.3">
      <c r="B119" s="411" t="s">
        <v>250</v>
      </c>
      <c r="AB119" s="47">
        <f>'P&amp;L YTD_new'!AB119</f>
        <v>344</v>
      </c>
      <c r="AC119" s="48">
        <f>'P&amp;L YTD_new'!AC119-'P&amp;L YTD_new'!AB119</f>
        <v>442</v>
      </c>
      <c r="AD119" s="48">
        <f>'P&amp;L YTD_new'!AD119-'P&amp;L YTD_new'!AC119</f>
        <v>121</v>
      </c>
      <c r="AE119" s="49">
        <f>'P&amp;L YTD_new'!AE119-'P&amp;L YTD_new'!AD119</f>
        <v>89.703200000000038</v>
      </c>
      <c r="AF119" s="125">
        <f>SUM(AB119:AE119)</f>
        <v>996.70320000000004</v>
      </c>
      <c r="AG119" s="22"/>
      <c r="AH119" s="47">
        <f>'P&amp;L YTD_new'!AG119</f>
        <v>344</v>
      </c>
      <c r="AI119" s="48">
        <f>'P&amp;L YTD_new'!AH119-'P&amp;L YTD_new'!AG119</f>
        <v>442</v>
      </c>
      <c r="AJ119" s="48">
        <f>'P&amp;L YTD_new'!AI119-'P&amp;L YTD_new'!AH119</f>
        <v>121</v>
      </c>
      <c r="AK119" s="49">
        <f>'P&amp;L YTD_new'!AJ119-'P&amp;L YTD_new'!AI119</f>
        <v>90</v>
      </c>
      <c r="AL119" s="125">
        <f>SUM(AH119:AK119)</f>
        <v>997</v>
      </c>
      <c r="AM119" s="22"/>
      <c r="AN119" s="47">
        <f>'P&amp;L YTD_new'!AL119</f>
        <v>356</v>
      </c>
      <c r="AO119" s="48">
        <f>'P&amp;L YTD_new'!AM119-'P&amp;L YTD_new'!AL119</f>
        <v>804</v>
      </c>
      <c r="AP119" s="48">
        <f>'P&amp;L YTD_new'!AN119-'P&amp;L YTD_new'!AM119</f>
        <v>383.91138999999998</v>
      </c>
      <c r="AQ119" s="49">
        <f>'P&amp;L YTD_new'!AO119-'P&amp;L YTD_new'!AN119</f>
        <v>-180.95733999999993</v>
      </c>
      <c r="AR119" s="125">
        <f>SUM(AN119:AQ119)</f>
        <v>1362.9540500000001</v>
      </c>
      <c r="AS119" s="22"/>
      <c r="AT119" s="47">
        <f>'P&amp;L YTD_new'!AQ119</f>
        <v>356</v>
      </c>
      <c r="AU119" s="48">
        <f>'P&amp;L YTD_new'!AR119-'P&amp;L YTD_new'!AQ119</f>
        <v>804</v>
      </c>
      <c r="AV119" s="48">
        <f>'P&amp;L YTD_new'!AS119-'P&amp;L YTD_new'!AR119</f>
        <v>383.91138999999998</v>
      </c>
      <c r="AW119" s="49">
        <f>'P&amp;L YTD_new'!AT119-'P&amp;L YTD_new'!AS119</f>
        <v>-180.95733999999993</v>
      </c>
      <c r="AX119" s="125">
        <f>SUM(AT119:AW119)</f>
        <v>1362.9540500000001</v>
      </c>
      <c r="AY119" s="180"/>
      <c r="AZ119" s="399"/>
      <c r="BA119" s="399"/>
      <c r="BB119" s="399"/>
      <c r="BC119" s="399"/>
      <c r="BD119" s="399"/>
      <c r="BE119" s="180"/>
      <c r="BF119" s="496">
        <f>-BF86</f>
        <v>-1238.08619</v>
      </c>
      <c r="BG119" s="48"/>
      <c r="BH119" s="48"/>
      <c r="BI119" s="49"/>
      <c r="BJ119" s="125"/>
      <c r="BK119" s="180"/>
      <c r="BL119" s="399"/>
      <c r="BM119" s="399"/>
      <c r="BN119" s="399"/>
      <c r="BO119" s="399"/>
      <c r="BP119" s="399"/>
      <c r="BS119" s="26"/>
      <c r="BT119" s="26"/>
      <c r="BU119" s="26"/>
      <c r="BV119" s="26"/>
      <c r="BX119" s="26"/>
      <c r="BY119" s="26"/>
      <c r="BZ119" s="26"/>
      <c r="CA119" s="26"/>
    </row>
    <row r="120" spans="2:79" ht="11.4" customHeight="1" x14ac:dyDescent="0.3">
      <c r="B120" s="411" t="s">
        <v>251</v>
      </c>
      <c r="AB120" s="47">
        <f>'P&amp;L YTD_new'!AB120</f>
        <v>153</v>
      </c>
      <c r="AC120" s="48">
        <f>'P&amp;L YTD_new'!AC120-'P&amp;L YTD_new'!AB120</f>
        <v>101</v>
      </c>
      <c r="AD120" s="48">
        <f>'P&amp;L YTD_new'!AD120-'P&amp;L YTD_new'!AC120</f>
        <v>8743</v>
      </c>
      <c r="AE120" s="49">
        <f>'P&amp;L YTD_new'!AE120-'P&amp;L YTD_new'!AD120</f>
        <v>-8097.0889399999996</v>
      </c>
      <c r="AF120" s="125">
        <f>SUM(AB120:AE120)</f>
        <v>899.91106000000036</v>
      </c>
      <c r="AG120" s="22"/>
      <c r="AH120" s="47">
        <f>'P&amp;L YTD_new'!AG120</f>
        <v>153</v>
      </c>
      <c r="AI120" s="48">
        <f>'P&amp;L YTD_new'!AH120-'P&amp;L YTD_new'!AG120</f>
        <v>101</v>
      </c>
      <c r="AJ120" s="48">
        <f>'P&amp;L YTD_new'!AI120-'P&amp;L YTD_new'!AH120</f>
        <v>174</v>
      </c>
      <c r="AK120" s="49">
        <f>'P&amp;L YTD_new'!AJ120-'P&amp;L YTD_new'!AI120</f>
        <v>472</v>
      </c>
      <c r="AL120" s="125">
        <f>SUM(AH120:AK120)</f>
        <v>900</v>
      </c>
      <c r="AM120" s="22"/>
      <c r="AN120" s="47">
        <f>'P&amp;L YTD_new'!AL120</f>
        <v>282</v>
      </c>
      <c r="AO120" s="48">
        <f>'P&amp;L YTD_new'!AM120-'P&amp;L YTD_new'!AL120</f>
        <v>281</v>
      </c>
      <c r="AP120" s="48">
        <f>'P&amp;L YTD_new'!AN120-'P&amp;L YTD_new'!AM120</f>
        <v>281.78407000000004</v>
      </c>
      <c r="AQ120" s="49">
        <f>'P&amp;L YTD_new'!AO120-'P&amp;L YTD_new'!AN120</f>
        <v>281.59469000000001</v>
      </c>
      <c r="AR120" s="125">
        <f>SUM(AN120:AQ120)</f>
        <v>1126.3787600000001</v>
      </c>
      <c r="AS120" s="22"/>
      <c r="AT120" s="47">
        <f>'P&amp;L YTD_new'!AQ120</f>
        <v>282</v>
      </c>
      <c r="AU120" s="48">
        <f>'P&amp;L YTD_new'!AR120-'P&amp;L YTD_new'!AQ120</f>
        <v>281</v>
      </c>
      <c r="AV120" s="48">
        <f>'P&amp;L YTD_new'!AS120-'P&amp;L YTD_new'!AR120</f>
        <v>281.78407000000004</v>
      </c>
      <c r="AW120" s="49">
        <f>'P&amp;L YTD_new'!AT120-'P&amp;L YTD_new'!AS120</f>
        <v>281.59469000000001</v>
      </c>
      <c r="AX120" s="125">
        <f>SUM(AT120:AW120)</f>
        <v>1126.3787600000001</v>
      </c>
      <c r="AY120" s="180"/>
      <c r="AZ120" s="399"/>
      <c r="BA120" s="399"/>
      <c r="BB120" s="399"/>
      <c r="BC120" s="399"/>
      <c r="BD120" s="399"/>
      <c r="BE120" s="180"/>
      <c r="BF120" s="496">
        <f>BF88</f>
        <v>281.59469000000001</v>
      </c>
      <c r="BG120" s="48"/>
      <c r="BH120" s="48"/>
      <c r="BI120" s="49"/>
      <c r="BJ120" s="125"/>
      <c r="BK120" s="180"/>
      <c r="BL120" s="399"/>
      <c r="BM120" s="399"/>
      <c r="BN120" s="399"/>
      <c r="BO120" s="399"/>
      <c r="BP120" s="399"/>
      <c r="BS120" s="26"/>
      <c r="BT120" s="26"/>
      <c r="BU120" s="26"/>
      <c r="BV120" s="26"/>
      <c r="BX120" s="26"/>
      <c r="BY120" s="26"/>
      <c r="BZ120" s="26"/>
      <c r="CA120" s="26"/>
    </row>
    <row r="121" spans="2:79" ht="11.4" customHeight="1" x14ac:dyDescent="0.3">
      <c r="B121" s="411" t="s">
        <v>252</v>
      </c>
      <c r="AB121" s="47"/>
      <c r="AC121" s="48"/>
      <c r="AD121" s="48"/>
      <c r="AE121" s="49"/>
      <c r="AF121" s="125"/>
      <c r="AG121" s="22"/>
      <c r="AH121" s="47"/>
      <c r="AI121" s="48"/>
      <c r="AJ121" s="48"/>
      <c r="AK121" s="49"/>
      <c r="AL121" s="125"/>
      <c r="AM121" s="22"/>
      <c r="AN121" s="47"/>
      <c r="AO121" s="48"/>
      <c r="AP121" s="48"/>
      <c r="AQ121" s="49"/>
      <c r="AR121" s="125"/>
      <c r="AS121" s="22"/>
      <c r="AT121" s="47"/>
      <c r="AU121" s="48"/>
      <c r="AV121" s="48"/>
      <c r="AW121" s="49"/>
      <c r="AX121" s="125"/>
      <c r="AY121" s="180"/>
      <c r="AZ121" s="399"/>
      <c r="BA121" s="399"/>
      <c r="BB121" s="399"/>
      <c r="BC121" s="399"/>
      <c r="BD121" s="399"/>
      <c r="BE121" s="180"/>
      <c r="BF121" s="496">
        <f>BF89</f>
        <v>355.89679999999998</v>
      </c>
      <c r="BG121" s="48"/>
      <c r="BH121" s="48"/>
      <c r="BI121" s="49"/>
      <c r="BJ121" s="125"/>
      <c r="BK121" s="180"/>
      <c r="BL121" s="399"/>
      <c r="BM121" s="399"/>
      <c r="BN121" s="399"/>
      <c r="BO121" s="399"/>
      <c r="BP121" s="399"/>
      <c r="BS121" s="26"/>
      <c r="BT121" s="26"/>
      <c r="BU121" s="26"/>
      <c r="BV121" s="26"/>
      <c r="BX121" s="26"/>
      <c r="BY121" s="26"/>
      <c r="BZ121" s="26"/>
      <c r="CA121" s="26"/>
    </row>
    <row r="122" spans="2:79" ht="11.4" customHeight="1" x14ac:dyDescent="0.3">
      <c r="B122" s="411" t="s">
        <v>253</v>
      </c>
      <c r="AB122" s="47">
        <f>'P&amp;L YTD_new'!AB122</f>
        <v>345</v>
      </c>
      <c r="AC122" s="48">
        <f>'P&amp;L YTD_new'!AC122-'P&amp;L YTD_new'!AB122</f>
        <v>630</v>
      </c>
      <c r="AD122" s="48">
        <f>'P&amp;L YTD_new'!AD122-'P&amp;L YTD_new'!AC122</f>
        <v>-2231</v>
      </c>
      <c r="AE122" s="49">
        <f>'P&amp;L YTD_new'!AE122-'P&amp;L YTD_new'!AD122</f>
        <v>509.94380000000001</v>
      </c>
      <c r="AF122" s="125">
        <f>SUM(AB122:AE122)</f>
        <v>-746.05619999999999</v>
      </c>
      <c r="AG122" s="22"/>
      <c r="AH122" s="47">
        <f>'P&amp;L YTD_new'!AG122</f>
        <v>345</v>
      </c>
      <c r="AI122" s="48">
        <f>'P&amp;L YTD_new'!AH122-'P&amp;L YTD_new'!AG122</f>
        <v>630</v>
      </c>
      <c r="AJ122" s="48">
        <f>'P&amp;L YTD_new'!AI122-'P&amp;L YTD_new'!AH122</f>
        <v>-1668</v>
      </c>
      <c r="AK122" s="49">
        <f>'P&amp;L YTD_new'!AJ122-'P&amp;L YTD_new'!AI122</f>
        <v>-309</v>
      </c>
      <c r="AL122" s="125">
        <f>SUM(AH122:AK122)</f>
        <v>-1002</v>
      </c>
      <c r="AM122" s="22"/>
      <c r="AN122" s="47">
        <f>'P&amp;L YTD_new'!AL122</f>
        <v>364</v>
      </c>
      <c r="AO122" s="48">
        <f>'P&amp;L YTD_new'!AM122-'P&amp;L YTD_new'!AL122</f>
        <v>430</v>
      </c>
      <c r="AP122" s="48">
        <f>'P&amp;L YTD_new'!AN122-'P&amp;L YTD_new'!AM122</f>
        <v>-664.91469000000006</v>
      </c>
      <c r="AQ122" s="49">
        <f>'P&amp;L YTD_new'!AO122-'P&amp;L YTD_new'!AN122</f>
        <v>-142.52828</v>
      </c>
      <c r="AR122" s="125">
        <f>SUM(AN122:AQ122)</f>
        <v>-13.442970000000059</v>
      </c>
      <c r="AS122" s="22"/>
      <c r="AT122" s="47">
        <f>'P&amp;L YTD_new'!AQ122</f>
        <v>364</v>
      </c>
      <c r="AU122" s="48">
        <f>'P&amp;L YTD_new'!AR122-'P&amp;L YTD_new'!AQ122</f>
        <v>430</v>
      </c>
      <c r="AV122" s="48">
        <f>'P&amp;L YTD_new'!AS122-'P&amp;L YTD_new'!AR122</f>
        <v>-664.91469000000006</v>
      </c>
      <c r="AW122" s="49">
        <f>'P&amp;L YTD_new'!AT122-'P&amp;L YTD_new'!AS122</f>
        <v>-142.52827999999994</v>
      </c>
      <c r="AX122" s="125">
        <f>SUM(AT122:AW122)</f>
        <v>-13.442970000000003</v>
      </c>
      <c r="AY122" s="180"/>
      <c r="AZ122" s="399"/>
      <c r="BA122" s="399"/>
      <c r="BB122" s="399"/>
      <c r="BC122" s="399"/>
      <c r="BD122" s="399"/>
      <c r="BE122" s="180"/>
      <c r="BF122" s="496">
        <f>BF90</f>
        <v>544.31925999999999</v>
      </c>
      <c r="BG122" s="48"/>
      <c r="BH122" s="48"/>
      <c r="BI122" s="49"/>
      <c r="BJ122" s="125"/>
      <c r="BK122" s="180"/>
      <c r="BL122" s="399"/>
      <c r="BM122" s="399"/>
      <c r="BN122" s="399"/>
      <c r="BO122" s="399"/>
      <c r="BP122" s="399"/>
      <c r="BS122" s="26"/>
      <c r="BT122" s="26"/>
      <c r="BU122" s="26"/>
      <c r="BV122" s="26"/>
      <c r="BX122" s="26"/>
      <c r="BY122" s="26"/>
      <c r="BZ122" s="26"/>
      <c r="CA122" s="26"/>
    </row>
    <row r="123" spans="2:79" ht="11.4" customHeight="1" x14ac:dyDescent="0.3">
      <c r="B123" s="411" t="s">
        <v>254</v>
      </c>
      <c r="AB123" s="47"/>
      <c r="AC123" s="48"/>
      <c r="AD123" s="48"/>
      <c r="AE123" s="49"/>
      <c r="AF123" s="125"/>
      <c r="AG123" s="22"/>
      <c r="AH123" s="47"/>
      <c r="AI123" s="48"/>
      <c r="AJ123" s="48"/>
      <c r="AK123" s="49"/>
      <c r="AL123" s="125"/>
      <c r="AM123" s="22"/>
      <c r="AN123" s="47"/>
      <c r="AO123" s="48"/>
      <c r="AP123" s="48"/>
      <c r="AQ123" s="49"/>
      <c r="AR123" s="125"/>
      <c r="AS123" s="22"/>
      <c r="AT123" s="47"/>
      <c r="AU123" s="48"/>
      <c r="AV123" s="48"/>
      <c r="AW123" s="49"/>
      <c r="AX123" s="125"/>
      <c r="AY123" s="180"/>
      <c r="AZ123" s="399"/>
      <c r="BA123" s="399"/>
      <c r="BB123" s="399"/>
      <c r="BC123" s="399"/>
      <c r="BD123" s="399"/>
      <c r="BE123" s="180"/>
      <c r="BF123" s="496"/>
      <c r="BG123" s="48"/>
      <c r="BH123" s="48"/>
      <c r="BI123" s="49"/>
      <c r="BJ123" s="125"/>
      <c r="BK123" s="180"/>
      <c r="BL123" s="399"/>
      <c r="BM123" s="399"/>
      <c r="BN123" s="399"/>
      <c r="BO123" s="399"/>
      <c r="BP123" s="399"/>
      <c r="BS123" s="26"/>
      <c r="BT123" s="26"/>
      <c r="BU123" s="26"/>
      <c r="BV123" s="26"/>
      <c r="BX123" s="26"/>
      <c r="BY123" s="26"/>
      <c r="BZ123" s="26"/>
      <c r="CA123" s="26"/>
    </row>
    <row r="124" spans="2:79" ht="11.4" customHeight="1" x14ac:dyDescent="0.3">
      <c r="B124" s="411" t="s">
        <v>255</v>
      </c>
      <c r="AB124" s="47"/>
      <c r="AC124" s="48"/>
      <c r="AD124" s="48"/>
      <c r="AE124" s="49"/>
      <c r="AF124" s="125"/>
      <c r="AG124" s="22"/>
      <c r="AH124" s="47"/>
      <c r="AI124" s="48"/>
      <c r="AJ124" s="48"/>
      <c r="AK124" s="49"/>
      <c r="AL124" s="125"/>
      <c r="AM124" s="22"/>
      <c r="AN124" s="47"/>
      <c r="AO124" s="48"/>
      <c r="AP124" s="48"/>
      <c r="AQ124" s="49"/>
      <c r="AR124" s="125"/>
      <c r="AS124" s="22"/>
      <c r="AT124" s="47"/>
      <c r="AU124" s="48"/>
      <c r="AV124" s="48"/>
      <c r="AW124" s="49"/>
      <c r="AX124" s="125"/>
      <c r="AY124" s="180"/>
      <c r="AZ124" s="399"/>
      <c r="BA124" s="399"/>
      <c r="BB124" s="399"/>
      <c r="BC124" s="399"/>
      <c r="BD124" s="399"/>
      <c r="BE124" s="180"/>
      <c r="BF124" s="496"/>
      <c r="BG124" s="48"/>
      <c r="BH124" s="48"/>
      <c r="BI124" s="49"/>
      <c r="BJ124" s="125"/>
      <c r="BK124" s="180"/>
      <c r="BL124" s="399"/>
      <c r="BM124" s="399"/>
      <c r="BN124" s="399"/>
      <c r="BO124" s="399"/>
      <c r="BP124" s="399"/>
      <c r="BS124" s="26"/>
      <c r="BT124" s="26"/>
      <c r="BU124" s="26"/>
      <c r="BV124" s="26"/>
      <c r="BX124" s="26"/>
      <c r="BY124" s="26"/>
      <c r="BZ124" s="26"/>
      <c r="CA124" s="26"/>
    </row>
    <row r="125" spans="2:79" ht="11.4" customHeight="1" x14ac:dyDescent="0.3">
      <c r="B125" s="411" t="s">
        <v>256</v>
      </c>
      <c r="AB125" s="47"/>
      <c r="AC125" s="48"/>
      <c r="AD125" s="48"/>
      <c r="AE125" s="49"/>
      <c r="AF125" s="125"/>
      <c r="AG125" s="22"/>
      <c r="AH125" s="47"/>
      <c r="AI125" s="48"/>
      <c r="AJ125" s="48"/>
      <c r="AK125" s="49"/>
      <c r="AL125" s="125"/>
      <c r="AM125" s="22"/>
      <c r="AN125" s="47"/>
      <c r="AO125" s="48"/>
      <c r="AP125" s="48"/>
      <c r="AQ125" s="49"/>
      <c r="AR125" s="125"/>
      <c r="AS125" s="22"/>
      <c r="AT125" s="47"/>
      <c r="AU125" s="48"/>
      <c r="AV125" s="48"/>
      <c r="AW125" s="49"/>
      <c r="AX125" s="125"/>
      <c r="AY125" s="180"/>
      <c r="AZ125" s="399"/>
      <c r="BA125" s="399"/>
      <c r="BB125" s="399"/>
      <c r="BC125" s="399"/>
      <c r="BD125" s="399"/>
      <c r="BE125" s="180"/>
      <c r="BF125" s="496"/>
      <c r="BG125" s="48"/>
      <c r="BH125" s="48"/>
      <c r="BI125" s="49"/>
      <c r="BJ125" s="125"/>
      <c r="BK125" s="180"/>
      <c r="BL125" s="399"/>
      <c r="BM125" s="399"/>
      <c r="BN125" s="399"/>
      <c r="BO125" s="399"/>
      <c r="BP125" s="399"/>
      <c r="BS125" s="26"/>
      <c r="BT125" s="26"/>
      <c r="BU125" s="26"/>
      <c r="BV125" s="26"/>
      <c r="BX125" s="26"/>
      <c r="BY125" s="26"/>
      <c r="BZ125" s="26"/>
      <c r="CA125" s="26"/>
    </row>
    <row r="126" spans="2:79" ht="11.4" customHeight="1" x14ac:dyDescent="0.3">
      <c r="B126" s="411" t="s">
        <v>257</v>
      </c>
      <c r="AB126" s="47">
        <f>'P&amp;L YTD_new'!AB126</f>
        <v>1047</v>
      </c>
      <c r="AC126" s="48">
        <f>'P&amp;L YTD_new'!AC126-'P&amp;L YTD_new'!AB126</f>
        <v>29</v>
      </c>
      <c r="AD126" s="48">
        <f>'P&amp;L YTD_new'!AD126-'P&amp;L YTD_new'!AC126</f>
        <v>21.97542999999996</v>
      </c>
      <c r="AE126" s="49">
        <f>'P&amp;L YTD_new'!AE126-'P&amp;L YTD_new'!AD126</f>
        <v>-645.31178079999995</v>
      </c>
      <c r="AF126" s="125">
        <f>SUM(AB126:AE126)</f>
        <v>452.66364920000001</v>
      </c>
      <c r="AG126" s="22"/>
      <c r="AH126" s="47">
        <f>'P&amp;L YTD_new'!AG126</f>
        <v>1047</v>
      </c>
      <c r="AI126" s="48">
        <f>'P&amp;L YTD_new'!AH126-'P&amp;L YTD_new'!AG126</f>
        <v>29</v>
      </c>
      <c r="AJ126" s="48">
        <f>'P&amp;L YTD_new'!AI126-'P&amp;L YTD_new'!AH126</f>
        <v>-108</v>
      </c>
      <c r="AK126" s="49">
        <f>'P&amp;L YTD_new'!AJ126-'P&amp;L YTD_new'!AI126</f>
        <v>-503</v>
      </c>
      <c r="AL126" s="125">
        <f t="shared" ref="AL126:AL131" si="79">SUM(AH126:AK126)</f>
        <v>465</v>
      </c>
      <c r="AM126" s="22"/>
      <c r="AN126" s="47">
        <f>'P&amp;L YTD_new'!AL126</f>
        <v>-66</v>
      </c>
      <c r="AO126" s="48">
        <f>'P&amp;L YTD_new'!AM126-'P&amp;L YTD_new'!AL126</f>
        <v>43</v>
      </c>
      <c r="AP126" s="48">
        <f>'P&amp;L YTD_new'!AN126-'P&amp;L YTD_new'!AM126</f>
        <v>-113.11526000000001</v>
      </c>
      <c r="AQ126" s="49">
        <f>'P&amp;L YTD_new'!AO126-'P&amp;L YTD_new'!AN126</f>
        <v>-16.693829999999991</v>
      </c>
      <c r="AR126" s="125">
        <f>SUM(AN126:AQ126)</f>
        <v>-152.80909</v>
      </c>
      <c r="AS126" s="22"/>
      <c r="AT126" s="47">
        <f>'P&amp;L YTD_new'!AQ126</f>
        <v>-66</v>
      </c>
      <c r="AU126" s="48">
        <f>'P&amp;L YTD_new'!AR126-'P&amp;L YTD_new'!AQ126</f>
        <v>43</v>
      </c>
      <c r="AV126" s="48">
        <f>'P&amp;L YTD_new'!AS126-'P&amp;L YTD_new'!AR126</f>
        <v>-113.11526000000001</v>
      </c>
      <c r="AW126" s="49">
        <f>'P&amp;L YTD_new'!AT126-'P&amp;L YTD_new'!AS126</f>
        <v>-16.693829999999991</v>
      </c>
      <c r="AX126" s="125">
        <f t="shared" ref="AX126:AX131" si="80">SUM(AT126:AW126)</f>
        <v>-152.80909</v>
      </c>
      <c r="AY126" s="180"/>
      <c r="AZ126" s="399"/>
      <c r="BA126" s="399"/>
      <c r="BB126" s="399"/>
      <c r="BC126" s="399"/>
      <c r="BD126" s="399"/>
      <c r="BE126" s="180"/>
      <c r="BF126" s="496"/>
      <c r="BG126" s="48"/>
      <c r="BH126" s="48"/>
      <c r="BI126" s="49"/>
      <c r="BJ126" s="125"/>
      <c r="BK126" s="180"/>
      <c r="BL126" s="399"/>
      <c r="BM126" s="399"/>
      <c r="BN126" s="399"/>
      <c r="BO126" s="399"/>
      <c r="BP126" s="399"/>
      <c r="BS126" s="26"/>
      <c r="BT126" s="26"/>
      <c r="BU126" s="26"/>
      <c r="BV126" s="26"/>
      <c r="BX126" s="26"/>
      <c r="BY126" s="26"/>
      <c r="BZ126" s="26"/>
      <c r="CA126" s="26"/>
    </row>
    <row r="127" spans="2:79" ht="11.4" customHeight="1" x14ac:dyDescent="0.3">
      <c r="B127" s="411" t="s">
        <v>258</v>
      </c>
      <c r="AB127" s="47">
        <f>'P&amp;L YTD_new'!AB127</f>
        <v>0</v>
      </c>
      <c r="AC127" s="48">
        <f>'P&amp;L YTD_new'!AC127-'P&amp;L YTD_new'!AB127</f>
        <v>0</v>
      </c>
      <c r="AD127" s="48">
        <f>'P&amp;L YTD_new'!AD127-'P&amp;L YTD_new'!AC127</f>
        <v>0</v>
      </c>
      <c r="AE127" s="49">
        <f>'P&amp;L YTD_new'!AE127-'P&amp;L YTD_new'!AD127</f>
        <v>0</v>
      </c>
      <c r="AF127" s="125"/>
      <c r="AG127" s="22"/>
      <c r="AH127" s="47"/>
      <c r="AI127" s="48"/>
      <c r="AJ127" s="48"/>
      <c r="AK127" s="49"/>
      <c r="AL127" s="125">
        <f t="shared" si="79"/>
        <v>0</v>
      </c>
      <c r="AM127" s="22"/>
      <c r="AN127" s="47">
        <f>'P&amp;L YTD_new'!AL127</f>
        <v>0</v>
      </c>
      <c r="AO127" s="48">
        <f>'P&amp;L YTD_new'!AM127-'P&amp;L YTD_new'!AL127</f>
        <v>0</v>
      </c>
      <c r="AP127" s="48">
        <f>'P&amp;L YTD_new'!AN127-'P&amp;L YTD_new'!AM127</f>
        <v>0</v>
      </c>
      <c r="AQ127" s="49">
        <f>'P&amp;L YTD_new'!AO127-'P&amp;L YTD_new'!AN127</f>
        <v>146541.65993990001</v>
      </c>
      <c r="AR127" s="125">
        <f>SUM(AN127:AQ127)</f>
        <v>146541.65993990001</v>
      </c>
      <c r="AS127" s="22"/>
      <c r="AT127" s="47">
        <f>'P&amp;L YTD_new'!AQ127</f>
        <v>0</v>
      </c>
      <c r="AU127" s="48">
        <f>'P&amp;L YTD_new'!AR127-'P&amp;L YTD_new'!AQ127</f>
        <v>0</v>
      </c>
      <c r="AV127" s="48">
        <f>'P&amp;L YTD_new'!AS127-'P&amp;L YTD_new'!AR127</f>
        <v>0</v>
      </c>
      <c r="AW127" s="49">
        <f>'P&amp;L YTD_new'!AT127-'P&amp;L YTD_new'!AS127</f>
        <v>146541.65993990001</v>
      </c>
      <c r="AX127" s="125">
        <f t="shared" si="80"/>
        <v>146541.65993990001</v>
      </c>
      <c r="AY127" s="180"/>
      <c r="AZ127" s="399"/>
      <c r="BA127" s="399"/>
      <c r="BB127" s="399"/>
      <c r="BC127" s="399"/>
      <c r="BD127" s="399"/>
      <c r="BE127" s="180"/>
      <c r="BF127" s="496"/>
      <c r="BG127" s="48"/>
      <c r="BH127" s="48"/>
      <c r="BI127" s="49"/>
      <c r="BJ127" s="125"/>
      <c r="BK127" s="180"/>
      <c r="BL127" s="399"/>
      <c r="BM127" s="399"/>
      <c r="BN127" s="399"/>
      <c r="BO127" s="399"/>
      <c r="BP127" s="399"/>
      <c r="BS127" s="26"/>
      <c r="BT127" s="26"/>
      <c r="BU127" s="26"/>
      <c r="BV127" s="26"/>
      <c r="BX127" s="26"/>
      <c r="BY127" s="26"/>
      <c r="BZ127" s="26"/>
      <c r="CA127" s="26"/>
    </row>
    <row r="128" spans="2:79" ht="11.4" customHeight="1" x14ac:dyDescent="0.3">
      <c r="B128" s="411" t="s">
        <v>259</v>
      </c>
      <c r="AB128" s="47">
        <f>'P&amp;L YTD_new'!AB128</f>
        <v>0</v>
      </c>
      <c r="AC128" s="48">
        <f>'P&amp;L YTD_new'!AC128-'P&amp;L YTD_new'!AB128</f>
        <v>1064</v>
      </c>
      <c r="AD128" s="48">
        <f>'P&amp;L YTD_new'!AD128-'P&amp;L YTD_new'!AC128</f>
        <v>0</v>
      </c>
      <c r="AE128" s="49">
        <f>'P&amp;L YTD_new'!AE128-'P&amp;L YTD_new'!AD128</f>
        <v>964.08276000000001</v>
      </c>
      <c r="AF128" s="125">
        <f>SUM(AB128:AE128)</f>
        <v>2028.08276</v>
      </c>
      <c r="AG128" s="22"/>
      <c r="AH128" s="47">
        <f>'P&amp;L YTD_new'!AG128</f>
        <v>0</v>
      </c>
      <c r="AI128" s="48">
        <f>'P&amp;L YTD_new'!AH128-'P&amp;L YTD_new'!AG128</f>
        <v>1064</v>
      </c>
      <c r="AJ128" s="48">
        <f>'P&amp;L YTD_new'!AI128-'P&amp;L YTD_new'!AH128</f>
        <v>0</v>
      </c>
      <c r="AK128" s="49">
        <f>'P&amp;L YTD_new'!AJ128-'P&amp;L YTD_new'!AI128</f>
        <v>964.08276000000001</v>
      </c>
      <c r="AL128" s="125">
        <f t="shared" si="79"/>
        <v>2028.08276</v>
      </c>
      <c r="AM128" s="22"/>
      <c r="AN128" s="47">
        <f>'P&amp;L YTD_new'!AL128</f>
        <v>0</v>
      </c>
      <c r="AO128" s="48">
        <f>'P&amp;L YTD_new'!AM128-'P&amp;L YTD_new'!AL128</f>
        <v>3606</v>
      </c>
      <c r="AP128" s="48">
        <f>'P&amp;L YTD_new'!AN128-'P&amp;L YTD_new'!AM128</f>
        <v>-4181.8254999999999</v>
      </c>
      <c r="AQ128" s="49">
        <f>'P&amp;L YTD_new'!AO128-'P&amp;L YTD_new'!AN128</f>
        <v>2356.3120188000003</v>
      </c>
      <c r="AR128" s="125">
        <f>SUM(AN128:AQ128)</f>
        <v>1780.4865188000003</v>
      </c>
      <c r="AS128" s="22"/>
      <c r="AT128" s="47">
        <f>'P&amp;L YTD_new'!AQ128</f>
        <v>0</v>
      </c>
      <c r="AU128" s="48">
        <f>'P&amp;L YTD_new'!AR128-'P&amp;L YTD_new'!AQ128</f>
        <v>3606</v>
      </c>
      <c r="AV128" s="48">
        <f>'P&amp;L YTD_new'!AS128-'P&amp;L YTD_new'!AR128</f>
        <v>-4181.8254999999999</v>
      </c>
      <c r="AW128" s="49">
        <f>'P&amp;L YTD_new'!AT128-'P&amp;L YTD_new'!AS128</f>
        <v>2356.3120188000003</v>
      </c>
      <c r="AX128" s="125">
        <f t="shared" si="80"/>
        <v>1780.4865188000003</v>
      </c>
      <c r="AY128" s="180"/>
      <c r="AZ128" s="399"/>
      <c r="BA128" s="399"/>
      <c r="BB128" s="399"/>
      <c r="BC128" s="399"/>
      <c r="BD128" s="399"/>
      <c r="BE128" s="180"/>
      <c r="BF128" s="496"/>
      <c r="BG128" s="48"/>
      <c r="BH128" s="48"/>
      <c r="BI128" s="49"/>
      <c r="BJ128" s="125"/>
      <c r="BK128" s="180"/>
      <c r="BL128" s="399"/>
      <c r="BM128" s="399"/>
      <c r="BN128" s="399"/>
      <c r="BO128" s="399"/>
      <c r="BP128" s="399"/>
      <c r="BS128" s="26"/>
      <c r="BT128" s="26"/>
      <c r="BU128" s="26"/>
      <c r="BV128" s="26"/>
      <c r="BX128" s="26"/>
      <c r="BY128" s="26"/>
      <c r="BZ128" s="26"/>
      <c r="CA128" s="26"/>
    </row>
    <row r="129" spans="2:79" ht="11.4" customHeight="1" x14ac:dyDescent="0.3">
      <c r="B129" s="411" t="s">
        <v>260</v>
      </c>
      <c r="AB129" s="47">
        <f>'P&amp;L YTD_new'!AB129</f>
        <v>-574</v>
      </c>
      <c r="AC129" s="48">
        <f>'P&amp;L YTD_new'!AC129-'P&amp;L YTD_new'!AB129</f>
        <v>-2459</v>
      </c>
      <c r="AD129" s="48">
        <f>'P&amp;L YTD_new'!AD129-'P&amp;L YTD_new'!AC129</f>
        <v>-83.185331699999551</v>
      </c>
      <c r="AE129" s="49">
        <f>'P&amp;L YTD_new'!AE129-'P&amp;L YTD_new'!AD129</f>
        <v>-2378.2642473480009</v>
      </c>
      <c r="AF129" s="125">
        <f>SUM(AB129:AE129)</f>
        <v>-5494.4495790480005</v>
      </c>
      <c r="AG129" s="22"/>
      <c r="AH129" s="47">
        <f>'P&amp;L YTD_new'!AG129</f>
        <v>-574</v>
      </c>
      <c r="AI129" s="48">
        <f>'P&amp;L YTD_new'!AH129-'P&amp;L YTD_new'!AG129</f>
        <v>-2459</v>
      </c>
      <c r="AJ129" s="48">
        <f>'P&amp;L YTD_new'!AI129-'P&amp;L YTD_new'!AH129</f>
        <v>-83.185331699999551</v>
      </c>
      <c r="AK129" s="49">
        <f>'P&amp;L YTD_new'!AJ129-'P&amp;L YTD_new'!AI129</f>
        <v>-2378.2642473480009</v>
      </c>
      <c r="AL129" s="125">
        <f t="shared" si="79"/>
        <v>-5494.4495790480005</v>
      </c>
      <c r="AM129" s="22"/>
      <c r="AN129" s="47">
        <f>'P&amp;L YTD_new'!AL129</f>
        <v>-1185</v>
      </c>
      <c r="AO129" s="48">
        <f>'P&amp;L YTD_new'!AM129-'P&amp;L YTD_new'!AL129</f>
        <v>-6371</v>
      </c>
      <c r="AP129" s="48">
        <f>'P&amp;L YTD_new'!AN129-'P&amp;L YTD_new'!AM129</f>
        <v>-2276.0545507000024</v>
      </c>
      <c r="AQ129" s="49">
        <f>'P&amp;L YTD_new'!AO129-'P&amp;L YTD_new'!AN129</f>
        <v>-712.67779819999669</v>
      </c>
      <c r="AR129" s="125">
        <f>SUM(AN129:AQ129)</f>
        <v>-10544.732348899999</v>
      </c>
      <c r="AS129" s="22"/>
      <c r="AT129" s="47">
        <f>'P&amp;L YTD_new'!AQ129</f>
        <v>-1185</v>
      </c>
      <c r="AU129" s="48">
        <f>'P&amp;L YTD_new'!AR129-'P&amp;L YTD_new'!AQ129</f>
        <v>-6371</v>
      </c>
      <c r="AV129" s="48">
        <f>'P&amp;L YTD_new'!AS129-'P&amp;L YTD_new'!AR129</f>
        <v>-2276.0545507000024</v>
      </c>
      <c r="AW129" s="49">
        <f>'P&amp;L YTD_new'!AT129-'P&amp;L YTD_new'!AS129</f>
        <v>-712.67779819999669</v>
      </c>
      <c r="AX129" s="125">
        <f t="shared" si="80"/>
        <v>-10544.732348899999</v>
      </c>
      <c r="AY129" s="180"/>
      <c r="AZ129" s="399"/>
      <c r="BA129" s="399"/>
      <c r="BB129" s="399"/>
      <c r="BC129" s="399"/>
      <c r="BD129" s="399"/>
      <c r="BE129" s="180"/>
      <c r="BF129" s="496">
        <v>-1476.0883741999999</v>
      </c>
      <c r="BG129" s="48"/>
      <c r="BH129" s="48"/>
      <c r="BI129" s="49"/>
      <c r="BJ129" s="125"/>
      <c r="BK129" s="180"/>
      <c r="BL129" s="399"/>
      <c r="BM129" s="399"/>
      <c r="BN129" s="399"/>
      <c r="BO129" s="399"/>
      <c r="BP129" s="399"/>
      <c r="BS129" s="26"/>
      <c r="BT129" s="26"/>
      <c r="BU129" s="26"/>
      <c r="BV129" s="26"/>
      <c r="BX129" s="26"/>
      <c r="BY129" s="26"/>
      <c r="BZ129" s="26"/>
      <c r="CA129" s="26"/>
    </row>
    <row r="130" spans="2:79" ht="11.4" customHeight="1" x14ac:dyDescent="0.3">
      <c r="B130" s="411" t="s">
        <v>189</v>
      </c>
      <c r="AB130" s="96"/>
      <c r="AC130" s="97"/>
      <c r="AD130" s="97"/>
      <c r="AE130" s="423"/>
      <c r="AF130" s="424"/>
      <c r="AG130" s="22"/>
      <c r="AH130" s="96">
        <f>'P&amp;L YTD_new'!AG130</f>
        <v>-606.68999999999994</v>
      </c>
      <c r="AI130" s="97">
        <f>'P&amp;L YTD_new'!AH130-'P&amp;L YTD_new'!AG130</f>
        <v>899.01350000000002</v>
      </c>
      <c r="AJ130" s="97">
        <f>'P&amp;L YTD_new'!AI130-'P&amp;L YTD_new'!AH130</f>
        <v>1113.788</v>
      </c>
      <c r="AK130" s="423">
        <f>'P&amp;L YTD_new'!AJ130-'P&amp;L YTD_new'!AI130</f>
        <v>3027.8210000000008</v>
      </c>
      <c r="AL130" s="424">
        <f t="shared" si="79"/>
        <v>4433.9325000000008</v>
      </c>
      <c r="AM130" s="22"/>
      <c r="AN130" s="96"/>
      <c r="AO130" s="97"/>
      <c r="AP130" s="97"/>
      <c r="AQ130" s="423"/>
      <c r="AR130" s="424"/>
      <c r="AS130" s="22"/>
      <c r="AT130" s="96">
        <f>'P&amp;L YTD_new'!AQ130</f>
        <v>33.766399999999997</v>
      </c>
      <c r="AU130" s="97">
        <f>'P&amp;L YTD_new'!AR130-'P&amp;L YTD_new'!AQ130</f>
        <v>-4.2208000000000006</v>
      </c>
      <c r="AV130" s="97">
        <f>'P&amp;L YTD_new'!AS130-'P&amp;L YTD_new'!AR130</f>
        <v>0</v>
      </c>
      <c r="AW130" s="423">
        <f>'P&amp;L YTD_new'!AT130-'P&amp;L YTD_new'!AS130</f>
        <v>0</v>
      </c>
      <c r="AX130" s="424">
        <f t="shared" si="80"/>
        <v>29.545599999999997</v>
      </c>
      <c r="AY130" s="180"/>
      <c r="AZ130" s="399"/>
      <c r="BA130" s="399"/>
      <c r="BB130" s="399"/>
      <c r="BC130" s="399"/>
      <c r="BD130" s="399"/>
      <c r="BE130" s="180"/>
      <c r="BF130" s="497">
        <v>-1764.1814099999999</v>
      </c>
      <c r="BG130" s="97"/>
      <c r="BH130" s="97"/>
      <c r="BI130" s="423"/>
      <c r="BJ130" s="424"/>
      <c r="BK130" s="180"/>
      <c r="BL130" s="399"/>
      <c r="BM130" s="399"/>
      <c r="BN130" s="399"/>
      <c r="BO130" s="399"/>
      <c r="BP130" s="399"/>
      <c r="BS130" s="26"/>
      <c r="BT130" s="26"/>
      <c r="BU130" s="26"/>
      <c r="BV130" s="26"/>
      <c r="BX130" s="26"/>
      <c r="BY130" s="26"/>
      <c r="BZ130" s="26"/>
      <c r="CA130" s="26"/>
    </row>
    <row r="131" spans="2:79" ht="11.4" customHeight="1" x14ac:dyDescent="0.3">
      <c r="B131" s="410" t="s">
        <v>80</v>
      </c>
      <c r="AB131" s="419">
        <f>'P&amp;L YTD_new'!AB131</f>
        <v>2602</v>
      </c>
      <c r="AC131" s="420">
        <f>'P&amp;L YTD_new'!AC131-'P&amp;L YTD_new'!AB131</f>
        <v>11645</v>
      </c>
      <c r="AD131" s="420">
        <f>'P&amp;L YTD_new'!AD131-'P&amp;L YTD_new'!AC131</f>
        <v>9098.7900983</v>
      </c>
      <c r="AE131" s="421">
        <f>'P&amp;L YTD_new'!AE131-'P&amp;L YTD_new'!AD131</f>
        <v>3005.9098218520012</v>
      </c>
      <c r="AF131" s="422">
        <f>SUM(AB131:AE131)</f>
        <v>26351.699920152001</v>
      </c>
      <c r="AG131" s="22"/>
      <c r="AH131" s="419">
        <f>'P&amp;L YTD_new'!AG131</f>
        <v>2545.6645000000003</v>
      </c>
      <c r="AI131" s="420">
        <f>'P&amp;L YTD_new'!AH131-'P&amp;L YTD_new'!AG131</f>
        <v>13619.388500000001</v>
      </c>
      <c r="AJ131" s="420">
        <f>'P&amp;L YTD_new'!AI131-'P&amp;L YTD_new'!AH131</f>
        <v>3533.0946682999984</v>
      </c>
      <c r="AK131" s="421">
        <f>'P&amp;L YTD_new'!AJ131-'P&amp;L YTD_new'!AI131</f>
        <v>26001.744712652006</v>
      </c>
      <c r="AL131" s="422">
        <f t="shared" si="79"/>
        <v>45699.892380952006</v>
      </c>
      <c r="AM131" s="22"/>
      <c r="AN131" s="419">
        <f>'P&amp;L YTD_new'!AL131</f>
        <v>5334</v>
      </c>
      <c r="AO131" s="420">
        <f>'P&amp;L YTD_new'!AM131-'P&amp;L YTD_new'!AL131</f>
        <v>31048</v>
      </c>
      <c r="AP131" s="420">
        <f>'P&amp;L YTD_new'!AN131-'P&amp;L YTD_new'!AM131</f>
        <v>5802.5595493000146</v>
      </c>
      <c r="AQ131" s="421">
        <f>'P&amp;L YTD_new'!AO131-'P&amp;L YTD_new'!AN131</f>
        <v>152217.82463049999</v>
      </c>
      <c r="AR131" s="422">
        <f>SUM(AN131:AQ131)</f>
        <v>194402.38417979999</v>
      </c>
      <c r="AS131" s="22"/>
      <c r="AT131" s="419">
        <f>'P&amp;L YTD_new'!AQ131</f>
        <v>6503.1616000000004</v>
      </c>
      <c r="AU131" s="420">
        <f>'P&amp;L YTD_new'!AR131-'P&amp;L YTD_new'!AQ131</f>
        <v>33390.544000000002</v>
      </c>
      <c r="AV131" s="420">
        <f>'P&amp;L YTD_new'!AS131-'P&amp;L YTD_new'!AR131</f>
        <v>5802.5595493000001</v>
      </c>
      <c r="AW131" s="421">
        <f>'P&amp;L YTD_new'!AT131-'P&amp;L YTD_new'!AS131</f>
        <v>152217.82463050005</v>
      </c>
      <c r="AX131" s="422">
        <f t="shared" si="80"/>
        <v>197914.08977980004</v>
      </c>
      <c r="AY131" s="180"/>
      <c r="AZ131" s="399"/>
      <c r="BA131" s="399"/>
      <c r="BB131" s="399"/>
      <c r="BC131" s="399"/>
      <c r="BD131" s="399"/>
      <c r="BE131" s="180"/>
      <c r="BF131" s="507">
        <f>'P&amp;L YTD_new'!BA131</f>
        <v>4810.2110857999996</v>
      </c>
      <c r="BG131" s="420"/>
      <c r="BH131" s="420"/>
      <c r="BI131" s="421"/>
      <c r="BJ131" s="422"/>
      <c r="BK131" s="180"/>
      <c r="BL131" s="399"/>
      <c r="BM131" s="399"/>
      <c r="BN131" s="399"/>
      <c r="BO131" s="399"/>
      <c r="BP131" s="399"/>
      <c r="BS131" s="26"/>
      <c r="BT131" s="26"/>
      <c r="BU131" s="26"/>
      <c r="BV131" s="26"/>
      <c r="BX131" s="26"/>
      <c r="BY131" s="26"/>
      <c r="BZ131" s="26"/>
      <c r="CA131" s="26"/>
    </row>
    <row r="132" spans="2:79" ht="11.4" customHeight="1" x14ac:dyDescent="0.3"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180"/>
      <c r="BE132" s="180"/>
      <c r="BF132" s="22"/>
      <c r="BG132" s="22"/>
      <c r="BH132" s="22"/>
      <c r="BI132" s="22"/>
      <c r="BJ132" s="22"/>
      <c r="BK132" s="180"/>
      <c r="BL132" s="180"/>
      <c r="BM132" s="180"/>
      <c r="BN132" s="180"/>
      <c r="BO132" s="180"/>
      <c r="BP132" s="180"/>
    </row>
    <row r="133" spans="2:79" ht="11.4" customHeight="1" x14ac:dyDescent="0.3">
      <c r="B133" s="412" t="s">
        <v>261</v>
      </c>
      <c r="AB133" s="132">
        <f>AB115+AB131</f>
        <v>21629</v>
      </c>
      <c r="AC133" s="132">
        <f>AC115+AC131</f>
        <v>30748</v>
      </c>
      <c r="AD133" s="132">
        <f>AD115+AD131</f>
        <v>88963.7900983</v>
      </c>
      <c r="AE133" s="132">
        <f>AE115+AE131</f>
        <v>50900.909821852001</v>
      </c>
      <c r="AF133" s="132">
        <f>AF115+AF131</f>
        <v>192241.69992015199</v>
      </c>
      <c r="AG133" s="22"/>
      <c r="AH133" s="132">
        <f>AH115+AH131</f>
        <v>18544.166632795128</v>
      </c>
      <c r="AI133" s="133">
        <f>AI115+AI131</f>
        <v>35694.211024552205</v>
      </c>
      <c r="AJ133" s="133">
        <f>AJ115+AJ131</f>
        <v>91639.066676557472</v>
      </c>
      <c r="AK133" s="219">
        <f>AK115+AK131</f>
        <v>29113.553859736414</v>
      </c>
      <c r="AL133" s="132">
        <f>SUM(AH133:AK133)</f>
        <v>174990.99819364122</v>
      </c>
      <c r="AM133" s="22"/>
      <c r="AN133" s="132">
        <f>AN115+AN131</f>
        <v>17751</v>
      </c>
      <c r="AO133" s="133">
        <f>AO115+AO131</f>
        <v>21792</v>
      </c>
      <c r="AP133" s="133">
        <f>AP115+AP131</f>
        <v>107661.70141149989</v>
      </c>
      <c r="AQ133" s="219">
        <f>AQ115+AQ131</f>
        <v>25124.758249600432</v>
      </c>
      <c r="AR133" s="132">
        <f>AR115+AR131</f>
        <v>172329.45966110029</v>
      </c>
      <c r="AS133" s="22"/>
      <c r="AT133" s="132">
        <f>AT115+AT131</f>
        <v>20285.917320323824</v>
      </c>
      <c r="AU133" s="133">
        <f>AU115+AU131</f>
        <v>19674.464897652062</v>
      </c>
      <c r="AV133" s="133">
        <f>AV115+AV131</f>
        <v>107661.70141150009</v>
      </c>
      <c r="AW133" s="219">
        <f>AW115+AW131</f>
        <v>25124.758244399767</v>
      </c>
      <c r="AX133" s="132">
        <f>AX115+AX131</f>
        <v>172746.84187387573</v>
      </c>
      <c r="AY133" s="180"/>
      <c r="AZ133" s="399"/>
      <c r="BA133" s="399"/>
      <c r="BB133" s="399"/>
      <c r="BC133" s="399"/>
      <c r="BD133" s="399"/>
      <c r="BE133" s="180"/>
      <c r="BF133" s="132">
        <f>BF115+BF131</f>
        <v>-8924.7851527000385</v>
      </c>
      <c r="BG133" s="132">
        <f>BG115+BG131</f>
        <v>0</v>
      </c>
      <c r="BH133" s="132">
        <f>BH115+BH131</f>
        <v>0</v>
      </c>
      <c r="BI133" s="132">
        <f>BI115+BI131</f>
        <v>0</v>
      </c>
      <c r="BJ133" s="132">
        <f>BJ115+BJ131</f>
        <v>0</v>
      </c>
      <c r="BK133" s="180"/>
      <c r="BL133" s="399"/>
      <c r="BM133" s="399"/>
      <c r="BN133" s="399"/>
      <c r="BO133" s="399"/>
      <c r="BP133" s="399"/>
      <c r="BS133" s="26"/>
      <c r="BT133" s="26"/>
      <c r="BU133" s="26"/>
      <c r="BV133" s="26"/>
      <c r="BX133" s="26"/>
      <c r="BY133" s="26"/>
      <c r="BZ133" s="26"/>
      <c r="CA133" s="26"/>
    </row>
    <row r="134" spans="2:79" ht="11.4" customHeight="1" x14ac:dyDescent="0.3"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6"/>
      <c r="AR134" s="418"/>
      <c r="AS134"/>
      <c r="AT134"/>
      <c r="AU134"/>
      <c r="AV134"/>
      <c r="AW134" s="418"/>
      <c r="AX134" s="418"/>
      <c r="AY134" s="418"/>
      <c r="BE134" s="418"/>
      <c r="BF134" s="418"/>
      <c r="BG134" s="418"/>
      <c r="BH134" s="418"/>
      <c r="BI134" s="418"/>
      <c r="BJ134" s="418"/>
      <c r="BK134" s="418"/>
      <c r="BL134" s="418"/>
      <c r="BM134" s="418"/>
      <c r="BN134" s="418"/>
      <c r="BO134" s="418"/>
      <c r="BP134" s="418"/>
      <c r="BS134" s="26"/>
      <c r="BT134" s="26"/>
      <c r="BU134" s="26"/>
      <c r="BV134" s="26"/>
      <c r="BX134" s="26"/>
      <c r="BY134" s="26"/>
      <c r="BZ134" s="26"/>
      <c r="CA134" s="26"/>
    </row>
    <row r="135" spans="2:79" ht="11.4" customHeight="1" x14ac:dyDescent="0.3">
      <c r="AB135" s="430"/>
      <c r="AC135" s="430"/>
      <c r="AD135" s="430"/>
      <c r="AE135" s="430"/>
      <c r="AF135" s="430"/>
      <c r="AG135" s="430"/>
      <c r="AH135" s="430"/>
      <c r="AI135" s="430"/>
      <c r="AJ135" s="430"/>
      <c r="AK135" s="430"/>
      <c r="AL135" s="430"/>
      <c r="AM135" s="430"/>
      <c r="AN135" s="430"/>
      <c r="AO135" s="430"/>
      <c r="AP135" s="430"/>
      <c r="AQ135" s="430"/>
      <c r="AR135" s="430"/>
      <c r="AS135" s="430"/>
      <c r="AT135" s="430"/>
      <c r="AU135" s="430"/>
      <c r="AV135" s="430"/>
      <c r="AW135" s="180"/>
      <c r="AX135" s="430"/>
      <c r="AY135" s="430"/>
      <c r="BE135" s="430"/>
      <c r="BF135" s="430"/>
      <c r="BG135" s="430"/>
      <c r="BH135" s="430"/>
      <c r="BI135" s="430"/>
      <c r="BJ135" s="430"/>
      <c r="BK135" s="430"/>
      <c r="BL135" s="430"/>
      <c r="BM135" s="430"/>
      <c r="BN135" s="430"/>
      <c r="BO135" s="430"/>
      <c r="BP135" s="430"/>
      <c r="BS135" s="26"/>
      <c r="BT135" s="26"/>
      <c r="BU135" s="26"/>
      <c r="BV135" s="26"/>
      <c r="BX135" s="26"/>
      <c r="BY135" s="26"/>
      <c r="BZ135" s="26"/>
      <c r="CA135" s="26"/>
    </row>
  </sheetData>
  <mergeCells count="30">
    <mergeCell ref="D6:H6"/>
    <mergeCell ref="J6:N6"/>
    <mergeCell ref="P6:T6"/>
    <mergeCell ref="V6:Z6"/>
    <mergeCell ref="AT67:AX67"/>
    <mergeCell ref="D66:H66"/>
    <mergeCell ref="J66:N66"/>
    <mergeCell ref="P66:T66"/>
    <mergeCell ref="V66:Z66"/>
    <mergeCell ref="AN66:AR66"/>
    <mergeCell ref="AN6:AR6"/>
    <mergeCell ref="AT6:AX6"/>
    <mergeCell ref="AT66:AX66"/>
    <mergeCell ref="AB6:AF6"/>
    <mergeCell ref="AB66:AF66"/>
    <mergeCell ref="AH6:AL6"/>
    <mergeCell ref="BL6:BP6"/>
    <mergeCell ref="BL5:BP5"/>
    <mergeCell ref="BL66:BP66"/>
    <mergeCell ref="BL67:BP67"/>
    <mergeCell ref="P5:T5"/>
    <mergeCell ref="AT5:AX5"/>
    <mergeCell ref="AH5:AL5"/>
    <mergeCell ref="AH66:AL66"/>
    <mergeCell ref="AZ66:BD66"/>
    <mergeCell ref="AZ67:BD67"/>
    <mergeCell ref="AZ5:BD5"/>
    <mergeCell ref="AZ6:BD6"/>
    <mergeCell ref="BF66:BJ66"/>
    <mergeCell ref="BF5:BJ6"/>
  </mergeCells>
  <phoneticPr fontId="61" type="noConversion"/>
  <pageMargins left="0.70866141732283472" right="0.70866141732283472" top="0.74803149606299213" bottom="0.74803149606299213" header="0.31496062992125984" footer="0.31496062992125984"/>
  <pageSetup paperSize="8" scale="45" orientation="landscape" r:id="rId1"/>
  <rowBreaks count="2" manualBreakCount="2">
    <brk id="64" max="63" man="1"/>
    <brk id="134" max="63" man="1"/>
  </rowBreaks>
  <ignoredErrors>
    <ignoredError sqref="AV77:AW77 BD110 BD12" formula="1"/>
    <ignoredError sqref="AN2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AA614-33E9-4906-9F34-C26CD3FB02A1}">
  <sheetPr>
    <tabColor theme="4" tint="-0.499984740745262"/>
    <pageSetUpPr fitToPage="1"/>
  </sheetPr>
  <dimension ref="A1:IS135"/>
  <sheetViews>
    <sheetView showGridLines="0" topLeftCell="A4" zoomScale="110" zoomScaleNormal="110" workbookViewId="0">
      <pane xSplit="3" ySplit="6" topLeftCell="AP10" activePane="bottomRight" state="frozen"/>
      <selection activeCell="A4" sqref="A4"/>
      <selection pane="topRight" activeCell="D4" sqref="D4"/>
      <selection pane="bottomLeft" activeCell="A10" sqref="A10"/>
      <selection pane="bottomRight" activeCell="AW29" sqref="AW29"/>
    </sheetView>
  </sheetViews>
  <sheetFormatPr defaultColWidth="0" defaultRowHeight="0" customHeight="1" zeroHeight="1" outlineLevelRow="1" outlineLevelCol="4" x14ac:dyDescent="0.3"/>
  <cols>
    <col min="1" max="1" width="2.6640625" style="22" customWidth="1"/>
    <col min="2" max="2" width="56.109375" style="22" customWidth="1"/>
    <col min="3" max="3" width="0.88671875" style="22" customWidth="1"/>
    <col min="4" max="7" width="8.88671875" style="22" customWidth="1"/>
    <col min="8" max="9" width="0.88671875" style="22" customWidth="1"/>
    <col min="10" max="13" width="8.88671875" style="22" customWidth="1"/>
    <col min="14" max="15" width="0.88671875" style="22" customWidth="1"/>
    <col min="16" max="19" width="8.88671875" style="22" customWidth="1"/>
    <col min="20" max="21" width="1.44140625" style="22" customWidth="1"/>
    <col min="22" max="25" width="8.88671875" style="22" customWidth="1"/>
    <col min="26" max="26" width="2.109375" style="22" customWidth="1"/>
    <col min="27" max="27" width="1.33203125" style="22" customWidth="1"/>
    <col min="28" max="30" width="8.88671875" style="25" customWidth="1"/>
    <col min="31" max="31" width="9.44140625" style="25" bestFit="1" customWidth="1"/>
    <col min="32" max="32" width="3.109375" style="25" customWidth="1"/>
    <col min="33" max="34" width="8.88671875" style="25" customWidth="1"/>
    <col min="35" max="35" width="9.44140625" style="25" customWidth="1"/>
    <col min="36" max="36" width="9.88671875" style="25" customWidth="1"/>
    <col min="37" max="37" width="3" style="25" customWidth="1"/>
    <col min="38" max="39" width="9" style="25" customWidth="1"/>
    <col min="40" max="40" width="9.44140625" style="25" customWidth="1"/>
    <col min="41" max="41" width="10.44140625" style="25" bestFit="1" customWidth="1"/>
    <col min="42" max="42" width="3" style="25" customWidth="1"/>
    <col min="43" max="44" width="8.88671875" style="25" customWidth="1"/>
    <col min="45" max="45" width="9.44140625" style="25" bestFit="1" customWidth="1"/>
    <col min="46" max="46" width="9.44140625" style="25" customWidth="1"/>
    <col min="47" max="47" width="3" style="25" customWidth="1"/>
    <col min="48" max="48" width="9.44140625" style="180" customWidth="1" outlineLevel="2"/>
    <col min="49" max="51" width="9.44140625" style="180" customWidth="1" outlineLevel="4"/>
    <col min="52" max="52" width="3" style="25" customWidth="1"/>
    <col min="53" max="53" width="9.44140625" style="25" customWidth="1"/>
    <col min="54" max="56" width="9.44140625" style="25" hidden="1" customWidth="1" outlineLevel="2"/>
    <col min="57" max="57" width="3" style="25" customWidth="1" collapsed="1"/>
    <col min="58" max="58" width="14.33203125" style="180" customWidth="1"/>
    <col min="59" max="61" width="9.44140625" style="180" hidden="1" customWidth="1" outlineLevel="1"/>
    <col min="62" max="62" width="4.109375" style="25" customWidth="1" collapsed="1"/>
    <col min="63" max="63" width="9.44140625" style="25" hidden="1" customWidth="1"/>
    <col min="64" max="64" width="3.109375" style="22" customWidth="1"/>
    <col min="65" max="65" width="8.88671875" style="22" hidden="1" customWidth="1"/>
    <col min="66" max="92" width="0" style="22" hidden="1" customWidth="1"/>
    <col min="93" max="93" width="8.5546875" style="22" hidden="1" customWidth="1"/>
    <col min="94" max="116" width="0" style="22" hidden="1" customWidth="1"/>
    <col min="117" max="117" width="8.5546875" style="22" hidden="1" customWidth="1"/>
    <col min="118" max="119" width="0" style="22" hidden="1" customWidth="1"/>
    <col min="120" max="120" width="8.88671875" style="22" hidden="1" customWidth="1"/>
    <col min="121" max="130" width="0" style="22" hidden="1" customWidth="1"/>
    <col min="131" max="131" width="8.88671875" style="22" hidden="1" customWidth="1"/>
    <col min="132" max="253" width="0" style="22" hidden="1" customWidth="1"/>
    <col min="254" max="16384" width="8.88671875" style="22" hidden="1"/>
  </cols>
  <sheetData>
    <row r="1" spans="1:74" ht="14.4" hidden="1" x14ac:dyDescent="0.3">
      <c r="B1" s="23"/>
      <c r="D1" s="24"/>
      <c r="E1" s="24"/>
      <c r="F1" s="24"/>
      <c r="G1" s="24"/>
      <c r="J1" s="24"/>
      <c r="K1" s="24"/>
      <c r="L1" s="24"/>
      <c r="M1" s="24"/>
      <c r="P1" s="24"/>
      <c r="Q1" s="24"/>
      <c r="R1" s="24"/>
      <c r="S1" s="24"/>
      <c r="V1" s="24"/>
      <c r="W1" s="24"/>
      <c r="X1" s="24"/>
      <c r="Y1" s="24"/>
    </row>
    <row r="2" spans="1:74" ht="14.4" hidden="1" x14ac:dyDescent="0.3"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Z2" s="180"/>
      <c r="BA2" s="180"/>
      <c r="BB2" s="180"/>
      <c r="BC2" s="180"/>
      <c r="BD2" s="180"/>
      <c r="BE2" s="180"/>
      <c r="BJ2" s="180"/>
    </row>
    <row r="3" spans="1:74" ht="14.4" hidden="1" x14ac:dyDescent="0.3">
      <c r="D3" s="27"/>
      <c r="E3" s="27"/>
      <c r="F3" s="27"/>
      <c r="G3" s="27"/>
      <c r="J3" s="27"/>
      <c r="K3" s="27"/>
      <c r="L3" s="27"/>
      <c r="M3" s="27"/>
      <c r="P3" s="27"/>
      <c r="Q3" s="27"/>
      <c r="R3" s="27"/>
      <c r="S3" s="27"/>
      <c r="V3" s="27"/>
      <c r="W3" s="27"/>
      <c r="X3" s="27"/>
      <c r="Y3" s="27"/>
      <c r="AZ3" s="180"/>
      <c r="BA3" s="180"/>
      <c r="BB3" s="180"/>
      <c r="BC3" s="180"/>
      <c r="BD3" s="180"/>
      <c r="BE3" s="180"/>
      <c r="BJ3" s="180"/>
    </row>
    <row r="4" spans="1:74" ht="49.8" customHeight="1" x14ac:dyDescent="0.3">
      <c r="B4" s="23" t="s">
        <v>0</v>
      </c>
      <c r="D4" s="28"/>
      <c r="E4" s="28"/>
      <c r="F4" s="28"/>
      <c r="G4" s="28"/>
      <c r="J4" s="28"/>
      <c r="K4" s="28"/>
      <c r="L4" s="28"/>
      <c r="M4" s="28"/>
      <c r="V4" s="28"/>
      <c r="W4" s="28"/>
      <c r="X4" s="28"/>
      <c r="Y4" s="28"/>
      <c r="AZ4" s="180"/>
      <c r="BA4" s="180"/>
      <c r="BB4" s="180"/>
      <c r="BC4" s="180"/>
      <c r="BD4" s="180"/>
      <c r="BE4" s="180"/>
      <c r="BJ4" s="180"/>
    </row>
    <row r="5" spans="1:74" ht="22.2" customHeight="1" x14ac:dyDescent="0.3">
      <c r="B5" s="29" t="s">
        <v>2</v>
      </c>
      <c r="M5" s="30"/>
      <c r="P5" s="472" t="s">
        <v>1</v>
      </c>
      <c r="Q5" s="472"/>
      <c r="R5" s="472"/>
      <c r="S5" s="472"/>
      <c r="V5" s="460"/>
      <c r="W5" s="460"/>
      <c r="X5" s="460"/>
      <c r="Y5" s="460"/>
      <c r="AG5" s="472" t="s">
        <v>1</v>
      </c>
      <c r="AH5" s="472"/>
      <c r="AI5" s="472"/>
      <c r="AJ5" s="472"/>
      <c r="AQ5" s="472" t="s">
        <v>1</v>
      </c>
      <c r="AR5" s="472"/>
      <c r="AS5" s="472"/>
      <c r="AT5" s="472"/>
      <c r="AV5" s="467" t="s">
        <v>262</v>
      </c>
      <c r="AW5" s="467"/>
      <c r="AX5" s="467"/>
      <c r="AY5" s="467"/>
      <c r="AZ5" s="180"/>
      <c r="BA5" s="180"/>
      <c r="BB5" s="180"/>
      <c r="BC5" s="180"/>
      <c r="BD5" s="180"/>
      <c r="BE5" s="180"/>
      <c r="BF5" s="467" t="s">
        <v>262</v>
      </c>
      <c r="BG5" s="467"/>
      <c r="BH5" s="467"/>
      <c r="BI5" s="467"/>
      <c r="BJ5" s="180"/>
    </row>
    <row r="6" spans="1:74" ht="14.4" hidden="1" x14ac:dyDescent="0.3">
      <c r="B6" s="2"/>
      <c r="D6" s="472" t="s">
        <v>3</v>
      </c>
      <c r="E6" s="472"/>
      <c r="F6" s="472"/>
      <c r="G6" s="472"/>
      <c r="J6" s="472" t="s">
        <v>3</v>
      </c>
      <c r="K6" s="472"/>
      <c r="L6" s="472"/>
      <c r="M6" s="472"/>
      <c r="P6" s="472" t="s">
        <v>4</v>
      </c>
      <c r="Q6" s="472"/>
      <c r="R6" s="472"/>
      <c r="S6" s="472"/>
      <c r="V6" s="472" t="s">
        <v>3</v>
      </c>
      <c r="W6" s="472"/>
      <c r="X6" s="472"/>
      <c r="Y6" s="472"/>
      <c r="AB6" s="476" t="s">
        <v>3</v>
      </c>
      <c r="AC6" s="476"/>
      <c r="AD6" s="476"/>
      <c r="AE6" s="476"/>
      <c r="AG6" s="472" t="s">
        <v>4</v>
      </c>
      <c r="AH6" s="472"/>
      <c r="AI6" s="472"/>
      <c r="AJ6" s="472"/>
      <c r="AL6" s="476" t="s">
        <v>3</v>
      </c>
      <c r="AM6" s="476"/>
      <c r="AN6" s="476"/>
      <c r="AO6" s="476"/>
      <c r="AQ6" s="472" t="s">
        <v>4</v>
      </c>
      <c r="AR6" s="472"/>
      <c r="AS6" s="472"/>
      <c r="AT6" s="472"/>
      <c r="AV6" s="468" t="s">
        <v>268</v>
      </c>
      <c r="AW6" s="468"/>
      <c r="AX6" s="468"/>
      <c r="AY6" s="468"/>
      <c r="AZ6" s="180"/>
      <c r="BA6" s="472" t="s">
        <v>3</v>
      </c>
      <c r="BB6" s="472"/>
      <c r="BC6" s="472"/>
      <c r="BD6" s="472"/>
      <c r="BE6" s="180"/>
      <c r="BF6" s="468" t="s">
        <v>268</v>
      </c>
      <c r="BG6" s="468"/>
      <c r="BH6" s="468"/>
      <c r="BI6" s="468"/>
      <c r="BJ6" s="180"/>
    </row>
    <row r="7" spans="1:74" ht="20.399999999999999" customHeight="1" x14ac:dyDescent="0.3">
      <c r="B7" s="3" t="s">
        <v>5</v>
      </c>
      <c r="D7" s="7" t="s">
        <v>6</v>
      </c>
      <c r="E7" s="7" t="s">
        <v>88</v>
      </c>
      <c r="F7" s="7" t="s">
        <v>8</v>
      </c>
      <c r="G7" s="12">
        <v>2021</v>
      </c>
      <c r="J7" s="7" t="s">
        <v>10</v>
      </c>
      <c r="K7" s="7" t="s">
        <v>89</v>
      </c>
      <c r="L7" s="7" t="s">
        <v>12</v>
      </c>
      <c r="M7" s="12">
        <v>2022</v>
      </c>
      <c r="P7" s="7" t="s">
        <v>10</v>
      </c>
      <c r="Q7" s="7" t="s">
        <v>89</v>
      </c>
      <c r="R7" s="7" t="s">
        <v>12</v>
      </c>
      <c r="S7" s="12">
        <v>2022</v>
      </c>
      <c r="V7" s="7" t="s">
        <v>14</v>
      </c>
      <c r="W7" s="7" t="s">
        <v>90</v>
      </c>
      <c r="X7" s="7" t="s">
        <v>16</v>
      </c>
      <c r="Y7" s="12">
        <v>2023</v>
      </c>
      <c r="AB7" s="7" t="s">
        <v>18</v>
      </c>
      <c r="AC7" s="7" t="s">
        <v>91</v>
      </c>
      <c r="AD7" s="7" t="s">
        <v>20</v>
      </c>
      <c r="AE7" s="12">
        <v>2024</v>
      </c>
      <c r="AG7" s="7" t="s">
        <v>18</v>
      </c>
      <c r="AH7" s="7" t="s">
        <v>91</v>
      </c>
      <c r="AI7" s="7" t="s">
        <v>20</v>
      </c>
      <c r="AJ7" s="12">
        <v>2024</v>
      </c>
      <c r="AL7" s="7" t="s">
        <v>22</v>
      </c>
      <c r="AM7" s="7" t="s">
        <v>92</v>
      </c>
      <c r="AN7" s="7" t="s">
        <v>93</v>
      </c>
      <c r="AO7" s="7">
        <v>2025</v>
      </c>
      <c r="AQ7" s="7" t="s">
        <v>22</v>
      </c>
      <c r="AR7" s="7" t="s">
        <v>92</v>
      </c>
      <c r="AS7" s="7" t="s">
        <v>24</v>
      </c>
      <c r="AT7" s="7">
        <v>2025</v>
      </c>
      <c r="AV7" s="436" t="s">
        <v>22</v>
      </c>
      <c r="AW7" s="436" t="s">
        <v>92</v>
      </c>
      <c r="AX7" s="436" t="s">
        <v>93</v>
      </c>
      <c r="AY7" s="459" t="s">
        <v>277</v>
      </c>
      <c r="AZ7" s="180"/>
      <c r="BA7" s="7" t="s">
        <v>263</v>
      </c>
      <c r="BB7" s="7" t="s">
        <v>267</v>
      </c>
      <c r="BC7" s="7" t="s">
        <v>265</v>
      </c>
      <c r="BD7" s="7">
        <v>2026</v>
      </c>
      <c r="BE7" s="180"/>
      <c r="BF7" s="436" t="s">
        <v>263</v>
      </c>
      <c r="BG7" s="436" t="s">
        <v>267</v>
      </c>
      <c r="BH7" s="436" t="s">
        <v>269</v>
      </c>
      <c r="BI7" s="459" t="s">
        <v>270</v>
      </c>
      <c r="BJ7" s="180"/>
    </row>
    <row r="8" spans="1:74" ht="13.95" customHeight="1" x14ac:dyDescent="0.3">
      <c r="B8" s="8"/>
      <c r="D8" s="4"/>
      <c r="E8" s="4" t="s">
        <v>25</v>
      </c>
      <c r="F8" s="4"/>
      <c r="G8" s="8" t="s">
        <v>26</v>
      </c>
      <c r="J8" s="8"/>
      <c r="K8" s="4" t="s">
        <v>25</v>
      </c>
      <c r="L8" s="4"/>
      <c r="M8" s="8" t="s">
        <v>26</v>
      </c>
      <c r="P8" s="8"/>
      <c r="Q8" s="4"/>
      <c r="R8" s="8"/>
      <c r="S8" s="8"/>
      <c r="V8" s="8"/>
      <c r="W8" s="4" t="s">
        <v>25</v>
      </c>
      <c r="X8" s="4"/>
      <c r="Y8" s="8" t="s">
        <v>26</v>
      </c>
      <c r="AB8" s="8"/>
      <c r="AC8" s="4" t="s">
        <v>25</v>
      </c>
      <c r="AD8" s="4"/>
      <c r="AE8" s="31" t="s">
        <v>26</v>
      </c>
      <c r="AG8" s="31"/>
      <c r="AH8" s="31"/>
      <c r="AI8" s="31"/>
      <c r="AJ8" s="31"/>
      <c r="AL8" s="4"/>
      <c r="AM8" s="4" t="s">
        <v>25</v>
      </c>
      <c r="AN8" s="4"/>
      <c r="AO8" s="31" t="s">
        <v>26</v>
      </c>
      <c r="AQ8" s="4"/>
      <c r="AR8" s="4"/>
      <c r="AS8" s="4"/>
      <c r="AT8" s="4"/>
      <c r="AV8" s="436"/>
      <c r="AW8" s="436"/>
      <c r="AX8" s="436"/>
      <c r="AY8" s="455"/>
      <c r="AZ8" s="180"/>
      <c r="BA8" s="4"/>
      <c r="BB8" s="4" t="s">
        <v>25</v>
      </c>
      <c r="BC8" s="4"/>
      <c r="BD8" s="450" t="s">
        <v>26</v>
      </c>
      <c r="BE8" s="180"/>
      <c r="BF8" s="439"/>
      <c r="BG8" s="439"/>
      <c r="BH8" s="439"/>
      <c r="BI8" s="459"/>
      <c r="BJ8" s="180"/>
    </row>
    <row r="9" spans="1:74" ht="14.4" hidden="1" x14ac:dyDescent="0.3">
      <c r="D9" s="27"/>
      <c r="E9" s="27"/>
      <c r="F9" s="27"/>
      <c r="G9" s="27"/>
      <c r="J9" s="27"/>
      <c r="K9" s="27"/>
      <c r="L9" s="27"/>
      <c r="M9" s="27"/>
      <c r="P9" s="27"/>
      <c r="Q9" s="27"/>
      <c r="R9" s="27"/>
      <c r="S9" s="27"/>
      <c r="V9" s="27"/>
      <c r="W9" s="27"/>
      <c r="X9" s="27"/>
      <c r="Y9" s="32">
        <f>X10-L10</f>
        <v>324644</v>
      </c>
      <c r="AB9" s="178">
        <f>AB10-AB15</f>
        <v>344740</v>
      </c>
      <c r="AC9" s="27"/>
      <c r="AL9" s="178">
        <f>AL10-AL15</f>
        <v>368154</v>
      </c>
      <c r="AM9" s="178"/>
      <c r="AN9" s="178"/>
      <c r="AO9" s="178"/>
      <c r="AQ9" s="178"/>
      <c r="AR9" s="178"/>
      <c r="AS9" s="178"/>
      <c r="AT9" s="178"/>
      <c r="AZ9" s="180"/>
      <c r="BA9" s="178"/>
      <c r="BB9" s="178"/>
      <c r="BC9" s="178"/>
      <c r="BD9" s="178"/>
      <c r="BE9" s="180"/>
      <c r="BJ9" s="180"/>
    </row>
    <row r="10" spans="1:74" s="40" customFormat="1" ht="11.4" customHeight="1" x14ac:dyDescent="0.3">
      <c r="A10" s="33"/>
      <c r="B10" s="34" t="s">
        <v>27</v>
      </c>
      <c r="C10" s="35"/>
      <c r="D10" s="36">
        <v>178930</v>
      </c>
      <c r="E10" s="37">
        <v>397113</v>
      </c>
      <c r="F10" s="37">
        <v>622217.45230999996</v>
      </c>
      <c r="G10" s="38">
        <v>872239</v>
      </c>
      <c r="H10" s="35"/>
      <c r="I10" s="35"/>
      <c r="J10" s="36">
        <v>213153</v>
      </c>
      <c r="K10" s="37">
        <v>479764</v>
      </c>
      <c r="L10" s="37">
        <v>750667</v>
      </c>
      <c r="M10" s="38">
        <v>1077720</v>
      </c>
      <c r="N10" s="35"/>
      <c r="O10" s="35"/>
      <c r="P10" s="36">
        <v>252098.25073200546</v>
      </c>
      <c r="Q10" s="37">
        <v>570291.76478228823</v>
      </c>
      <c r="R10" s="37">
        <v>935809.75170932664</v>
      </c>
      <c r="S10" s="38">
        <v>1271598.5271659058</v>
      </c>
      <c r="T10" s="22"/>
      <c r="U10" s="22"/>
      <c r="V10" s="36">
        <v>310455</v>
      </c>
      <c r="W10" s="37">
        <v>670016</v>
      </c>
      <c r="X10" s="37">
        <v>1075311</v>
      </c>
      <c r="Y10" s="38">
        <v>1436803</v>
      </c>
      <c r="Z10" s="39"/>
      <c r="AA10" s="39"/>
      <c r="AB10" s="36">
        <v>349782</v>
      </c>
      <c r="AC10" s="37">
        <v>730624</v>
      </c>
      <c r="AD10" s="37">
        <v>1168106</v>
      </c>
      <c r="AE10" s="38">
        <f>SUM(AE11:AE16)</f>
        <v>1568308</v>
      </c>
      <c r="AF10" s="25"/>
      <c r="AG10" s="36">
        <f>SUM(AG11:AG16)</f>
        <v>558941.42686576489</v>
      </c>
      <c r="AH10" s="37">
        <f>SUM(AH11:AH16)</f>
        <v>1131211.9837102564</v>
      </c>
      <c r="AI10" s="37">
        <f>SUM(AI11:AI16)</f>
        <v>1799953.4761464193</v>
      </c>
      <c r="AJ10" s="38">
        <f>SUM(AJ11:AJ16)</f>
        <v>2331022.922922852</v>
      </c>
      <c r="AK10" s="384"/>
      <c r="AL10" s="36">
        <f>SUM(AL11:AL16)</f>
        <v>371953</v>
      </c>
      <c r="AM10" s="37">
        <f>SUM(AM11:AM16)</f>
        <v>912768</v>
      </c>
      <c r="AN10" s="37">
        <f>SUM(AN11:AN16)</f>
        <v>1635009.31439</v>
      </c>
      <c r="AO10" s="38">
        <f>SUM(AO11:AO16)</f>
        <v>2213622.0191134005</v>
      </c>
      <c r="AP10" s="25"/>
      <c r="AQ10" s="36">
        <f>SUM(AQ11:AQ16)</f>
        <v>592379.05687148508</v>
      </c>
      <c r="AR10" s="37">
        <f>SUM(AR11:AR16)</f>
        <v>1189066.8795134127</v>
      </c>
      <c r="AS10" s="37">
        <f>SUM(AS11:AS16)</f>
        <v>1911308.1939034127</v>
      </c>
      <c r="AT10" s="38">
        <f>SUM(AT11:AT16)</f>
        <v>2489920.8986268127</v>
      </c>
      <c r="AU10" s="25"/>
      <c r="AV10" s="36">
        <f t="shared" ref="AV10:AY10" si="0">SUM(AV11:AV16)</f>
        <v>554050.13998738269</v>
      </c>
      <c r="AW10" s="37">
        <f t="shared" si="0"/>
        <v>1117766.5032957108</v>
      </c>
      <c r="AX10" s="37">
        <f t="shared" si="0"/>
        <v>1804277.3127653701</v>
      </c>
      <c r="AY10" s="38">
        <f t="shared" si="0"/>
        <v>2349603.4912013048</v>
      </c>
      <c r="AZ10" s="180"/>
      <c r="BA10" s="36">
        <f>SUM(BA11:BA16)</f>
        <v>555238.01249989995</v>
      </c>
      <c r="BB10" s="37"/>
      <c r="BC10" s="37"/>
      <c r="BD10" s="38"/>
      <c r="BE10" s="430"/>
      <c r="BF10" s="36">
        <f t="shared" ref="BF10:BI10" si="1">SUM(BF11:BF16)</f>
        <v>555238.01249989995</v>
      </c>
      <c r="BG10" s="37">
        <f t="shared" si="1"/>
        <v>0</v>
      </c>
      <c r="BH10" s="37">
        <f t="shared" si="1"/>
        <v>0</v>
      </c>
      <c r="BI10" s="38">
        <f t="shared" si="1"/>
        <v>0</v>
      </c>
      <c r="BJ10" s="430"/>
      <c r="BK10" s="384"/>
      <c r="BM10" s="41"/>
      <c r="BN10" s="41"/>
      <c r="BO10" s="41"/>
      <c r="BP10" s="41"/>
      <c r="BQ10" s="41"/>
      <c r="BS10" s="41"/>
      <c r="BT10" s="41"/>
      <c r="BU10" s="41"/>
      <c r="BV10" s="41"/>
    </row>
    <row r="11" spans="1:74" ht="11.4" customHeight="1" x14ac:dyDescent="0.3">
      <c r="A11" s="42"/>
      <c r="B11" s="43" t="s">
        <v>28</v>
      </c>
      <c r="D11" s="44">
        <v>114098.12695999999</v>
      </c>
      <c r="E11" s="45">
        <v>241104.26046999998</v>
      </c>
      <c r="F11" s="45">
        <v>359097.81695999997</v>
      </c>
      <c r="G11" s="46">
        <v>521358.67027</v>
      </c>
      <c r="J11" s="44">
        <v>126485.51476000001</v>
      </c>
      <c r="K11" s="45">
        <v>262966.25926000002</v>
      </c>
      <c r="L11" s="45">
        <v>391813.88631000003</v>
      </c>
      <c r="M11" s="46">
        <v>595053.92933000007</v>
      </c>
      <c r="P11" s="47">
        <v>152016.49413000001</v>
      </c>
      <c r="Q11" s="48">
        <v>315590.40616736165</v>
      </c>
      <c r="R11" s="48">
        <v>474237.99716999999</v>
      </c>
      <c r="S11" s="49">
        <v>678911.45268999995</v>
      </c>
      <c r="V11" s="44">
        <v>158333.77090000003</v>
      </c>
      <c r="W11" s="45">
        <v>326852.84015</v>
      </c>
      <c r="X11" s="45">
        <v>483106.44464</v>
      </c>
      <c r="Y11" s="49">
        <v>686814</v>
      </c>
      <c r="AB11" s="44">
        <v>161332</v>
      </c>
      <c r="AC11" s="45">
        <v>335417</v>
      </c>
      <c r="AD11" s="45">
        <v>502843</v>
      </c>
      <c r="AE11" s="49">
        <v>718565</v>
      </c>
      <c r="AG11" s="44">
        <f>'P&amp;L QRT_new'!AH11</f>
        <v>154144.80198000002</v>
      </c>
      <c r="AH11" s="45">
        <f>AG11+'P&amp;L QRT_new'!AI11</f>
        <v>321177.80325</v>
      </c>
      <c r="AI11" s="45">
        <f>AH11+'P&amp;L QRT_new'!AJ11</f>
        <v>480644.77155999996</v>
      </c>
      <c r="AJ11" s="49">
        <f>AI11+'P&amp;L QRT_new'!AK11</f>
        <v>682350.51763000013</v>
      </c>
      <c r="AK11" s="384"/>
      <c r="AL11" s="44">
        <v>154963</v>
      </c>
      <c r="AM11" s="45">
        <v>322132</v>
      </c>
      <c r="AN11" s="45">
        <f>AM11+'P&amp;L QRT_new'!AP11</f>
        <v>476062.94811</v>
      </c>
      <c r="AO11" s="49">
        <v>674110.35173760005</v>
      </c>
      <c r="AQ11" s="44">
        <f>'P&amp;L QRT_new'!AT11</f>
        <v>154963</v>
      </c>
      <c r="AR11" s="45">
        <f>AQ11+'P&amp;L QRT_new'!AU11</f>
        <v>322132</v>
      </c>
      <c r="AS11" s="45">
        <f>AR11+'P&amp;L QRT_new'!AV11</f>
        <v>476062.94811</v>
      </c>
      <c r="AT11" s="49">
        <f>AS11+'P&amp;L QRT_new'!AW11</f>
        <v>674110.35173760005</v>
      </c>
      <c r="AV11" s="44">
        <f>'P&amp;L QRT_new'!AZ11</f>
        <v>154963</v>
      </c>
      <c r="AW11" s="45">
        <f>AV11+'P&amp;L QRT_new'!BA11</f>
        <v>322132</v>
      </c>
      <c r="AX11" s="45">
        <f>AW11+'P&amp;L QRT_new'!BB11</f>
        <v>476062.94811</v>
      </c>
      <c r="AY11" s="49">
        <f>AX11+'P&amp;L QRT_new'!BC11</f>
        <v>674110.35173760005</v>
      </c>
      <c r="AZ11" s="180"/>
      <c r="BA11" s="482">
        <v>162564.48376</v>
      </c>
      <c r="BB11" s="45"/>
      <c r="BC11" s="45"/>
      <c r="BD11" s="49"/>
      <c r="BE11" s="430"/>
      <c r="BF11" s="482">
        <f>BA11</f>
        <v>162564.48376</v>
      </c>
      <c r="BG11" s="45"/>
      <c r="BH11" s="45"/>
      <c r="BI11" s="49"/>
      <c r="BJ11" s="430"/>
      <c r="BK11" s="384"/>
      <c r="BM11" s="26"/>
      <c r="BN11" s="26"/>
      <c r="BO11" s="26"/>
      <c r="BP11" s="26"/>
      <c r="BQ11" s="26"/>
      <c r="BS11" s="26"/>
      <c r="BT11" s="26"/>
      <c r="BU11" s="26"/>
      <c r="BV11" s="26"/>
    </row>
    <row r="12" spans="1:74" ht="11.4" customHeight="1" x14ac:dyDescent="0.3">
      <c r="A12" s="42"/>
      <c r="B12" s="43" t="s">
        <v>271</v>
      </c>
      <c r="D12" s="44">
        <v>13950</v>
      </c>
      <c r="E12" s="45">
        <v>48970.958259999999</v>
      </c>
      <c r="F12" s="45">
        <v>98837.661120000004</v>
      </c>
      <c r="G12" s="46">
        <v>127833.75225000001</v>
      </c>
      <c r="J12" s="44">
        <v>35326.223460000001</v>
      </c>
      <c r="K12" s="45">
        <v>105490.79260000002</v>
      </c>
      <c r="L12" s="45">
        <v>181629.755</v>
      </c>
      <c r="M12" s="46">
        <v>242769.50147616706</v>
      </c>
      <c r="P12" s="47">
        <v>51607.674932005451</v>
      </c>
      <c r="Q12" s="48">
        <v>148995.10226492648</v>
      </c>
      <c r="R12" s="48">
        <v>292612.23130932677</v>
      </c>
      <c r="S12" s="49">
        <v>363014.09883868753</v>
      </c>
      <c r="V12" s="44">
        <v>92476.69045098999</v>
      </c>
      <c r="W12" s="45">
        <v>214913.52782359999</v>
      </c>
      <c r="X12" s="45">
        <v>400703.87490039802</v>
      </c>
      <c r="Y12" s="49">
        <v>494744</v>
      </c>
      <c r="AB12" s="44">
        <v>125952</v>
      </c>
      <c r="AC12" s="45">
        <v>270412</v>
      </c>
      <c r="AD12" s="45">
        <v>478798</v>
      </c>
      <c r="AE12" s="49">
        <v>595376</v>
      </c>
      <c r="AG12" s="44">
        <f>'P&amp;L QRT_new'!AH12</f>
        <v>342298.62488576485</v>
      </c>
      <c r="AH12" s="45">
        <f>AG12+'P&amp;L QRT_new'!AI12</f>
        <v>685239.18046025652</v>
      </c>
      <c r="AI12" s="45">
        <f>AH12+'P&amp;L QRT_new'!AJ12</f>
        <v>1132843.7045864193</v>
      </c>
      <c r="AJ12" s="49">
        <f>AI12+'P&amp;L QRT_new'!AK12</f>
        <v>1394305.4052928519</v>
      </c>
      <c r="AK12" s="384"/>
      <c r="AL12" s="44">
        <v>147755</v>
      </c>
      <c r="AM12" s="45">
        <v>444323</v>
      </c>
      <c r="AN12" s="45">
        <f>AM12+'P&amp;L QRT_new'!AP12</f>
        <v>934342.05550400005</v>
      </c>
      <c r="AO12" s="49">
        <v>1222431.6463858001</v>
      </c>
      <c r="AQ12" s="44">
        <f>'P&amp;L QRT_new'!AT12</f>
        <v>368181.05687148508</v>
      </c>
      <c r="AR12" s="45">
        <f>AQ12+'P&amp;L QRT_new'!AU12</f>
        <v>720621.87951341271</v>
      </c>
      <c r="AS12" s="45">
        <f>AR12+'P&amp;L QRT_new'!AV12</f>
        <v>1210640.9350174128</v>
      </c>
      <c r="AT12" s="49">
        <f>AS12+'P&amp;L QRT_new'!AW12</f>
        <v>1498730.5258992128</v>
      </c>
      <c r="AV12" s="44">
        <f>'P&amp;L QRT_new'!AZ12</f>
        <v>329852.13998738269</v>
      </c>
      <c r="AW12" s="45">
        <f>AV12+'P&amp;L QRT_new'!BA12</f>
        <v>649321.50329571089</v>
      </c>
      <c r="AX12" s="45">
        <f>AW12+'P&amp;L QRT_new'!BB12</f>
        <v>1103610.0538793702</v>
      </c>
      <c r="AY12" s="49">
        <f>AX12+'P&amp;L QRT_new'!BC12</f>
        <v>1358413.1184737047</v>
      </c>
      <c r="AZ12" s="180"/>
      <c r="BA12" s="482">
        <v>320616.28271990002</v>
      </c>
      <c r="BB12" s="45"/>
      <c r="BC12" s="45"/>
      <c r="BD12" s="49"/>
      <c r="BE12" s="430"/>
      <c r="BF12" s="482">
        <f t="shared" ref="BF12:BF16" si="2">BA12</f>
        <v>320616.28271990002</v>
      </c>
      <c r="BG12" s="45"/>
      <c r="BH12" s="45"/>
      <c r="BI12" s="49"/>
      <c r="BJ12" s="430"/>
      <c r="BK12" s="384"/>
      <c r="BM12" s="26"/>
      <c r="BN12" s="26"/>
      <c r="BO12" s="26"/>
      <c r="BP12" s="26"/>
      <c r="BQ12" s="26"/>
      <c r="BS12" s="26"/>
      <c r="BT12" s="26"/>
      <c r="BU12" s="26"/>
      <c r="BV12" s="26"/>
    </row>
    <row r="13" spans="1:74" ht="11.4" customHeight="1" x14ac:dyDescent="0.3">
      <c r="A13" s="42"/>
      <c r="B13" s="43" t="s">
        <v>272</v>
      </c>
      <c r="D13" s="44">
        <v>28774.08916</v>
      </c>
      <c r="E13" s="45">
        <v>61375.442620000002</v>
      </c>
      <c r="F13" s="45">
        <v>97579.831099999996</v>
      </c>
      <c r="G13" s="46">
        <v>131782.50466999999</v>
      </c>
      <c r="J13" s="44">
        <v>32113.318489999998</v>
      </c>
      <c r="K13" s="45">
        <v>74420.396100000013</v>
      </c>
      <c r="L13" s="45">
        <v>124960.64994999999</v>
      </c>
      <c r="M13" s="46">
        <v>171032.51623634552</v>
      </c>
      <c r="P13" s="47">
        <v>32113.318489999998</v>
      </c>
      <c r="Q13" s="48">
        <v>74420.396100000013</v>
      </c>
      <c r="R13" s="48">
        <v>124960.64995000001</v>
      </c>
      <c r="S13" s="49">
        <v>171032.51623634552</v>
      </c>
      <c r="V13" s="44">
        <v>49087.492351359018</v>
      </c>
      <c r="W13" s="45">
        <v>105236.56183014152</v>
      </c>
      <c r="X13" s="45">
        <v>152864.78716000001</v>
      </c>
      <c r="Y13" s="49">
        <v>199457</v>
      </c>
      <c r="AB13" s="44">
        <v>47541</v>
      </c>
      <c r="AC13" s="45">
        <v>96735</v>
      </c>
      <c r="AD13" s="45">
        <v>145084</v>
      </c>
      <c r="AE13" s="49">
        <v>194506</v>
      </c>
      <c r="AG13" s="44">
        <f>'P&amp;L QRT_new'!AH13</f>
        <v>47541</v>
      </c>
      <c r="AH13" s="45">
        <f>AG13+'P&amp;L QRT_new'!AI13</f>
        <v>96735</v>
      </c>
      <c r="AI13" s="45">
        <f>AH13+'P&amp;L QRT_new'!AJ13</f>
        <v>145084</v>
      </c>
      <c r="AJ13" s="49">
        <f>AI13+'P&amp;L QRT_new'!AK13</f>
        <v>194506</v>
      </c>
      <c r="AK13" s="384"/>
      <c r="AL13" s="44">
        <v>56171</v>
      </c>
      <c r="AM13" s="45">
        <v>116519</v>
      </c>
      <c r="AN13" s="45">
        <f>AM13+'P&amp;L QRT_new'!AP13</f>
        <v>177108.91230999999</v>
      </c>
      <c r="AO13" s="49">
        <v>246733.43595000001</v>
      </c>
      <c r="AQ13" s="44">
        <f>'P&amp;L QRT_new'!AT13</f>
        <v>56171</v>
      </c>
      <c r="AR13" s="45">
        <f>AQ13+'P&amp;L QRT_new'!AU13</f>
        <v>116519</v>
      </c>
      <c r="AS13" s="45">
        <f>AR13+'P&amp;L QRT_new'!AV13</f>
        <v>177108.91230999999</v>
      </c>
      <c r="AT13" s="49">
        <f>AS13+'P&amp;L QRT_new'!AW13</f>
        <v>246733.43595000001</v>
      </c>
      <c r="AV13" s="44">
        <f>'P&amp;L QRT_new'!AZ13</f>
        <v>56171</v>
      </c>
      <c r="AW13" s="45">
        <f>AV13+'P&amp;L QRT_new'!BA13</f>
        <v>116519</v>
      </c>
      <c r="AX13" s="45">
        <f>AW13+'P&amp;L QRT_new'!BB13</f>
        <v>177108.91230999999</v>
      </c>
      <c r="AY13" s="49">
        <f>AX13+'P&amp;L QRT_new'!BC13</f>
        <v>246733.43595000001</v>
      </c>
      <c r="AZ13" s="180"/>
      <c r="BA13" s="482">
        <v>56966.730779999998</v>
      </c>
      <c r="BB13" s="45"/>
      <c r="BC13" s="45"/>
      <c r="BD13" s="49"/>
      <c r="BE13" s="430"/>
      <c r="BF13" s="482">
        <f t="shared" si="2"/>
        <v>56966.730779999998</v>
      </c>
      <c r="BG13" s="45"/>
      <c r="BH13" s="45"/>
      <c r="BI13" s="49"/>
      <c r="BJ13" s="430"/>
      <c r="BK13" s="384"/>
      <c r="BM13" s="26"/>
      <c r="BN13" s="26"/>
      <c r="BO13" s="26"/>
      <c r="BP13" s="26"/>
      <c r="BQ13" s="26"/>
      <c r="BS13" s="26"/>
      <c r="BT13" s="26"/>
      <c r="BU13" s="26"/>
      <c r="BV13" s="26"/>
    </row>
    <row r="14" spans="1:74" ht="11.4" customHeight="1" x14ac:dyDescent="0.3">
      <c r="A14" s="42"/>
      <c r="B14" s="43" t="s">
        <v>273</v>
      </c>
      <c r="D14" s="44">
        <v>20492</v>
      </c>
      <c r="E14" s="45">
        <v>39824.079190000004</v>
      </c>
      <c r="F14" s="45">
        <v>56022.554680000001</v>
      </c>
      <c r="G14" s="46">
        <v>75538.382640000011</v>
      </c>
      <c r="J14" s="44">
        <v>16265.34129</v>
      </c>
      <c r="K14" s="45">
        <v>28998.983540000001</v>
      </c>
      <c r="L14" s="45">
        <v>39931.59302</v>
      </c>
      <c r="M14" s="46">
        <v>49220.500840000001</v>
      </c>
      <c r="P14" s="47">
        <v>13397.88077</v>
      </c>
      <c r="Q14" s="48">
        <v>23398.067289999999</v>
      </c>
      <c r="R14" s="48">
        <v>31667.677189999999</v>
      </c>
      <c r="S14" s="49">
        <v>38996.197460000003</v>
      </c>
      <c r="V14" s="44">
        <v>9051.2710299999999</v>
      </c>
      <c r="W14" s="45">
        <v>18126.131020000001</v>
      </c>
      <c r="X14" s="45">
        <v>27906.784459999999</v>
      </c>
      <c r="Y14" s="49">
        <v>39219</v>
      </c>
      <c r="AB14" s="44">
        <v>11520</v>
      </c>
      <c r="AC14" s="45">
        <v>21762</v>
      </c>
      <c r="AD14" s="45">
        <v>32052</v>
      </c>
      <c r="AE14" s="49">
        <v>44295</v>
      </c>
      <c r="AG14" s="44">
        <f>'P&amp;L QRT_new'!AH14</f>
        <v>11520</v>
      </c>
      <c r="AH14" s="45">
        <f>AG14+'P&amp;L QRT_new'!AI14</f>
        <v>21762</v>
      </c>
      <c r="AI14" s="45">
        <f>AH14+'P&amp;L QRT_new'!AJ14</f>
        <v>32052</v>
      </c>
      <c r="AJ14" s="49">
        <f>AI14+'P&amp;L QRT_new'!AK14</f>
        <v>44295</v>
      </c>
      <c r="AK14" s="384"/>
      <c r="AL14" s="44">
        <v>12126</v>
      </c>
      <c r="AM14" s="45">
        <v>26481</v>
      </c>
      <c r="AN14" s="45">
        <f>AM14+'P&amp;L QRT_new'!AP14</f>
        <v>40769.945240000001</v>
      </c>
      <c r="AO14" s="49">
        <v>55108.367249999996</v>
      </c>
      <c r="AQ14" s="44">
        <f>'P&amp;L QRT_new'!AT14</f>
        <v>12126</v>
      </c>
      <c r="AR14" s="45">
        <f>AQ14+'P&amp;L QRT_new'!AU14</f>
        <v>26481</v>
      </c>
      <c r="AS14" s="45">
        <f>AR14+'P&amp;L QRT_new'!AV14</f>
        <v>40769.945240000001</v>
      </c>
      <c r="AT14" s="49">
        <f>AS14+'P&amp;L QRT_new'!AW14</f>
        <v>55108.367249999996</v>
      </c>
      <c r="AV14" s="44">
        <f>'P&amp;L QRT_new'!AZ14</f>
        <v>12126</v>
      </c>
      <c r="AW14" s="45">
        <f>AV14+'P&amp;L QRT_new'!BA14</f>
        <v>26481</v>
      </c>
      <c r="AX14" s="45">
        <f>AW14+'P&amp;L QRT_new'!BB14</f>
        <v>40769.945240000001</v>
      </c>
      <c r="AY14" s="49">
        <f>AX14+'P&amp;L QRT_new'!BC14</f>
        <v>55108.367249999996</v>
      </c>
      <c r="AZ14" s="180"/>
      <c r="BA14" s="482">
        <v>14434.209979999998</v>
      </c>
      <c r="BB14" s="45"/>
      <c r="BC14" s="45"/>
      <c r="BD14" s="49"/>
      <c r="BE14" s="430"/>
      <c r="BF14" s="482">
        <f t="shared" si="2"/>
        <v>14434.209979999998</v>
      </c>
      <c r="BG14" s="45"/>
      <c r="BH14" s="45"/>
      <c r="BI14" s="49"/>
      <c r="BJ14" s="430"/>
      <c r="BK14" s="384"/>
      <c r="BM14" s="26"/>
      <c r="BN14" s="26"/>
      <c r="BO14" s="26"/>
      <c r="BP14" s="26"/>
      <c r="BQ14" s="26"/>
      <c r="BS14" s="26"/>
      <c r="BT14" s="26"/>
      <c r="BU14" s="26"/>
      <c r="BV14" s="26"/>
    </row>
    <row r="15" spans="1:74" ht="11.4" customHeight="1" x14ac:dyDescent="0.3">
      <c r="A15" s="42"/>
      <c r="B15" s="43" t="s">
        <v>32</v>
      </c>
      <c r="D15" s="44">
        <v>2772</v>
      </c>
      <c r="E15" s="45">
        <v>9706</v>
      </c>
      <c r="F15" s="45">
        <v>17119</v>
      </c>
      <c r="G15" s="46">
        <v>24781</v>
      </c>
      <c r="J15" s="44">
        <v>4927</v>
      </c>
      <c r="K15" s="45">
        <v>12169</v>
      </c>
      <c r="L15" s="45">
        <v>19021</v>
      </c>
      <c r="M15" s="46">
        <v>29567</v>
      </c>
      <c r="P15" s="47">
        <v>4927</v>
      </c>
      <c r="Q15" s="48">
        <v>12169</v>
      </c>
      <c r="R15" s="48">
        <v>19021</v>
      </c>
      <c r="S15" s="49">
        <v>29567</v>
      </c>
      <c r="V15" s="44">
        <v>4847.0731699999997</v>
      </c>
      <c r="W15" s="45">
        <v>11638</v>
      </c>
      <c r="X15" s="45">
        <v>20071.984909999999</v>
      </c>
      <c r="Y15" s="49">
        <v>27591</v>
      </c>
      <c r="AB15" s="44">
        <v>5042</v>
      </c>
      <c r="AC15" s="45">
        <v>11630</v>
      </c>
      <c r="AD15" s="45">
        <v>19384</v>
      </c>
      <c r="AE15" s="49">
        <v>27182</v>
      </c>
      <c r="AG15" s="44">
        <f>'P&amp;L QRT_new'!AH15</f>
        <v>5042</v>
      </c>
      <c r="AH15" s="45">
        <f>AG15+'P&amp;L QRT_new'!AI15</f>
        <v>11630</v>
      </c>
      <c r="AI15" s="45">
        <f>AH15+'P&amp;L QRT_new'!AJ15</f>
        <v>19384</v>
      </c>
      <c r="AJ15" s="49">
        <f>AI15+'P&amp;L QRT_new'!AK15</f>
        <v>27182</v>
      </c>
      <c r="AK15" s="384"/>
      <c r="AL15" s="44">
        <v>3799</v>
      </c>
      <c r="AM15" s="45">
        <v>9200</v>
      </c>
      <c r="AN15" s="45">
        <f>AM15+'P&amp;L QRT_new'!AP15</f>
        <v>15246.853359999999</v>
      </c>
      <c r="AO15" s="49">
        <v>26643.822419999997</v>
      </c>
      <c r="AQ15" s="44">
        <f>'P&amp;L QRT_new'!AT15</f>
        <v>3799</v>
      </c>
      <c r="AR15" s="45">
        <f>AQ15+'P&amp;L QRT_new'!AU15</f>
        <v>9200</v>
      </c>
      <c r="AS15" s="45">
        <f>AR15+'P&amp;L QRT_new'!AV15</f>
        <v>15246.853359999999</v>
      </c>
      <c r="AT15" s="49">
        <f>AS15+'P&amp;L QRT_new'!AW15</f>
        <v>26643.822419999997</v>
      </c>
      <c r="AV15" s="44">
        <f>'P&amp;L QRT_new'!AZ15</f>
        <v>3799</v>
      </c>
      <c r="AW15" s="45">
        <f>AV15+'P&amp;L QRT_new'!BA15</f>
        <v>9200</v>
      </c>
      <c r="AX15" s="45">
        <f>AW15+'P&amp;L QRT_new'!BB15</f>
        <v>15246.853359999999</v>
      </c>
      <c r="AY15" s="49">
        <f>AX15+'P&amp;L QRT_new'!BC15</f>
        <v>26643.822419999997</v>
      </c>
      <c r="AZ15" s="180"/>
      <c r="BA15" s="482">
        <v>3755.9876600000002</v>
      </c>
      <c r="BB15" s="45"/>
      <c r="BC15" s="45"/>
      <c r="BD15" s="49"/>
      <c r="BE15" s="430"/>
      <c r="BF15" s="482">
        <f t="shared" si="2"/>
        <v>3755.9876600000002</v>
      </c>
      <c r="BG15" s="45"/>
      <c r="BH15" s="45"/>
      <c r="BI15" s="49"/>
      <c r="BJ15" s="430"/>
      <c r="BK15" s="384"/>
      <c r="BM15" s="26"/>
      <c r="BN15" s="26"/>
      <c r="BO15" s="26"/>
      <c r="BP15" s="26"/>
      <c r="BQ15" s="26"/>
      <c r="BS15" s="26"/>
      <c r="BT15" s="26"/>
      <c r="BU15" s="26"/>
      <c r="BV15" s="26"/>
    </row>
    <row r="16" spans="1:74" ht="11.4" customHeight="1" x14ac:dyDescent="0.3">
      <c r="A16" s="42"/>
      <c r="B16" s="50" t="s">
        <v>33</v>
      </c>
      <c r="D16" s="44">
        <v>-1156.2809899999997</v>
      </c>
      <c r="E16" s="45">
        <v>-3867.341870000002</v>
      </c>
      <c r="F16" s="45">
        <v>-6438.8705499999996</v>
      </c>
      <c r="G16" s="46">
        <v>-9054.6183699999983</v>
      </c>
      <c r="J16" s="44">
        <v>-1964.1175899999994</v>
      </c>
      <c r="K16" s="45">
        <v>-4281.2070399999993</v>
      </c>
      <c r="L16" s="45">
        <v>-6689.8039100000015</v>
      </c>
      <c r="M16" s="46">
        <v>-9922.7380591270412</v>
      </c>
      <c r="P16" s="47">
        <v>-1964.1175899999994</v>
      </c>
      <c r="Q16" s="48">
        <v>-4281.2070399999993</v>
      </c>
      <c r="R16" s="48">
        <v>-6689.8039100000015</v>
      </c>
      <c r="S16" s="49">
        <v>-9922.7380591270412</v>
      </c>
      <c r="V16" s="44">
        <v>-3341.2617699999992</v>
      </c>
      <c r="W16" s="45">
        <v>-6751.5129199999992</v>
      </c>
      <c r="X16" s="45">
        <v>-9342.6578199999967</v>
      </c>
      <c r="Y16" s="49">
        <v>-11022</v>
      </c>
      <c r="AB16" s="44">
        <v>-1605</v>
      </c>
      <c r="AC16" s="45">
        <v>-5332</v>
      </c>
      <c r="AD16" s="45">
        <v>-10055</v>
      </c>
      <c r="AE16" s="49">
        <v>-11616</v>
      </c>
      <c r="AG16" s="44">
        <f>'P&amp;L QRT_new'!AH16</f>
        <v>-1605</v>
      </c>
      <c r="AH16" s="45">
        <f>AG16+'P&amp;L QRT_new'!AI16</f>
        <v>-5332</v>
      </c>
      <c r="AI16" s="45">
        <f>AH16+'P&amp;L QRT_new'!AJ16</f>
        <v>-10055</v>
      </c>
      <c r="AJ16" s="49">
        <f>AI16+'P&amp;L QRT_new'!AK16</f>
        <v>-11616</v>
      </c>
      <c r="AK16" s="384"/>
      <c r="AL16" s="44">
        <v>-2861</v>
      </c>
      <c r="AM16" s="45">
        <v>-5887</v>
      </c>
      <c r="AN16" s="45">
        <f>AM16+'P&amp;L QRT_new'!AP16</f>
        <v>-8521.4001340001123</v>
      </c>
      <c r="AO16" s="49">
        <v>-11405.604630000002</v>
      </c>
      <c r="AQ16" s="44">
        <f>'P&amp;L QRT_new'!AT16</f>
        <v>-2861</v>
      </c>
      <c r="AR16" s="45">
        <f>AQ16+'P&amp;L QRT_new'!AU16</f>
        <v>-5887</v>
      </c>
      <c r="AS16" s="45">
        <f>AR16+'P&amp;L QRT_new'!AV16</f>
        <v>-8521.4001340001123</v>
      </c>
      <c r="AT16" s="49">
        <f>AS16+'P&amp;L QRT_new'!AW16</f>
        <v>-11405.604630000002</v>
      </c>
      <c r="AV16" s="44">
        <f>'P&amp;L QRT_new'!AZ16</f>
        <v>-2861</v>
      </c>
      <c r="AW16" s="45">
        <f>AV16+'P&amp;L QRT_new'!BA16</f>
        <v>-5887</v>
      </c>
      <c r="AX16" s="45">
        <f>AW16+'P&amp;L QRT_new'!BB16</f>
        <v>-8521.4001340001123</v>
      </c>
      <c r="AY16" s="49">
        <f>AX16+'P&amp;L QRT_new'!BC16</f>
        <v>-11405.604630000002</v>
      </c>
      <c r="AZ16" s="180"/>
      <c r="BA16" s="482">
        <v>-3099.6824000000006</v>
      </c>
      <c r="BB16" s="45"/>
      <c r="BC16" s="45"/>
      <c r="BD16" s="49"/>
      <c r="BE16" s="430"/>
      <c r="BF16" s="482">
        <f t="shared" si="2"/>
        <v>-3099.6824000000006</v>
      </c>
      <c r="BG16" s="45"/>
      <c r="BH16" s="45"/>
      <c r="BI16" s="49"/>
      <c r="BJ16" s="430"/>
      <c r="BK16" s="384"/>
      <c r="BM16" s="26"/>
      <c r="BN16" s="26"/>
      <c r="BO16" s="26"/>
      <c r="BP16" s="26"/>
      <c r="BQ16" s="26"/>
      <c r="BS16" s="26"/>
      <c r="BT16" s="26"/>
      <c r="BU16" s="26"/>
      <c r="BV16" s="26"/>
    </row>
    <row r="17" spans="1:74" s="40" customFormat="1" ht="11.4" customHeight="1" x14ac:dyDescent="0.3">
      <c r="A17" s="33"/>
      <c r="B17" s="51"/>
      <c r="C17" s="22"/>
      <c r="D17" s="52"/>
      <c r="E17" s="41"/>
      <c r="F17" s="41"/>
      <c r="G17" s="53"/>
      <c r="J17" s="54"/>
      <c r="M17" s="55"/>
      <c r="N17" s="22"/>
      <c r="O17" s="22"/>
      <c r="P17" s="54"/>
      <c r="S17" s="55"/>
      <c r="V17" s="54"/>
      <c r="Y17" s="55"/>
      <c r="AB17" s="54"/>
      <c r="AE17" s="55"/>
      <c r="AF17" s="25"/>
      <c r="AG17" s="54"/>
      <c r="AJ17" s="55"/>
      <c r="AK17" s="384"/>
      <c r="AL17" s="54"/>
      <c r="AO17" s="55"/>
      <c r="AP17" s="25"/>
      <c r="AQ17" s="54"/>
      <c r="AT17" s="55"/>
      <c r="AU17" s="25"/>
      <c r="AV17" s="54"/>
      <c r="AY17" s="55"/>
      <c r="AZ17" s="180"/>
      <c r="BA17" s="518"/>
      <c r="BD17" s="55"/>
      <c r="BE17" s="430"/>
      <c r="BF17" s="518"/>
      <c r="BI17" s="55"/>
      <c r="BJ17" s="430"/>
      <c r="BK17" s="384"/>
      <c r="BM17" s="41"/>
      <c r="BN17" s="41"/>
      <c r="BO17" s="41"/>
      <c r="BP17" s="41"/>
      <c r="BQ17" s="41"/>
      <c r="BS17" s="41"/>
      <c r="BT17" s="41"/>
      <c r="BU17" s="41"/>
      <c r="BV17" s="41"/>
    </row>
    <row r="18" spans="1:74" ht="11.4" customHeight="1" x14ac:dyDescent="0.3">
      <c r="A18" s="56"/>
      <c r="B18" s="57" t="s">
        <v>34</v>
      </c>
      <c r="C18" s="58"/>
      <c r="D18" s="59"/>
      <c r="E18" s="60"/>
      <c r="F18" s="60"/>
      <c r="G18" s="61"/>
      <c r="H18" s="58"/>
      <c r="I18" s="58"/>
      <c r="J18" s="62">
        <v>0.19126474040127417</v>
      </c>
      <c r="K18" s="63">
        <v>0.20812967593606868</v>
      </c>
      <c r="L18" s="63">
        <v>0.20643835561527157</v>
      </c>
      <c r="M18" s="64">
        <v>0.23557878058651349</v>
      </c>
      <c r="P18" s="62"/>
      <c r="Q18" s="63"/>
      <c r="R18" s="63"/>
      <c r="S18" s="64"/>
      <c r="V18" s="62">
        <v>0.45648900085853827</v>
      </c>
      <c r="W18" s="63">
        <v>0.39655330537514288</v>
      </c>
      <c r="X18" s="63">
        <v>0.43247405307546494</v>
      </c>
      <c r="Y18" s="64">
        <v>0.33318765542070294</v>
      </c>
      <c r="AB18" s="62" t="str">
        <f>IFERROR(AB10/U10-1,"n/a")</f>
        <v>n/a</v>
      </c>
      <c r="AC18" s="63">
        <f>IFERROR(AC10/V10-1,"n/a")</f>
        <v>1.3533974328002447</v>
      </c>
      <c r="AD18" s="63">
        <f>IFERROR(AD10/X10-1,"n/a")</f>
        <v>8.629596460930844E-2</v>
      </c>
      <c r="AE18" s="64">
        <f>IFERROR(AE10/Y10-1,"n/a")</f>
        <v>9.1526117359164827E-2</v>
      </c>
      <c r="AG18" s="62"/>
      <c r="AH18" s="388"/>
      <c r="AI18" s="388"/>
      <c r="AJ18" s="64"/>
      <c r="AK18" s="384"/>
      <c r="AL18" s="62">
        <f t="shared" ref="AL18:AO19" si="3">IFERROR(AL10/AB10-1,"n/a")</f>
        <v>6.3385194206677209E-2</v>
      </c>
      <c r="AM18" s="63">
        <f t="shared" si="3"/>
        <v>0.24929922915206726</v>
      </c>
      <c r="AN18" s="388">
        <f t="shared" si="3"/>
        <v>0.3997097133222498</v>
      </c>
      <c r="AO18" s="388">
        <f t="shared" si="3"/>
        <v>0.4114714833523776</v>
      </c>
      <c r="AQ18" s="62">
        <f t="shared" ref="AQ18:AT23" si="4">IFERROR(AQ10/AG10-1,"n/a")</f>
        <v>5.9823137807515803E-2</v>
      </c>
      <c r="AR18" s="388">
        <f t="shared" si="4"/>
        <v>5.1144168057164929E-2</v>
      </c>
      <c r="AS18" s="388">
        <f t="shared" si="4"/>
        <v>6.1865331094777209E-2</v>
      </c>
      <c r="AT18" s="64">
        <f t="shared" si="4"/>
        <v>6.8166629397500733E-2</v>
      </c>
      <c r="AV18" s="399"/>
      <c r="AW18" s="399"/>
      <c r="AX18" s="399"/>
      <c r="AY18" s="399"/>
      <c r="AZ18" s="180"/>
      <c r="BA18" s="62">
        <f>IFERROR(BA10/AL10-1,"n/a")</f>
        <v>0.49276390431022188</v>
      </c>
      <c r="BB18" s="388"/>
      <c r="BC18" s="388"/>
      <c r="BD18" s="64"/>
      <c r="BE18" s="430"/>
      <c r="BF18" s="62">
        <f>IFERROR(BF10/AV10-1,"n/a")</f>
        <v>2.1439801685534388E-3</v>
      </c>
      <c r="BG18" s="399"/>
      <c r="BH18" s="399"/>
      <c r="BI18" s="399"/>
      <c r="BJ18" s="430"/>
      <c r="BK18" s="384"/>
      <c r="BM18" s="26"/>
      <c r="BN18" s="26"/>
      <c r="BO18" s="26"/>
      <c r="BP18" s="26"/>
      <c r="BQ18" s="26"/>
      <c r="BS18" s="26"/>
      <c r="BT18" s="26"/>
      <c r="BU18" s="26"/>
      <c r="BV18" s="26"/>
    </row>
    <row r="19" spans="1:74" ht="9" customHeight="1" x14ac:dyDescent="0.3">
      <c r="A19" s="56"/>
      <c r="B19" s="65" t="s">
        <v>35</v>
      </c>
      <c r="C19" s="58"/>
      <c r="D19" s="66"/>
      <c r="E19" s="67"/>
      <c r="F19" s="67"/>
      <c r="G19" s="68"/>
      <c r="H19" s="58"/>
      <c r="I19" s="58"/>
      <c r="J19" s="69">
        <v>0.10856784532793196</v>
      </c>
      <c r="K19" s="70">
        <v>9.0674460697554915E-2</v>
      </c>
      <c r="L19" s="70">
        <v>9.1106288606717767E-2</v>
      </c>
      <c r="M19" s="71">
        <v>0.14135232281038879</v>
      </c>
      <c r="P19" s="72"/>
      <c r="Q19" s="73"/>
      <c r="R19" s="73"/>
      <c r="S19" s="71"/>
      <c r="V19" s="69">
        <v>0.25179370302149229</v>
      </c>
      <c r="W19" s="70">
        <v>0.24294592420251915</v>
      </c>
      <c r="X19" s="70">
        <v>0.23299980301813505</v>
      </c>
      <c r="Y19" s="71">
        <v>0.15420462944143076</v>
      </c>
      <c r="AB19" s="69" t="str">
        <f>IFERROR(AB11/U11-1,"n/a")</f>
        <v>n/a</v>
      </c>
      <c r="AC19" s="70">
        <f>IFERROR(AC11/W11-1,"n/a")</f>
        <v>2.6201882920979802E-2</v>
      </c>
      <c r="AD19" s="70">
        <f t="shared" ref="AD19:AE23" si="5">IFERROR(AD11/X11-1,"n/a")</f>
        <v>4.0853430085593834E-2</v>
      </c>
      <c r="AE19" s="71">
        <f t="shared" si="5"/>
        <v>4.6229401264388903E-2</v>
      </c>
      <c r="AG19" s="386"/>
      <c r="AH19" s="387"/>
      <c r="AI19" s="387"/>
      <c r="AJ19" s="385"/>
      <c r="AK19" s="384"/>
      <c r="AL19" s="69">
        <f t="shared" si="3"/>
        <v>-3.9477598988421403E-2</v>
      </c>
      <c r="AM19" s="70">
        <f t="shared" si="3"/>
        <v>-3.9607414054743773E-2</v>
      </c>
      <c r="AN19" s="70">
        <f t="shared" si="3"/>
        <v>-5.3257282869603406E-2</v>
      </c>
      <c r="AO19" s="70">
        <f t="shared" si="3"/>
        <v>-6.1865869145310337E-2</v>
      </c>
      <c r="AQ19" s="386">
        <f t="shared" si="4"/>
        <v>5.3079832046891706E-3</v>
      </c>
      <c r="AR19" s="387">
        <f t="shared" si="4"/>
        <v>2.9709299345859197E-3</v>
      </c>
      <c r="AS19" s="387">
        <f t="shared" si="4"/>
        <v>-9.5326605449780333E-3</v>
      </c>
      <c r="AT19" s="385">
        <f t="shared" si="4"/>
        <v>-1.207614807858659E-2</v>
      </c>
      <c r="AV19" s="399"/>
      <c r="AW19" s="399"/>
      <c r="AX19" s="399"/>
      <c r="AY19" s="399"/>
      <c r="AZ19" s="180"/>
      <c r="BA19" s="386">
        <f t="shared" ref="BA19:BA24" si="6">IFERROR(BA11/AL11-1,"n/a")</f>
        <v>4.9053540264450302E-2</v>
      </c>
      <c r="BB19" s="387"/>
      <c r="BC19" s="387"/>
      <c r="BD19" s="519"/>
      <c r="BE19" s="494"/>
      <c r="BF19" s="509">
        <f t="shared" ref="BF19:BF24" si="7">IFERROR(BF11/AV11-1,"n/a")</f>
        <v>4.9053540264450302E-2</v>
      </c>
      <c r="BG19" s="399"/>
      <c r="BH19" s="399"/>
      <c r="BI19" s="399"/>
      <c r="BJ19" s="430"/>
      <c r="BK19" s="384"/>
      <c r="BM19" s="26"/>
      <c r="BN19" s="26"/>
      <c r="BO19" s="26"/>
      <c r="BP19" s="26"/>
      <c r="BQ19" s="26"/>
      <c r="BS19" s="26"/>
      <c r="BT19" s="26"/>
      <c r="BU19" s="26"/>
      <c r="BV19" s="26"/>
    </row>
    <row r="20" spans="1:74" ht="11.4" customHeight="1" x14ac:dyDescent="0.3">
      <c r="A20" s="56"/>
      <c r="B20" s="65" t="s">
        <v>29</v>
      </c>
      <c r="C20" s="58"/>
      <c r="D20" s="66"/>
      <c r="E20" s="67"/>
      <c r="F20" s="67"/>
      <c r="G20" s="68"/>
      <c r="H20" s="58"/>
      <c r="I20" s="58"/>
      <c r="J20" s="69">
        <v>1.5323457677419356</v>
      </c>
      <c r="K20" s="70">
        <v>1.1541500584881552</v>
      </c>
      <c r="L20" s="70">
        <v>0.83765735592914448</v>
      </c>
      <c r="M20" s="71">
        <v>0.89910330568558461</v>
      </c>
      <c r="P20" s="72"/>
      <c r="Q20" s="73"/>
      <c r="R20" s="73"/>
      <c r="S20" s="71"/>
      <c r="V20" s="69">
        <v>1.6177915835159014</v>
      </c>
      <c r="W20" s="70">
        <v>1.037272851276311</v>
      </c>
      <c r="X20" s="70">
        <v>1.2061576579255862</v>
      </c>
      <c r="Y20" s="71">
        <v>1.0379166122255663</v>
      </c>
      <c r="AB20" s="69">
        <f>IFERROR(AB12/V12-1,"n/a")</f>
        <v>0.36198645718999822</v>
      </c>
      <c r="AC20" s="70">
        <f>IFERROR(AC12/W12-1,"n/a")</f>
        <v>0.25823629037420526</v>
      </c>
      <c r="AD20" s="70">
        <f t="shared" si="5"/>
        <v>0.19489236314226721</v>
      </c>
      <c r="AE20" s="71">
        <f t="shared" si="5"/>
        <v>0.20340216354316576</v>
      </c>
      <c r="AG20" s="386"/>
      <c r="AH20" s="387"/>
      <c r="AI20" s="387"/>
      <c r="AJ20" s="385"/>
      <c r="AK20" s="384"/>
      <c r="AL20" s="69">
        <f t="shared" ref="AL20:AO22" si="8">IFERROR(AL12/AB12-1,"n/a")</f>
        <v>0.1731056275406504</v>
      </c>
      <c r="AM20" s="70">
        <f t="shared" si="8"/>
        <v>0.643133440823632</v>
      </c>
      <c r="AN20" s="70">
        <f t="shared" si="8"/>
        <v>0.95143266159006523</v>
      </c>
      <c r="AO20" s="70">
        <f t="shared" si="8"/>
        <v>1.0532094783561985</v>
      </c>
      <c r="AQ20" s="386">
        <f t="shared" si="4"/>
        <v>7.5613601995503155E-2</v>
      </c>
      <c r="AR20" s="387">
        <f t="shared" si="4"/>
        <v>5.1635545751179235E-2</v>
      </c>
      <c r="AS20" s="387">
        <f t="shared" si="4"/>
        <v>6.8674284118828144E-2</v>
      </c>
      <c r="AT20" s="385">
        <f t="shared" si="4"/>
        <v>7.4894008306901849E-2</v>
      </c>
      <c r="AV20" s="399"/>
      <c r="AW20" s="399"/>
      <c r="AX20" s="399"/>
      <c r="AY20" s="399"/>
      <c r="AZ20" s="180"/>
      <c r="BA20" s="386">
        <f t="shared" si="6"/>
        <v>1.1699183291252413</v>
      </c>
      <c r="BB20" s="387"/>
      <c r="BC20" s="387"/>
      <c r="BD20" s="519"/>
      <c r="BE20" s="494"/>
      <c r="BF20" s="509">
        <f t="shared" si="7"/>
        <v>-2.7999991959536619E-2</v>
      </c>
      <c r="BG20" s="399"/>
      <c r="BH20" s="399"/>
      <c r="BI20" s="399"/>
      <c r="BJ20" s="430"/>
      <c r="BK20" s="384"/>
      <c r="BM20" s="26"/>
      <c r="BN20" s="26"/>
      <c r="BO20" s="26"/>
      <c r="BP20" s="26"/>
      <c r="BQ20" s="26"/>
      <c r="BS20" s="26"/>
      <c r="BT20" s="26"/>
      <c r="BU20" s="26"/>
      <c r="BV20" s="26"/>
    </row>
    <row r="21" spans="1:74" ht="11.4" customHeight="1" x14ac:dyDescent="0.3">
      <c r="A21" s="56"/>
      <c r="B21" s="65" t="s">
        <v>30</v>
      </c>
      <c r="C21" s="58"/>
      <c r="D21" s="66"/>
      <c r="E21" s="67"/>
      <c r="F21" s="67"/>
      <c r="G21" s="68"/>
      <c r="H21" s="58"/>
      <c r="I21" s="58"/>
      <c r="J21" s="69">
        <v>0.11604987082065454</v>
      </c>
      <c r="K21" s="70">
        <v>0.21254353407708271</v>
      </c>
      <c r="L21" s="70">
        <v>0.28059916215616409</v>
      </c>
      <c r="M21" s="71">
        <v>0.29783931990541923</v>
      </c>
      <c r="P21" s="72"/>
      <c r="Q21" s="73"/>
      <c r="R21" s="73"/>
      <c r="S21" s="71"/>
      <c r="V21" s="69">
        <v>0.52857115550498879</v>
      </c>
      <c r="W21" s="70">
        <v>0.41408225896477724</v>
      </c>
      <c r="X21" s="70">
        <v>0.22330339367765117</v>
      </c>
      <c r="Y21" s="71">
        <v>0.16619344899525079</v>
      </c>
      <c r="AB21" s="69">
        <f>IFERROR(AB13/V13-1,"n/a")</f>
        <v>-3.1504814715111462E-2</v>
      </c>
      <c r="AC21" s="70">
        <f>IFERROR(AC13/W13-1,"n/a")</f>
        <v>-8.0785248798450726E-2</v>
      </c>
      <c r="AD21" s="70">
        <f t="shared" si="5"/>
        <v>-5.0899800435112885E-2</v>
      </c>
      <c r="AE21" s="71">
        <f t="shared" si="5"/>
        <v>-2.4822392796442383E-2</v>
      </c>
      <c r="AG21" s="386"/>
      <c r="AH21" s="387"/>
      <c r="AI21" s="387"/>
      <c r="AJ21" s="385"/>
      <c r="AK21" s="384"/>
      <c r="AL21" s="69">
        <f t="shared" si="8"/>
        <v>0.18152752361119884</v>
      </c>
      <c r="AM21" s="70">
        <f t="shared" si="8"/>
        <v>0.20451749625264903</v>
      </c>
      <c r="AN21" s="70">
        <f t="shared" si="8"/>
        <v>0.22073359095420564</v>
      </c>
      <c r="AO21" s="70">
        <f t="shared" si="8"/>
        <v>0.26851323840909802</v>
      </c>
      <c r="AQ21" s="386">
        <f t="shared" si="4"/>
        <v>0.18152752361119884</v>
      </c>
      <c r="AR21" s="387">
        <f t="shared" si="4"/>
        <v>0.20451749625264903</v>
      </c>
      <c r="AS21" s="387">
        <f t="shared" si="4"/>
        <v>0.22073359095420564</v>
      </c>
      <c r="AT21" s="385">
        <f t="shared" si="4"/>
        <v>0.26851323840909802</v>
      </c>
      <c r="AV21" s="399"/>
      <c r="AW21" s="399"/>
      <c r="AX21" s="399"/>
      <c r="AY21" s="399"/>
      <c r="AZ21" s="180"/>
      <c r="BA21" s="386">
        <f t="shared" si="6"/>
        <v>1.4166220647665151E-2</v>
      </c>
      <c r="BB21" s="387"/>
      <c r="BC21" s="387"/>
      <c r="BD21" s="519"/>
      <c r="BE21" s="494"/>
      <c r="BF21" s="509">
        <f t="shared" si="7"/>
        <v>1.4166220647665151E-2</v>
      </c>
      <c r="BG21" s="399"/>
      <c r="BH21" s="399"/>
      <c r="BI21" s="399"/>
      <c r="BJ21" s="430"/>
      <c r="BK21" s="384"/>
      <c r="BM21" s="26"/>
      <c r="BN21" s="26"/>
      <c r="BO21" s="26"/>
      <c r="BP21" s="26"/>
      <c r="BQ21" s="26"/>
      <c r="BS21" s="26"/>
      <c r="BT21" s="26"/>
      <c r="BU21" s="26"/>
      <c r="BV21" s="26"/>
    </row>
    <row r="22" spans="1:74" ht="11.4" customHeight="1" x14ac:dyDescent="0.3">
      <c r="A22" s="56"/>
      <c r="B22" s="65" t="s">
        <v>31</v>
      </c>
      <c r="C22" s="58"/>
      <c r="D22" s="66"/>
      <c r="E22" s="67"/>
      <c r="F22" s="67"/>
      <c r="G22" s="68"/>
      <c r="H22" s="58"/>
      <c r="I22" s="58"/>
      <c r="J22" s="69">
        <v>-0.2062589649619363</v>
      </c>
      <c r="K22" s="70">
        <v>-0.27182287375317971</v>
      </c>
      <c r="L22" s="70">
        <v>-0.28722291855327442</v>
      </c>
      <c r="M22" s="71">
        <v>-0.34840409445123388</v>
      </c>
      <c r="P22" s="72"/>
      <c r="Q22" s="73"/>
      <c r="R22" s="73"/>
      <c r="S22" s="71"/>
      <c r="V22" s="69">
        <v>-0.44352406330602123</v>
      </c>
      <c r="W22" s="70">
        <v>-0.37493909070993592</v>
      </c>
      <c r="X22" s="70">
        <v>-0.30113520775335201</v>
      </c>
      <c r="Y22" s="71">
        <v>-0.20319786815074592</v>
      </c>
      <c r="AB22" s="69">
        <f>IFERROR(AB14/V14-1,"n/a")</f>
        <v>0.27274942511582267</v>
      </c>
      <c r="AC22" s="70">
        <f>IFERROR(AC14/W14-1,"n/a")</f>
        <v>0.20058715100250879</v>
      </c>
      <c r="AD22" s="70">
        <f t="shared" si="5"/>
        <v>0.14853791363679036</v>
      </c>
      <c r="AE22" s="71">
        <f t="shared" si="5"/>
        <v>0.12942706341314159</v>
      </c>
      <c r="AG22" s="386"/>
      <c r="AH22" s="387"/>
      <c r="AI22" s="387"/>
      <c r="AJ22" s="385"/>
      <c r="AK22" s="384"/>
      <c r="AL22" s="69">
        <f t="shared" si="8"/>
        <v>5.2604166666666563E-2</v>
      </c>
      <c r="AM22" s="70">
        <f t="shared" si="8"/>
        <v>0.21684587813620082</v>
      </c>
      <c r="AN22" s="70">
        <f t="shared" si="8"/>
        <v>0.27199379882690633</v>
      </c>
      <c r="AO22" s="70">
        <f t="shared" si="8"/>
        <v>0.24412162207924126</v>
      </c>
      <c r="AQ22" s="386">
        <f t="shared" si="4"/>
        <v>5.2604166666666563E-2</v>
      </c>
      <c r="AR22" s="387">
        <f t="shared" si="4"/>
        <v>0.21684587813620082</v>
      </c>
      <c r="AS22" s="387">
        <f t="shared" si="4"/>
        <v>0.27199379882690633</v>
      </c>
      <c r="AT22" s="385">
        <f t="shared" si="4"/>
        <v>0.24412162207924126</v>
      </c>
      <c r="AV22" s="399"/>
      <c r="AW22" s="399"/>
      <c r="AX22" s="399"/>
      <c r="AY22" s="399"/>
      <c r="AZ22" s="180"/>
      <c r="BA22" s="386">
        <f t="shared" si="6"/>
        <v>0.19035213425696829</v>
      </c>
      <c r="BB22" s="387"/>
      <c r="BC22" s="387"/>
      <c r="BD22" s="519"/>
      <c r="BE22" s="494"/>
      <c r="BF22" s="509">
        <f t="shared" si="7"/>
        <v>0.19035213425696829</v>
      </c>
      <c r="BG22" s="399"/>
      <c r="BH22" s="399"/>
      <c r="BI22" s="399"/>
      <c r="BJ22" s="430"/>
      <c r="BK22" s="384"/>
      <c r="BM22" s="26"/>
      <c r="BN22" s="26"/>
      <c r="BO22" s="26"/>
      <c r="BP22" s="26"/>
      <c r="BQ22" s="26"/>
      <c r="BS22" s="26"/>
      <c r="BT22" s="26"/>
      <c r="BU22" s="26"/>
      <c r="BV22" s="26"/>
    </row>
    <row r="23" spans="1:74" ht="11.4" customHeight="1" x14ac:dyDescent="0.3">
      <c r="A23" s="56"/>
      <c r="B23" s="65" t="s">
        <v>32</v>
      </c>
      <c r="C23" s="58"/>
      <c r="D23" s="66"/>
      <c r="E23" s="67"/>
      <c r="F23" s="67"/>
      <c r="G23" s="68"/>
      <c r="H23" s="58"/>
      <c r="I23" s="58"/>
      <c r="J23" s="69">
        <v>0.77741702741702734</v>
      </c>
      <c r="K23" s="70">
        <v>0.25376056047805484</v>
      </c>
      <c r="L23" s="70">
        <v>0.11110462059699744</v>
      </c>
      <c r="M23" s="71">
        <v>0.19313183487349184</v>
      </c>
      <c r="P23" s="72"/>
      <c r="Q23" s="73"/>
      <c r="R23" s="73"/>
      <c r="S23" s="71"/>
      <c r="V23" s="69">
        <v>-1.6222210269941195E-2</v>
      </c>
      <c r="W23" s="70">
        <v>-4.3635467170679565E-2</v>
      </c>
      <c r="X23" s="70">
        <v>5.5253925135376747E-2</v>
      </c>
      <c r="Y23" s="71">
        <v>-6.6831264585517691E-2</v>
      </c>
      <c r="AB23" s="69">
        <f>IFERROR(AB15/V15-1,"n/a")</f>
        <v>4.0215367741188945E-2</v>
      </c>
      <c r="AC23" s="70">
        <f>IFERROR(AC15/W15-1,"n/a")</f>
        <v>-6.8740333390615582E-4</v>
      </c>
      <c r="AD23" s="70">
        <f t="shared" si="5"/>
        <v>-3.4275878199631404E-2</v>
      </c>
      <c r="AE23" s="71">
        <f t="shared" si="5"/>
        <v>-1.4823674386575281E-2</v>
      </c>
      <c r="AG23" s="386"/>
      <c r="AH23" s="387"/>
      <c r="AI23" s="387"/>
      <c r="AJ23" s="385"/>
      <c r="AK23" s="384"/>
      <c r="AL23" s="69">
        <f>IFERROR(AL15/AB15-1,"n/a")</f>
        <v>-0.24652915509718365</v>
      </c>
      <c r="AM23" s="70">
        <f>IFERROR(AM15/AC15-1,"n/a")</f>
        <v>-0.2089423903697335</v>
      </c>
      <c r="AN23" s="70">
        <f>IFERROR(AN15/AD15-1,"n/a")</f>
        <v>-0.21343100701609574</v>
      </c>
      <c r="AO23" s="70">
        <f>IFERROR(AO15/AE15-1,"n/a")</f>
        <v>-1.9799042748878004E-2</v>
      </c>
      <c r="AQ23" s="386">
        <f t="shared" si="4"/>
        <v>-0.24652915509718365</v>
      </c>
      <c r="AR23" s="387">
        <f t="shared" si="4"/>
        <v>-0.2089423903697335</v>
      </c>
      <c r="AS23" s="387">
        <f t="shared" si="4"/>
        <v>-0.21343100701609574</v>
      </c>
      <c r="AT23" s="385">
        <f t="shared" si="4"/>
        <v>-1.9799042748878004E-2</v>
      </c>
      <c r="AV23" s="399"/>
      <c r="AW23" s="399"/>
      <c r="AX23" s="399"/>
      <c r="AY23" s="399"/>
      <c r="AZ23" s="180"/>
      <c r="BA23" s="386">
        <f t="shared" si="6"/>
        <v>-1.1322016320084116E-2</v>
      </c>
      <c r="BB23" s="387"/>
      <c r="BC23" s="387"/>
      <c r="BD23" s="519"/>
      <c r="BE23" s="494"/>
      <c r="BF23" s="509">
        <f t="shared" si="7"/>
        <v>-1.1322016320084116E-2</v>
      </c>
      <c r="BG23" s="399"/>
      <c r="BH23" s="399"/>
      <c r="BI23" s="399"/>
      <c r="BJ23" s="430"/>
      <c r="BK23" s="384"/>
      <c r="BM23" s="26"/>
      <c r="BN23" s="26"/>
      <c r="BO23" s="26"/>
      <c r="BP23" s="26"/>
      <c r="BQ23" s="26"/>
      <c r="BS23" s="26"/>
      <c r="BT23" s="26"/>
      <c r="BU23" s="26"/>
      <c r="BV23" s="26"/>
    </row>
    <row r="24" spans="1:74" ht="11.4" customHeight="1" x14ac:dyDescent="0.3">
      <c r="A24" s="56"/>
      <c r="B24" s="57" t="s">
        <v>36</v>
      </c>
      <c r="C24" s="76"/>
      <c r="D24" s="59"/>
      <c r="E24" s="60"/>
      <c r="F24" s="60"/>
      <c r="G24" s="61"/>
      <c r="H24" s="58"/>
      <c r="I24" s="58"/>
      <c r="J24" s="62">
        <v>0.1820411221744116</v>
      </c>
      <c r="K24" s="63">
        <v>0.20698645094177448</v>
      </c>
      <c r="L24" s="63">
        <v>0.2091354674712802</v>
      </c>
      <c r="M24" s="64">
        <v>0.23681999579920188</v>
      </c>
      <c r="P24" s="62"/>
      <c r="Q24" s="63"/>
      <c r="R24" s="63"/>
      <c r="S24" s="64"/>
      <c r="V24" s="62">
        <v>0.46767419452902148</v>
      </c>
      <c r="W24" s="63">
        <v>0.40800906767608724</v>
      </c>
      <c r="X24" s="63">
        <v>0.44228085042493204</v>
      </c>
      <c r="Y24" s="64">
        <v>0.34447165633261556</v>
      </c>
      <c r="AB24" s="62" t="str">
        <f>IFERROR((AB10-AB15)/(U10-U15)-1,"n/a")</f>
        <v>n/a</v>
      </c>
      <c r="AC24" s="63">
        <f>IFERROR((AC10-AC15)/(W10-W15)-1,"n/a")</f>
        <v>9.2068690023056732E-2</v>
      </c>
      <c r="AD24" s="63">
        <f>IFERROR((AD10-AD15)/(X10-X15)-1,"n/a")</f>
        <v>8.8589394036029834E-2</v>
      </c>
      <c r="AE24" s="64">
        <f>IFERROR((AE10-AE15)/(Y10-Y15)-1,"n/a")</f>
        <v>9.3608342818539692E-2</v>
      </c>
      <c r="AG24" s="62"/>
      <c r="AH24" s="388"/>
      <c r="AI24" s="388"/>
      <c r="AJ24" s="64"/>
      <c r="AK24" s="384"/>
      <c r="AL24" s="62">
        <f>IFERROR((AL10-AL15)/(AB10-AB15)-1,"n/a")</f>
        <v>6.7917851134188023E-2</v>
      </c>
      <c r="AM24" s="63">
        <f>IFERROR((AM10-AM15)/(AC10-AC15)-1,"n/a")</f>
        <v>0.2567114607354164</v>
      </c>
      <c r="AN24" s="63">
        <f>IFERROR((AN10-AN15)/(AD10-AD15)-1,"n/a")</f>
        <v>0.41005609802023457</v>
      </c>
      <c r="AO24" s="63">
        <f>IFERROR((AO10-AO15)/(AE10-AE15)-1,"n/a")</f>
        <v>0.41907812644352282</v>
      </c>
      <c r="AQ24" s="62">
        <f>IFERROR((AQ10-AQ15)/(AG10-AG15)-1,"n/a")</f>
        <v>6.2611781712720305E-2</v>
      </c>
      <c r="AR24" s="388">
        <f>IFERROR((AR10-AR15)/(AH10-AH15)-1,"n/a")</f>
        <v>5.384589666526618E-2</v>
      </c>
      <c r="AS24" s="388">
        <f>IFERROR((AS10-AS15)/(AI10-AI15)-1,"n/a")</f>
        <v>6.4862318457208135E-2</v>
      </c>
      <c r="AT24" s="64">
        <f>IFERROR((AT10-AT15)/(AJ10-AJ15)-1,"n/a")</f>
        <v>6.9204497453620339E-2</v>
      </c>
      <c r="AV24" s="399"/>
      <c r="AW24" s="399"/>
      <c r="AX24" s="399"/>
      <c r="AY24" s="399"/>
      <c r="AZ24" s="180"/>
      <c r="BA24" s="62">
        <f t="shared" si="6"/>
        <v>8.3426214610276439E-2</v>
      </c>
      <c r="BB24" s="388"/>
      <c r="BC24" s="388"/>
      <c r="BD24" s="64"/>
      <c r="BE24" s="430"/>
      <c r="BF24" s="484">
        <f t="shared" si="7"/>
        <v>8.3426214610276439E-2</v>
      </c>
      <c r="BG24" s="399"/>
      <c r="BH24" s="399"/>
      <c r="BI24" s="399"/>
      <c r="BJ24" s="430"/>
      <c r="BK24" s="384"/>
      <c r="BM24" s="26"/>
      <c r="BN24" s="26"/>
      <c r="BO24" s="26"/>
      <c r="BP24" s="26"/>
      <c r="BQ24" s="26"/>
      <c r="BS24" s="26"/>
      <c r="BT24" s="26"/>
      <c r="BU24" s="26"/>
      <c r="BV24" s="26"/>
    </row>
    <row r="25" spans="1:74" ht="11.4" customHeight="1" x14ac:dyDescent="0.3">
      <c r="A25" s="56"/>
      <c r="B25" s="77"/>
      <c r="D25" s="48"/>
      <c r="E25" s="26"/>
      <c r="F25" s="26"/>
      <c r="G25" s="26"/>
      <c r="AB25" s="22"/>
      <c r="AC25" s="22"/>
      <c r="AD25" s="22"/>
      <c r="AE25" s="26"/>
      <c r="AG25" s="22"/>
      <c r="AH25" s="22"/>
      <c r="AI25" s="22"/>
      <c r="AJ25" s="22"/>
      <c r="AK25" s="384"/>
      <c r="AL25" s="22"/>
      <c r="AM25" s="22"/>
      <c r="AN25" s="22"/>
      <c r="AO25" s="22"/>
      <c r="AQ25" s="22"/>
      <c r="AR25" s="22"/>
      <c r="AS25" s="22"/>
      <c r="AT25" s="22"/>
      <c r="AZ25" s="180"/>
      <c r="BA25" s="22"/>
      <c r="BB25" s="22"/>
      <c r="BC25" s="22"/>
      <c r="BD25" s="22"/>
      <c r="BE25" s="430"/>
      <c r="BJ25" s="180"/>
      <c r="BK25" s="384"/>
      <c r="BM25" s="26"/>
      <c r="BN25" s="26"/>
      <c r="BO25" s="26"/>
      <c r="BP25" s="26"/>
      <c r="BQ25" s="26"/>
      <c r="BS25" s="26"/>
      <c r="BT25" s="26"/>
      <c r="BU25" s="26"/>
      <c r="BV25" s="26"/>
    </row>
    <row r="26" spans="1:74" ht="11.4" customHeight="1" x14ac:dyDescent="0.3">
      <c r="A26" s="33"/>
      <c r="B26" s="34" t="s">
        <v>37</v>
      </c>
      <c r="C26" s="35"/>
      <c r="D26" s="36">
        <v>-122093</v>
      </c>
      <c r="E26" s="37">
        <v>-264458.86473000003</v>
      </c>
      <c r="F26" s="37">
        <v>-404824</v>
      </c>
      <c r="G26" s="78">
        <v>-562136</v>
      </c>
      <c r="H26" s="35"/>
      <c r="I26" s="35"/>
      <c r="J26" s="36">
        <v>-145805</v>
      </c>
      <c r="K26" s="37">
        <v>-325116</v>
      </c>
      <c r="L26" s="37">
        <v>-506707</v>
      </c>
      <c r="M26" s="78">
        <v>-737624</v>
      </c>
      <c r="N26" s="35"/>
      <c r="O26" s="35"/>
      <c r="P26" s="36">
        <v>-181896.4979850284</v>
      </c>
      <c r="Q26" s="37">
        <v>-405000.46938757109</v>
      </c>
      <c r="R26" s="37">
        <v>-638256.48225249304</v>
      </c>
      <c r="S26" s="78">
        <v>-871849.02999147214</v>
      </c>
      <c r="V26" s="36">
        <v>-234830</v>
      </c>
      <c r="W26" s="37">
        <v>-497648</v>
      </c>
      <c r="X26" s="37">
        <v>-756670</v>
      </c>
      <c r="Y26" s="78">
        <v>-1009647</v>
      </c>
      <c r="AB26" s="36">
        <f>SUM(AB27:AB28,AB31:AB35,AB38:AB40)</f>
        <v>-268659</v>
      </c>
      <c r="AC26" s="36">
        <f>SUM(AC27:AC28,AC31:AC35,AC38:AC40)</f>
        <v>-564136</v>
      </c>
      <c r="AD26" s="36">
        <f>SUM(AD27:AD28,AD31:AD35,AD38:AD40)</f>
        <v>-849028</v>
      </c>
      <c r="AE26" s="78">
        <f>SUM(AE27:AE28,AE31:AE35,AE38:AE40)</f>
        <v>-1129684</v>
      </c>
      <c r="AG26" s="36">
        <f>SUM(AG27:AG28,AG31:AG35,AG38:AG40)</f>
        <v>-429656.65086961462</v>
      </c>
      <c r="AH26" s="36">
        <f>SUM(AH27:AH28,AH31:AH35,AH38:AH40)</f>
        <v>-882095.56317576743</v>
      </c>
      <c r="AI26" s="36">
        <f>SUM(AI27:AI28,AI31:AI35,AI38:AI40)</f>
        <v>-1322784.8460703953</v>
      </c>
      <c r="AJ26" s="78">
        <f>SUM(AJ27:AJ28,AJ31:AJ35,AJ38:AJ40)</f>
        <v>-1736348.7005677926</v>
      </c>
      <c r="AK26" s="384"/>
      <c r="AL26" s="36">
        <f>SUM(AL27:AL28,AL31:AL35,AL38:AL40)</f>
        <v>-292640</v>
      </c>
      <c r="AM26" s="78">
        <f>SUM(AM27:AM28,AM31:AM35,AM38:AM40)</f>
        <v>-745394</v>
      </c>
      <c r="AN26" s="36">
        <f>SUM(AN27:AN28,AN31:AN35,AN38:AN40)</f>
        <v>-1238292.1305625001</v>
      </c>
      <c r="AO26" s="36">
        <f>SUM(AO27:AO28,AO31:AO35,AO38:AO40)</f>
        <v>-1842620.6346439002</v>
      </c>
      <c r="AQ26" s="36">
        <f>SUM(AQ27:AQ28,AQ31:AQ35,AQ38:AQ40)</f>
        <v>-468191.67251330655</v>
      </c>
      <c r="AR26" s="36">
        <f>SUM(AR27:AR28,AR31:AR35,AR38:AR40)</f>
        <v>-968641.01621025882</v>
      </c>
      <c r="AS26" s="36">
        <f>SUM(AS27:AS28,AS31:AS35,AS38:AS40)</f>
        <v>-1461539.5467727587</v>
      </c>
      <c r="AT26" s="78">
        <f>SUM(AT27:AT28,AT31:AT35,AT38:AT40)</f>
        <v>-2065868.0508541591</v>
      </c>
      <c r="AV26" s="399"/>
      <c r="AW26" s="399"/>
      <c r="AX26" s="399"/>
      <c r="AY26" s="399"/>
      <c r="AZ26" s="180"/>
      <c r="BA26" s="36">
        <f>SUM(BA27:BA28,BA31:BA35,BA38:BA40)</f>
        <v>-464944.26651759999</v>
      </c>
      <c r="BB26" s="36"/>
      <c r="BC26" s="36"/>
      <c r="BD26" s="78"/>
      <c r="BE26" s="430"/>
      <c r="BF26" s="399"/>
      <c r="BG26" s="399"/>
      <c r="BH26" s="399"/>
      <c r="BI26" s="399"/>
      <c r="BJ26" s="430"/>
      <c r="BK26" s="384"/>
      <c r="BM26" s="26"/>
      <c r="BN26" s="26"/>
      <c r="BO26" s="26"/>
      <c r="BP26" s="26"/>
      <c r="BQ26" s="26"/>
      <c r="BS26" s="26"/>
      <c r="BT26" s="26"/>
      <c r="BU26" s="26"/>
      <c r="BV26" s="26"/>
    </row>
    <row r="27" spans="1:74" ht="11.4" customHeight="1" x14ac:dyDescent="0.3">
      <c r="A27" s="42"/>
      <c r="B27" s="43" t="s">
        <v>38</v>
      </c>
      <c r="D27" s="47">
        <v>-56765</v>
      </c>
      <c r="E27" s="48">
        <v>-118854.75379999999</v>
      </c>
      <c r="F27" s="48">
        <v>-183337</v>
      </c>
      <c r="G27" s="32">
        <v>-247747</v>
      </c>
      <c r="J27" s="47">
        <v>-63276</v>
      </c>
      <c r="K27" s="48">
        <v>-134940</v>
      </c>
      <c r="L27" s="48">
        <v>-203622</v>
      </c>
      <c r="M27" s="32">
        <v>-288806</v>
      </c>
      <c r="P27" s="47">
        <v>-73459.798478274926</v>
      </c>
      <c r="Q27" s="48">
        <v>-154831.22374325458</v>
      </c>
      <c r="R27" s="48">
        <v>-237381.88274988293</v>
      </c>
      <c r="S27" s="32">
        <v>-322816.85646542319</v>
      </c>
      <c r="V27" s="47">
        <v>-87283</v>
      </c>
      <c r="W27" s="48">
        <v>-180489</v>
      </c>
      <c r="X27" s="48">
        <v>-271877</v>
      </c>
      <c r="Y27" s="32">
        <v>-362323</v>
      </c>
      <c r="AB27" s="47">
        <v>-90520</v>
      </c>
      <c r="AC27" s="48">
        <v>-196700</v>
      </c>
      <c r="AD27" s="48">
        <v>-292869</v>
      </c>
      <c r="AE27" s="32">
        <v>-393756</v>
      </c>
      <c r="AG27" s="47">
        <f>'P&amp;L QRT_new'!AH27</f>
        <v>-135369.53330808444</v>
      </c>
      <c r="AH27" s="48">
        <f>AG27+'P&amp;L QRT_new'!AI27</f>
        <v>-285611.59837582737</v>
      </c>
      <c r="AI27" s="48">
        <f>AH27+'P&amp;L QRT_new'!AJ27</f>
        <v>-427073.08914912294</v>
      </c>
      <c r="AJ27" s="32">
        <f>AI27+'P&amp;L QRT_new'!AK27</f>
        <v>-573232.32811848354</v>
      </c>
      <c r="AK27" s="384"/>
      <c r="AL27" s="47">
        <v>-102831</v>
      </c>
      <c r="AM27" s="48">
        <v>-247619</v>
      </c>
      <c r="AN27" s="48">
        <f>AM27+'P&amp;L QRT_new'!AP27</f>
        <v>-408008.86114689999</v>
      </c>
      <c r="AO27" s="32">
        <v>-552623.76782750001</v>
      </c>
      <c r="AQ27" s="47">
        <f>'P&amp;L QRT_new'!AT27</f>
        <v>-146159.41007105229</v>
      </c>
      <c r="AR27" s="48">
        <f>AQ27+'P&amp;L QRT_new'!AU27</f>
        <v>-304548.87753054779</v>
      </c>
      <c r="AS27" s="48">
        <f>AR27+'P&amp;L QRT_new'!AV27</f>
        <v>-464938.73867744778</v>
      </c>
      <c r="AT27" s="32">
        <f>AS27+'P&amp;L QRT_new'!AW27</f>
        <v>-609553.6453580478</v>
      </c>
      <c r="AV27" s="399"/>
      <c r="AW27" s="399"/>
      <c r="AX27" s="399"/>
      <c r="AY27" s="399"/>
      <c r="AZ27" s="180"/>
      <c r="BA27" s="496">
        <v>-146953.1009658</v>
      </c>
      <c r="BB27" s="48"/>
      <c r="BC27" s="48"/>
      <c r="BD27" s="32"/>
      <c r="BE27" s="430"/>
      <c r="BF27" s="399"/>
      <c r="BG27" s="399"/>
      <c r="BH27" s="399"/>
      <c r="BI27" s="399"/>
      <c r="BJ27" s="430"/>
      <c r="BK27" s="384"/>
      <c r="BN27" s="26"/>
      <c r="BO27" s="26"/>
      <c r="BP27" s="26"/>
      <c r="BQ27" s="26"/>
      <c r="BS27" s="26"/>
      <c r="BT27" s="26"/>
      <c r="BU27" s="26"/>
      <c r="BV27" s="26"/>
    </row>
    <row r="28" spans="1:74" s="40" customFormat="1" ht="11.4" customHeight="1" x14ac:dyDescent="0.3">
      <c r="A28" s="79"/>
      <c r="B28" s="43" t="s">
        <v>39</v>
      </c>
      <c r="C28" s="22"/>
      <c r="D28" s="47">
        <v>-40442</v>
      </c>
      <c r="E28" s="48">
        <v>-97847.338399999993</v>
      </c>
      <c r="F28" s="48">
        <v>-161141</v>
      </c>
      <c r="G28" s="32">
        <v>-226023</v>
      </c>
      <c r="H28" s="22"/>
      <c r="I28" s="22"/>
      <c r="J28" s="47">
        <v>-53864</v>
      </c>
      <c r="K28" s="48">
        <v>-130221</v>
      </c>
      <c r="L28" s="48">
        <v>-207914</v>
      </c>
      <c r="M28" s="32">
        <v>-316644</v>
      </c>
      <c r="N28" s="22"/>
      <c r="O28" s="22"/>
      <c r="P28" s="47">
        <v>-79665.179356412482</v>
      </c>
      <c r="Q28" s="48">
        <v>-189538.2565666468</v>
      </c>
      <c r="R28" s="48">
        <v>-305478.53007225355</v>
      </c>
      <c r="S28" s="32">
        <v>-419350.17792660027</v>
      </c>
      <c r="T28" s="22"/>
      <c r="U28" s="22"/>
      <c r="V28" s="47">
        <v>-111745</v>
      </c>
      <c r="W28" s="48">
        <v>-239581</v>
      </c>
      <c r="X28" s="48">
        <v>-371806</v>
      </c>
      <c r="Y28" s="32">
        <v>-493691</v>
      </c>
      <c r="Z28" s="22"/>
      <c r="AA28" s="22"/>
      <c r="AB28" s="47">
        <v>-132094</v>
      </c>
      <c r="AC28" s="48">
        <v>-286710</v>
      </c>
      <c r="AD28" s="48">
        <v>-436441</v>
      </c>
      <c r="AE28" s="32">
        <v>-588405</v>
      </c>
      <c r="AF28" s="25"/>
      <c r="AG28" s="47">
        <f>'P&amp;L QRT_new'!AH28</f>
        <v>-233189.76315869793</v>
      </c>
      <c r="AH28" s="48">
        <f>AG28+'P&amp;L QRT_new'!AI28</f>
        <v>-478721.52138585545</v>
      </c>
      <c r="AI28" s="48">
        <f>AH28+'P&amp;L QRT_new'!AJ28</f>
        <v>-727223.59920355352</v>
      </c>
      <c r="AJ28" s="32">
        <f>AI28+'P&amp;L QRT_new'!AK28</f>
        <v>-934645.87317370996</v>
      </c>
      <c r="AK28" s="384"/>
      <c r="AL28" s="47">
        <v>-153464</v>
      </c>
      <c r="AM28" s="48">
        <v>-419064</v>
      </c>
      <c r="AN28" s="48">
        <v>-706658.89192550001</v>
      </c>
      <c r="AO28" s="32">
        <v>-965810.74889639998</v>
      </c>
      <c r="AP28" s="25"/>
      <c r="AQ28" s="47">
        <f>'P&amp;L QRT_new'!AT28</f>
        <v>-269897.65769563825</v>
      </c>
      <c r="AR28" s="48">
        <f>AQ28+'P&amp;L QRT_new'!AU28</f>
        <v>-562001.40741810307</v>
      </c>
      <c r="AS28" s="48">
        <f>AR28+'P&amp;L QRT_new'!AV28</f>
        <v>-849596.29934360308</v>
      </c>
      <c r="AT28" s="32">
        <f>AS28+'P&amp;L QRT_new'!AW28</f>
        <v>-1108748.1563145029</v>
      </c>
      <c r="AU28" s="25"/>
      <c r="AV28" s="399"/>
      <c r="AW28" s="399"/>
      <c r="AX28" s="399"/>
      <c r="AY28" s="399"/>
      <c r="AZ28" s="180"/>
      <c r="BA28" s="496">
        <v>-274164.70759170002</v>
      </c>
      <c r="BB28" s="48"/>
      <c r="BC28" s="48"/>
      <c r="BD28" s="32"/>
      <c r="BE28" s="430"/>
      <c r="BF28" s="399"/>
      <c r="BG28" s="399"/>
      <c r="BH28" s="399"/>
      <c r="BI28" s="399"/>
      <c r="BJ28" s="430"/>
      <c r="BK28" s="384"/>
      <c r="BN28" s="41"/>
      <c r="BO28" s="41"/>
      <c r="BP28" s="41"/>
      <c r="BQ28" s="41"/>
      <c r="BS28" s="41"/>
      <c r="BT28" s="41"/>
      <c r="BU28" s="41"/>
      <c r="BV28" s="41"/>
    </row>
    <row r="29" spans="1:74" s="86" customFormat="1" ht="11.4" customHeight="1" outlineLevel="1" x14ac:dyDescent="0.3">
      <c r="A29" s="80"/>
      <c r="B29" s="81" t="s">
        <v>40</v>
      </c>
      <c r="C29" s="82"/>
      <c r="D29" s="83">
        <v>-3095</v>
      </c>
      <c r="E29" s="84">
        <v>-9462</v>
      </c>
      <c r="F29" s="84">
        <v>-16782</v>
      </c>
      <c r="G29" s="85">
        <v>-23353</v>
      </c>
      <c r="J29" s="83">
        <v>-4565</v>
      </c>
      <c r="K29" s="84">
        <v>-11346</v>
      </c>
      <c r="L29" s="84">
        <v>-19830</v>
      </c>
      <c r="M29" s="85">
        <v>-29259</v>
      </c>
      <c r="P29" s="83">
        <v>-4565</v>
      </c>
      <c r="Q29" s="84">
        <v>-6781</v>
      </c>
      <c r="R29" s="84">
        <v>-8484</v>
      </c>
      <c r="S29" s="85">
        <v>-9429</v>
      </c>
      <c r="T29" s="22"/>
      <c r="U29" s="22"/>
      <c r="V29" s="83">
        <v>-3441</v>
      </c>
      <c r="W29" s="84">
        <v>-10838</v>
      </c>
      <c r="X29" s="84">
        <v>-19537</v>
      </c>
      <c r="Y29" s="85">
        <v>-27518</v>
      </c>
      <c r="Z29" s="22"/>
      <c r="AA29" s="22"/>
      <c r="AB29" s="83">
        <v>-5097</v>
      </c>
      <c r="AC29" s="84">
        <v>-12243</v>
      </c>
      <c r="AD29" s="84">
        <v>-18128</v>
      </c>
      <c r="AE29" s="85">
        <v>-25522</v>
      </c>
      <c r="AF29" s="25"/>
      <c r="AG29" s="83">
        <f>'P&amp;L QRT_new'!AH29</f>
        <v>-5097</v>
      </c>
      <c r="AH29" s="84">
        <f>AG29+'P&amp;L QRT_new'!AI29</f>
        <v>-12243</v>
      </c>
      <c r="AI29" s="84">
        <f>AH29+'P&amp;L QRT_new'!AJ29</f>
        <v>-18128</v>
      </c>
      <c r="AJ29" s="85">
        <f>AI29+'P&amp;L QRT_new'!AK29</f>
        <v>-25522</v>
      </c>
      <c r="AK29" s="384"/>
      <c r="AL29" s="83">
        <v>-4252</v>
      </c>
      <c r="AM29" s="84">
        <v>-9826</v>
      </c>
      <c r="AN29" s="84">
        <v>-14845.654469999999</v>
      </c>
      <c r="AO29" s="85">
        <v>-26075.375120000001</v>
      </c>
      <c r="AP29" s="25"/>
      <c r="AQ29" s="83">
        <f>AL29</f>
        <v>-4252</v>
      </c>
      <c r="AR29" s="84">
        <f>AM29</f>
        <v>-9826</v>
      </c>
      <c r="AS29" s="84">
        <f>AN29</f>
        <v>-14845.654469999999</v>
      </c>
      <c r="AT29" s="85">
        <f>AO29</f>
        <v>-26075.375120000001</v>
      </c>
      <c r="AU29" s="25"/>
      <c r="AV29" s="399"/>
      <c r="AW29" s="399"/>
      <c r="AX29" s="399"/>
      <c r="AY29" s="399"/>
      <c r="AZ29" s="180"/>
      <c r="BA29" s="522">
        <v>-4080.6523399999996</v>
      </c>
      <c r="BB29" s="84"/>
      <c r="BC29" s="84"/>
      <c r="BD29" s="85"/>
      <c r="BE29" s="430"/>
      <c r="BF29" s="399"/>
      <c r="BG29" s="399"/>
      <c r="BH29" s="399"/>
      <c r="BI29" s="399"/>
      <c r="BJ29" s="430"/>
      <c r="BK29" s="384"/>
      <c r="BN29" s="26"/>
      <c r="BO29" s="26"/>
      <c r="BP29" s="26"/>
      <c r="BQ29" s="26"/>
      <c r="BS29" s="26"/>
      <c r="BT29" s="26"/>
      <c r="BU29" s="26"/>
      <c r="BV29" s="26"/>
    </row>
    <row r="30" spans="1:74" s="88" customFormat="1" ht="11.4" customHeight="1" outlineLevel="1" x14ac:dyDescent="0.3">
      <c r="A30" s="80"/>
      <c r="B30" s="81" t="s">
        <v>41</v>
      </c>
      <c r="C30" s="87"/>
      <c r="D30" s="83">
        <v>-37347</v>
      </c>
      <c r="E30" s="84">
        <v>-88385.338399999993</v>
      </c>
      <c r="F30" s="84">
        <v>-144359</v>
      </c>
      <c r="G30" s="85">
        <v>-202670</v>
      </c>
      <c r="J30" s="83">
        <v>-49299</v>
      </c>
      <c r="K30" s="84">
        <v>-118875</v>
      </c>
      <c r="L30" s="84">
        <v>-188084</v>
      </c>
      <c r="M30" s="85">
        <v>-287385</v>
      </c>
      <c r="P30" s="83">
        <v>-75100.179356412482</v>
      </c>
      <c r="Q30" s="84">
        <v>-182757.2565666468</v>
      </c>
      <c r="R30" s="84">
        <v>-296994.53007225355</v>
      </c>
      <c r="S30" s="85">
        <v>-409921.17792660027</v>
      </c>
      <c r="T30" s="22"/>
      <c r="U30" s="22"/>
      <c r="V30" s="83">
        <v>-108304</v>
      </c>
      <c r="W30" s="84">
        <v>-228743</v>
      </c>
      <c r="X30" s="84">
        <v>-352269</v>
      </c>
      <c r="Y30" s="85">
        <v>-466173</v>
      </c>
      <c r="Z30" s="22"/>
      <c r="AA30" s="22"/>
      <c r="AB30" s="83">
        <f>AB28-AB29</f>
        <v>-126997</v>
      </c>
      <c r="AC30" s="84">
        <f>AC28-AC29</f>
        <v>-274467</v>
      </c>
      <c r="AD30" s="84">
        <f>AD28-AD29</f>
        <v>-418313</v>
      </c>
      <c r="AE30" s="85">
        <f>AE28-AE29</f>
        <v>-562883</v>
      </c>
      <c r="AF30" s="25"/>
      <c r="AG30" s="83">
        <f>'P&amp;L QRT_new'!AH30</f>
        <v>-228092.76315869793</v>
      </c>
      <c r="AH30" s="84">
        <f>AG30+'P&amp;L QRT_new'!AI30</f>
        <v>-466478.52138585545</v>
      </c>
      <c r="AI30" s="84">
        <f>AH30+'P&amp;L QRT_new'!AJ30</f>
        <v>-709095.59920355352</v>
      </c>
      <c r="AJ30" s="85">
        <f>AI30+'P&amp;L QRT_new'!AK30</f>
        <v>-909123.87317370996</v>
      </c>
      <c r="AK30" s="384"/>
      <c r="AL30" s="83">
        <f>AL28-AL29</f>
        <v>-149212</v>
      </c>
      <c r="AM30" s="84">
        <f>AM28-AM29</f>
        <v>-409238</v>
      </c>
      <c r="AN30" s="84">
        <f>AN28-AN29</f>
        <v>-691813.23745550006</v>
      </c>
      <c r="AO30" s="85">
        <f>AO28-AO29</f>
        <v>-939735.3737764</v>
      </c>
      <c r="AP30" s="25"/>
      <c r="AQ30" s="83">
        <f>AQ28-AQ29</f>
        <v>-265645.65769563825</v>
      </c>
      <c r="AR30" s="84">
        <f>AR28-AR29</f>
        <v>-552175.40741810307</v>
      </c>
      <c r="AS30" s="84">
        <f>AS28-AS29</f>
        <v>-834750.64487360313</v>
      </c>
      <c r="AT30" s="85">
        <f>AT28-AT29</f>
        <v>-1082672.781194503</v>
      </c>
      <c r="AU30" s="25"/>
      <c r="AV30" s="399"/>
      <c r="AW30" s="399"/>
      <c r="AX30" s="399"/>
      <c r="AY30" s="399"/>
      <c r="AZ30" s="180"/>
      <c r="BA30" s="522">
        <f>BA28-BA29</f>
        <v>-270084.05525170005</v>
      </c>
      <c r="BB30" s="84"/>
      <c r="BC30" s="84"/>
      <c r="BD30" s="85"/>
      <c r="BE30" s="430"/>
      <c r="BF30" s="399"/>
      <c r="BG30" s="399"/>
      <c r="BH30" s="399"/>
      <c r="BI30" s="399"/>
      <c r="BJ30" s="430"/>
      <c r="BK30" s="384"/>
      <c r="BN30" s="26"/>
      <c r="BO30" s="26"/>
      <c r="BP30" s="26"/>
      <c r="BQ30" s="26"/>
      <c r="BS30" s="26"/>
      <c r="BT30" s="26"/>
      <c r="BU30" s="26"/>
      <c r="BV30" s="26"/>
    </row>
    <row r="31" spans="1:74" ht="11.4" customHeight="1" x14ac:dyDescent="0.3">
      <c r="A31" s="42"/>
      <c r="B31" s="43" t="s">
        <v>42</v>
      </c>
      <c r="D31" s="47">
        <v>-21223</v>
      </c>
      <c r="E31" s="48">
        <v>-42410.386480000001</v>
      </c>
      <c r="F31" s="48">
        <v>-64490</v>
      </c>
      <c r="G31" s="32">
        <v>-84238</v>
      </c>
      <c r="J31" s="47">
        <v>-20649</v>
      </c>
      <c r="K31" s="48">
        <v>-41526</v>
      </c>
      <c r="L31" s="48">
        <v>-71471</v>
      </c>
      <c r="M31" s="32">
        <v>-96430</v>
      </c>
      <c r="P31" s="47">
        <v>-20655.733359599999</v>
      </c>
      <c r="Q31" s="48">
        <v>-41585.6401377</v>
      </c>
      <c r="R31" s="48">
        <v>-71531.075737699997</v>
      </c>
      <c r="S31" s="32">
        <v>-96492.234050999992</v>
      </c>
      <c r="V31" s="47">
        <v>-27001</v>
      </c>
      <c r="W31" s="48">
        <v>-59587</v>
      </c>
      <c r="X31" s="48">
        <v>-86401</v>
      </c>
      <c r="Y31" s="32">
        <v>-113417</v>
      </c>
      <c r="AB31" s="47">
        <v>-27421</v>
      </c>
      <c r="AC31" s="48">
        <v>-50857</v>
      </c>
      <c r="AD31" s="48">
        <v>-79288</v>
      </c>
      <c r="AE31" s="32">
        <v>-103835</v>
      </c>
      <c r="AG31" s="47">
        <f>'P&amp;L QRT_new'!AH31</f>
        <v>-27421</v>
      </c>
      <c r="AH31" s="48">
        <f>AG31+'P&amp;L QRT_new'!AI31</f>
        <v>-50857</v>
      </c>
      <c r="AI31" s="48">
        <f>AH31+'P&amp;L QRT_new'!AJ31</f>
        <v>-79288</v>
      </c>
      <c r="AJ31" s="32">
        <f>AI31+'P&amp;L QRT_new'!AK31</f>
        <v>-103835</v>
      </c>
      <c r="AK31" s="384"/>
      <c r="AL31" s="47">
        <v>-27794</v>
      </c>
      <c r="AM31" s="48">
        <v>-59827</v>
      </c>
      <c r="AN31" s="48">
        <f>AM31+'P&amp;L QRT_new'!AP31</f>
        <v>-94659.578890000004</v>
      </c>
      <c r="AO31" s="32">
        <v>-134793.30960000001</v>
      </c>
      <c r="AQ31" s="47">
        <f>'P&amp;L QRT_new'!AT31</f>
        <v>-27794</v>
      </c>
      <c r="AR31" s="48">
        <f>AQ31+'P&amp;L QRT_new'!AU31</f>
        <v>-59827</v>
      </c>
      <c r="AS31" s="48">
        <f>AR31+'P&amp;L QRT_new'!AV31</f>
        <v>-94659.578890000004</v>
      </c>
      <c r="AT31" s="32">
        <f>AS31+'P&amp;L QRT_new'!AW31</f>
        <v>-134793.30960000001</v>
      </c>
      <c r="AV31" s="399"/>
      <c r="AW31" s="399"/>
      <c r="AX31" s="399"/>
      <c r="AY31" s="399"/>
      <c r="AZ31" s="180"/>
      <c r="BA31" s="496">
        <v>-28505.493549999999</v>
      </c>
      <c r="BB31" s="48"/>
      <c r="BC31" s="48"/>
      <c r="BD31" s="32"/>
      <c r="BE31" s="430"/>
      <c r="BF31" s="399"/>
      <c r="BG31" s="399"/>
      <c r="BH31" s="399"/>
      <c r="BI31" s="399"/>
      <c r="BJ31" s="430"/>
      <c r="BK31" s="384"/>
      <c r="BN31" s="26"/>
      <c r="BO31" s="26"/>
      <c r="BP31" s="26"/>
      <c r="BQ31" s="26"/>
      <c r="BS31" s="26"/>
      <c r="BT31" s="26"/>
      <c r="BU31" s="26"/>
      <c r="BV31" s="26"/>
    </row>
    <row r="32" spans="1:74" ht="11.4" customHeight="1" x14ac:dyDescent="0.3">
      <c r="A32" s="42"/>
      <c r="B32" s="43" t="s">
        <v>43</v>
      </c>
      <c r="D32" s="47">
        <v>-1214</v>
      </c>
      <c r="E32" s="48">
        <v>-2509.0505599999997</v>
      </c>
      <c r="F32" s="48">
        <v>-3985</v>
      </c>
      <c r="G32" s="32">
        <v>-5701</v>
      </c>
      <c r="J32" s="47">
        <v>-1719</v>
      </c>
      <c r="K32" s="48">
        <v>-3623</v>
      </c>
      <c r="L32" s="48">
        <v>-5913</v>
      </c>
      <c r="M32" s="32">
        <v>-8433</v>
      </c>
      <c r="P32" s="47">
        <v>-1990.8810654827998</v>
      </c>
      <c r="Q32" s="48">
        <v>-4071.2178721518571</v>
      </c>
      <c r="R32" s="48">
        <v>-6615.8902979616996</v>
      </c>
      <c r="S32" s="32">
        <v>-9167.6574147354004</v>
      </c>
      <c r="V32" s="47">
        <v>-4454</v>
      </c>
      <c r="W32" s="48">
        <v>-8702</v>
      </c>
      <c r="X32" s="48">
        <v>-12849</v>
      </c>
      <c r="Y32" s="32">
        <v>-16902</v>
      </c>
      <c r="AB32" s="47">
        <v>-3866</v>
      </c>
      <c r="AC32" s="48">
        <v>-7926</v>
      </c>
      <c r="AD32" s="48">
        <v>-11921</v>
      </c>
      <c r="AE32" s="32">
        <v>-16512</v>
      </c>
      <c r="AG32" s="47">
        <f>'P&amp;L QRT_new'!AH32</f>
        <v>-3866</v>
      </c>
      <c r="AH32" s="48">
        <f>AG32+'P&amp;L QRT_new'!AI32</f>
        <v>-7926</v>
      </c>
      <c r="AI32" s="48">
        <f>AH32+'P&amp;L QRT_new'!AJ32</f>
        <v>-12083.80638</v>
      </c>
      <c r="AJ32" s="32">
        <f>AI32+'P&amp;L QRT_new'!AK32</f>
        <v>-16674.806380000002</v>
      </c>
      <c r="AK32" s="384"/>
      <c r="AL32" s="47">
        <v>-2855</v>
      </c>
      <c r="AM32" s="48">
        <v>-6510</v>
      </c>
      <c r="AN32" s="48">
        <f>AM32+'P&amp;L QRT_new'!AP32</f>
        <v>-10130.708130000001</v>
      </c>
      <c r="AO32" s="32">
        <v>-14053.153699999999</v>
      </c>
      <c r="AQ32" s="47">
        <f>'P&amp;L QRT_new'!AT32</f>
        <v>-2855</v>
      </c>
      <c r="AR32" s="48">
        <f>AQ32+'P&amp;L QRT_new'!AU32</f>
        <v>-6510</v>
      </c>
      <c r="AS32" s="48">
        <f>AR32+'P&amp;L QRT_new'!AV32</f>
        <v>-10130.708130000001</v>
      </c>
      <c r="AT32" s="32">
        <f>AS32+'P&amp;L QRT_new'!AW32</f>
        <v>-14053.153699999999</v>
      </c>
      <c r="AV32" s="399"/>
      <c r="AW32" s="399"/>
      <c r="AX32" s="399"/>
      <c r="AY32" s="399"/>
      <c r="AZ32" s="180"/>
      <c r="BA32" s="496">
        <v>-2950.9882699999998</v>
      </c>
      <c r="BB32" s="48"/>
      <c r="BC32" s="48"/>
      <c r="BD32" s="32"/>
      <c r="BE32" s="430"/>
      <c r="BF32" s="399"/>
      <c r="BG32" s="399"/>
      <c r="BH32" s="399"/>
      <c r="BI32" s="399"/>
      <c r="BJ32" s="430"/>
      <c r="BK32" s="384"/>
      <c r="BN32" s="26"/>
      <c r="BO32" s="26"/>
      <c r="BP32" s="26"/>
      <c r="BQ32" s="26"/>
      <c r="BS32" s="26"/>
      <c r="BT32" s="26"/>
      <c r="BU32" s="26"/>
      <c r="BV32" s="26"/>
    </row>
    <row r="33" spans="1:74" ht="11.4" customHeight="1" x14ac:dyDescent="0.3">
      <c r="A33" s="42"/>
      <c r="B33" s="43" t="s">
        <v>44</v>
      </c>
      <c r="D33" s="47">
        <v>-1031</v>
      </c>
      <c r="E33" s="48">
        <v>-2099</v>
      </c>
      <c r="F33" s="48">
        <v>-3320</v>
      </c>
      <c r="G33" s="32">
        <v>-4592</v>
      </c>
      <c r="J33" s="47">
        <v>-1297</v>
      </c>
      <c r="K33" s="48">
        <v>-2682</v>
      </c>
      <c r="L33" s="48">
        <v>-4132</v>
      </c>
      <c r="M33" s="32">
        <v>-5680</v>
      </c>
      <c r="P33" s="47">
        <v>-1297</v>
      </c>
      <c r="Q33" s="48">
        <v>-2682</v>
      </c>
      <c r="R33" s="48">
        <v>-4132</v>
      </c>
      <c r="S33" s="32">
        <v>-5680</v>
      </c>
      <c r="V33" s="47">
        <v>-1561</v>
      </c>
      <c r="W33" s="48">
        <v>-3136</v>
      </c>
      <c r="X33" s="48">
        <v>-4858</v>
      </c>
      <c r="Y33" s="32">
        <v>-6735</v>
      </c>
      <c r="AB33" s="47">
        <v>-2050</v>
      </c>
      <c r="AC33" s="48">
        <v>-4102</v>
      </c>
      <c r="AD33" s="48">
        <v>-6126</v>
      </c>
      <c r="AE33" s="32">
        <v>-8150</v>
      </c>
      <c r="AG33" s="47">
        <f>'P&amp;L QRT_new'!AH33</f>
        <v>-2050</v>
      </c>
      <c r="AH33" s="48">
        <f>AG33+'P&amp;L QRT_new'!AI33</f>
        <v>-4102</v>
      </c>
      <c r="AI33" s="48">
        <f>AH33+'P&amp;L QRT_new'!AJ33</f>
        <v>-6126</v>
      </c>
      <c r="AJ33" s="32">
        <f>AI33+'P&amp;L QRT_new'!AK33</f>
        <v>-8150</v>
      </c>
      <c r="AK33" s="384"/>
      <c r="AL33" s="47">
        <v>-2021</v>
      </c>
      <c r="AM33" s="48">
        <v>-4094</v>
      </c>
      <c r="AN33" s="48">
        <f>AM33+'P&amp;L QRT_new'!AP33-0.4</f>
        <v>-6168.9852699999992</v>
      </c>
      <c r="AO33" s="48">
        <v>-8200.8642999999993</v>
      </c>
      <c r="AQ33" s="47">
        <f>'P&amp;L QRT_new'!AT33</f>
        <v>-2021</v>
      </c>
      <c r="AR33" s="48">
        <f>AQ33+'P&amp;L QRT_new'!AU33</f>
        <v>-4094</v>
      </c>
      <c r="AS33" s="48">
        <f>AR33+'P&amp;L QRT_new'!AV33</f>
        <v>-6168.5852699999996</v>
      </c>
      <c r="AT33" s="32">
        <f>AS33+'P&amp;L QRT_new'!AW33</f>
        <v>-8200.4642999999996</v>
      </c>
      <c r="AV33" s="399"/>
      <c r="AW33" s="399"/>
      <c r="AX33" s="399"/>
      <c r="AY33" s="399"/>
      <c r="AZ33" s="180"/>
      <c r="BA33" s="496">
        <v>-2066.2570000000001</v>
      </c>
      <c r="BB33" s="48"/>
      <c r="BC33" s="48"/>
      <c r="BD33" s="32"/>
      <c r="BE33" s="430"/>
      <c r="BF33" s="399"/>
      <c r="BG33" s="399"/>
      <c r="BH33" s="399"/>
      <c r="BI33" s="399"/>
      <c r="BJ33" s="430"/>
      <c r="BK33" s="384"/>
      <c r="BN33" s="26"/>
      <c r="BO33" s="26"/>
      <c r="BP33" s="26"/>
      <c r="BQ33" s="26"/>
      <c r="BS33" s="26"/>
      <c r="BT33" s="26"/>
      <c r="BU33" s="26"/>
      <c r="BV33" s="26"/>
    </row>
    <row r="34" spans="1:74" ht="11.4" customHeight="1" thickBot="1" x14ac:dyDescent="0.35">
      <c r="A34" s="42"/>
      <c r="B34" s="89" t="s">
        <v>45</v>
      </c>
      <c r="C34" s="90"/>
      <c r="D34" s="91">
        <v>-713</v>
      </c>
      <c r="E34" s="92">
        <v>-1193.4000000000001</v>
      </c>
      <c r="F34" s="92">
        <v>-1607</v>
      </c>
      <c r="G34" s="93">
        <v>-2236</v>
      </c>
      <c r="H34" s="90"/>
      <c r="I34" s="90"/>
      <c r="J34" s="91">
        <v>-629</v>
      </c>
      <c r="K34" s="92">
        <v>-1259</v>
      </c>
      <c r="L34" s="92">
        <v>-1888</v>
      </c>
      <c r="M34" s="93">
        <v>-2479</v>
      </c>
      <c r="N34" s="90"/>
      <c r="O34" s="90"/>
      <c r="P34" s="91">
        <v>-629</v>
      </c>
      <c r="Q34" s="92">
        <v>-1259</v>
      </c>
      <c r="R34" s="92">
        <v>-1888</v>
      </c>
      <c r="S34" s="93">
        <v>-2479</v>
      </c>
      <c r="V34" s="91">
        <v>-176</v>
      </c>
      <c r="W34" s="92">
        <v>-377</v>
      </c>
      <c r="X34" s="92">
        <v>-551</v>
      </c>
      <c r="Y34" s="93">
        <v>-708</v>
      </c>
      <c r="AB34" s="91">
        <v>-8722</v>
      </c>
      <c r="AC34" s="92">
        <v>-8823</v>
      </c>
      <c r="AD34" s="92">
        <v>-8997</v>
      </c>
      <c r="AE34" s="93">
        <f>AD34+'P&amp;L QRT_new'!AE34</f>
        <v>0</v>
      </c>
      <c r="AG34" s="91">
        <f>'P&amp;L QRT_new'!AH34</f>
        <v>-8722</v>
      </c>
      <c r="AH34" s="92">
        <f>AG34+'P&amp;L QRT_new'!AI34</f>
        <v>-8823</v>
      </c>
      <c r="AI34" s="92">
        <f>AH34+'P&amp;L QRT_new'!AJ34</f>
        <v>-8997</v>
      </c>
      <c r="AJ34" s="399"/>
      <c r="AK34" s="384"/>
      <c r="AL34" s="399"/>
      <c r="AM34" s="399"/>
      <c r="AN34" s="399"/>
      <c r="AO34" s="398"/>
      <c r="AQ34" s="399"/>
      <c r="AR34" s="399"/>
      <c r="AS34" s="399"/>
      <c r="AT34" s="399"/>
      <c r="AV34" s="399"/>
      <c r="AW34" s="399"/>
      <c r="AX34" s="399"/>
      <c r="AY34" s="399"/>
      <c r="AZ34" s="180"/>
      <c r="BA34" s="398"/>
      <c r="BB34" s="398"/>
      <c r="BC34" s="398"/>
      <c r="BD34" s="398"/>
      <c r="BE34" s="494"/>
      <c r="BF34" s="399"/>
      <c r="BG34" s="399"/>
      <c r="BH34" s="399"/>
      <c r="BI34" s="399"/>
      <c r="BJ34" s="430"/>
      <c r="BK34" s="384"/>
      <c r="BN34" s="26"/>
      <c r="BO34" s="26"/>
      <c r="BP34" s="26"/>
      <c r="BQ34" s="26"/>
      <c r="BS34" s="26"/>
      <c r="BT34" s="26"/>
      <c r="BU34" s="26"/>
      <c r="BV34" s="26"/>
    </row>
    <row r="35" spans="1:74" ht="11.4" customHeight="1" x14ac:dyDescent="0.3">
      <c r="A35" s="42"/>
      <c r="B35" s="43" t="s">
        <v>46</v>
      </c>
      <c r="D35" s="47">
        <v>-2642</v>
      </c>
      <c r="E35" s="48">
        <v>-5521.3354899999995</v>
      </c>
      <c r="F35" s="48">
        <v>-9020</v>
      </c>
      <c r="G35" s="32">
        <v>-14510</v>
      </c>
      <c r="J35" s="47">
        <v>-3185</v>
      </c>
      <c r="K35" s="48">
        <v>-8663</v>
      </c>
      <c r="L35" s="48">
        <v>-11860</v>
      </c>
      <c r="M35" s="32">
        <v>-22066</v>
      </c>
      <c r="P35" s="47">
        <v>-3858.6363438937001</v>
      </c>
      <c r="Q35" s="48">
        <v>-10416.363741847108</v>
      </c>
      <c r="R35" s="48">
        <v>-13753.197232787452</v>
      </c>
      <c r="S35" s="32">
        <v>-21383.032670076598</v>
      </c>
      <c r="V35" s="47">
        <v>-5087</v>
      </c>
      <c r="W35" s="48">
        <v>-11352</v>
      </c>
      <c r="X35" s="48">
        <v>-17564</v>
      </c>
      <c r="Y35" s="32">
        <v>-29428</v>
      </c>
      <c r="AB35" s="47">
        <v>-6946</v>
      </c>
      <c r="AC35" s="48">
        <v>-16669</v>
      </c>
      <c r="AD35" s="48">
        <v>-24564</v>
      </c>
      <c r="AE35" s="32">
        <v>-33086</v>
      </c>
      <c r="AG35" s="47">
        <f>'P&amp;L QRT_new'!AH35</f>
        <v>-22073.085440809831</v>
      </c>
      <c r="AH35" s="48">
        <f>AG35+'P&amp;L QRT_new'!AI35</f>
        <v>-53973.213439547675</v>
      </c>
      <c r="AI35" s="48">
        <f>AH35+'P&amp;L QRT_new'!AJ35</f>
        <v>-78739.98026163668</v>
      </c>
      <c r="AJ35" s="32">
        <f>AI35+'P&amp;L QRT_new'!AK35</f>
        <v>-119438.13173436628</v>
      </c>
      <c r="AK35" s="384"/>
      <c r="AL35" s="47">
        <v>-7157</v>
      </c>
      <c r="AM35" s="48">
        <v>-17556</v>
      </c>
      <c r="AN35" s="48">
        <f>AM35+'P&amp;L QRT_new'!AP35+0.4</f>
        <v>-30782.960329062</v>
      </c>
      <c r="AO35" s="32">
        <v>-42294.714389059001</v>
      </c>
      <c r="AQ35" s="47">
        <f>'P&amp;L QRT_new'!AT35</f>
        <v>-22946.604746616045</v>
      </c>
      <c r="AR35" s="48">
        <f>AQ35+'P&amp;L QRT_new'!AU35</f>
        <v>-40935.731261608002</v>
      </c>
      <c r="AS35" s="48">
        <f>AR35+'P&amp;L QRT_new'!AV35</f>
        <v>-54163.091590670003</v>
      </c>
      <c r="AT35" s="32">
        <f>AS35+'P&amp;L QRT_new'!AW35</f>
        <v>-65674.845650667005</v>
      </c>
      <c r="AV35" s="399"/>
      <c r="AW35" s="399"/>
      <c r="AX35" s="399"/>
      <c r="AY35" s="399"/>
      <c r="AZ35" s="180"/>
      <c r="BA35" s="47">
        <v>-15569.965771697</v>
      </c>
      <c r="BB35" s="48"/>
      <c r="BC35" s="48"/>
      <c r="BD35" s="520"/>
      <c r="BE35" s="494"/>
      <c r="BF35" s="399"/>
      <c r="BG35" s="399"/>
      <c r="BH35" s="399"/>
      <c r="BI35" s="399"/>
      <c r="BJ35" s="430"/>
      <c r="BK35" s="384"/>
      <c r="BN35" s="26"/>
      <c r="BO35" s="26"/>
      <c r="BP35" s="26"/>
      <c r="BQ35" s="26"/>
      <c r="BS35" s="26"/>
      <c r="BT35" s="26"/>
      <c r="BU35" s="26"/>
      <c r="BV35" s="26"/>
    </row>
    <row r="36" spans="1:74" s="86" customFormat="1" ht="11.4" customHeight="1" outlineLevel="1" x14ac:dyDescent="0.3">
      <c r="A36" s="80"/>
      <c r="B36" s="81" t="s">
        <v>40</v>
      </c>
      <c r="C36" s="82"/>
      <c r="D36" s="83">
        <v>0</v>
      </c>
      <c r="E36" s="84">
        <v>0</v>
      </c>
      <c r="F36" s="84">
        <v>0</v>
      </c>
      <c r="G36" s="85">
        <v>-410</v>
      </c>
      <c r="J36" s="83">
        <v>99</v>
      </c>
      <c r="K36" s="84">
        <v>25</v>
      </c>
      <c r="L36" s="84">
        <v>-173</v>
      </c>
      <c r="M36" s="85">
        <v>-510</v>
      </c>
      <c r="P36" s="83">
        <v>99</v>
      </c>
      <c r="Q36" s="84">
        <v>25</v>
      </c>
      <c r="R36" s="84">
        <v>-173</v>
      </c>
      <c r="S36" s="85">
        <v>-510</v>
      </c>
      <c r="T36" s="22"/>
      <c r="U36" s="22"/>
      <c r="V36" s="83">
        <v>-51</v>
      </c>
      <c r="W36" s="84">
        <v>-387</v>
      </c>
      <c r="X36" s="84">
        <v>-307</v>
      </c>
      <c r="Y36" s="85">
        <v>117</v>
      </c>
      <c r="Z36" s="22"/>
      <c r="AA36" s="22"/>
      <c r="AB36" s="83">
        <v>-290</v>
      </c>
      <c r="AC36" s="84">
        <v>-362</v>
      </c>
      <c r="AD36" s="84">
        <v>-563</v>
      </c>
      <c r="AE36" s="85">
        <v>-658</v>
      </c>
      <c r="AF36" s="25"/>
      <c r="AG36" s="83">
        <f>AB36</f>
        <v>-290</v>
      </c>
      <c r="AH36" s="84">
        <f>AC36</f>
        <v>-362</v>
      </c>
      <c r="AI36" s="84">
        <f>AD36</f>
        <v>-563</v>
      </c>
      <c r="AJ36" s="85">
        <f>AE36</f>
        <v>-658</v>
      </c>
      <c r="AK36" s="384"/>
      <c r="AL36" s="83">
        <v>89</v>
      </c>
      <c r="AM36" s="84">
        <v>566</v>
      </c>
      <c r="AN36" s="84">
        <f>AJ36</f>
        <v>-658</v>
      </c>
      <c r="AO36" s="85">
        <v>-555.00432999999998</v>
      </c>
      <c r="AP36" s="25"/>
      <c r="AQ36" s="83">
        <f>AL36</f>
        <v>89</v>
      </c>
      <c r="AR36" s="84">
        <f>AM36</f>
        <v>566</v>
      </c>
      <c r="AS36" s="84">
        <f>AN36</f>
        <v>-658</v>
      </c>
      <c r="AT36" s="85">
        <f>AO36</f>
        <v>-555.00432999999998</v>
      </c>
      <c r="AU36" s="25"/>
      <c r="AV36" s="399"/>
      <c r="AW36" s="399"/>
      <c r="AX36" s="399"/>
      <c r="AY36" s="399"/>
      <c r="AZ36" s="180"/>
      <c r="BA36" s="83">
        <v>-219.65457999999998</v>
      </c>
      <c r="BB36" s="84"/>
      <c r="BC36" s="84"/>
      <c r="BD36" s="521"/>
      <c r="BE36" s="494"/>
      <c r="BF36" s="399"/>
      <c r="BG36" s="399"/>
      <c r="BH36" s="399"/>
      <c r="BI36" s="399"/>
      <c r="BJ36" s="430"/>
      <c r="BK36" s="384"/>
      <c r="BN36" s="26"/>
      <c r="BO36" s="26"/>
      <c r="BP36" s="26"/>
      <c r="BQ36" s="26"/>
      <c r="BS36" s="26"/>
      <c r="BT36" s="26"/>
      <c r="BU36" s="26"/>
      <c r="BV36" s="26"/>
    </row>
    <row r="37" spans="1:74" s="88" customFormat="1" ht="11.4" customHeight="1" outlineLevel="1" x14ac:dyDescent="0.3">
      <c r="A37" s="94"/>
      <c r="B37" s="81" t="s">
        <v>47</v>
      </c>
      <c r="C37" s="87"/>
      <c r="D37" s="83">
        <v>-2642</v>
      </c>
      <c r="E37" s="84">
        <v>-5521.3354899999995</v>
      </c>
      <c r="F37" s="84">
        <v>-9020</v>
      </c>
      <c r="G37" s="85">
        <v>-14100</v>
      </c>
      <c r="J37" s="83">
        <v>-3284</v>
      </c>
      <c r="K37" s="84">
        <v>-8688</v>
      </c>
      <c r="L37" s="84">
        <v>-11687</v>
      </c>
      <c r="M37" s="85">
        <v>-21556</v>
      </c>
      <c r="P37" s="83">
        <v>-3957.6363438937001</v>
      </c>
      <c r="Q37" s="84">
        <v>-10441.363741847108</v>
      </c>
      <c r="R37" s="84">
        <v>-13580.197232787452</v>
      </c>
      <c r="S37" s="85">
        <v>-20873.032670076598</v>
      </c>
      <c r="T37" s="22"/>
      <c r="U37" s="22"/>
      <c r="V37" s="83">
        <v>-5036</v>
      </c>
      <c r="W37" s="84">
        <v>-10965</v>
      </c>
      <c r="X37" s="84">
        <v>-17257</v>
      </c>
      <c r="Y37" s="85">
        <v>-29545</v>
      </c>
      <c r="Z37" s="22"/>
      <c r="AA37" s="22"/>
      <c r="AB37" s="83">
        <f>AB35-AB36</f>
        <v>-6656</v>
      </c>
      <c r="AC37" s="84">
        <f>AC35-AC36</f>
        <v>-16307</v>
      </c>
      <c r="AD37" s="84">
        <f>AD35-AD36</f>
        <v>-24001</v>
      </c>
      <c r="AE37" s="85">
        <f>AE35-AE36</f>
        <v>-32428</v>
      </c>
      <c r="AF37" s="25"/>
      <c r="AG37" s="83">
        <f>AG35-AG36</f>
        <v>-21783.085440809831</v>
      </c>
      <c r="AH37" s="84">
        <f>AH35-AH36</f>
        <v>-53611.213439547675</v>
      </c>
      <c r="AI37" s="84">
        <f>AI35-AI36</f>
        <v>-78176.98026163668</v>
      </c>
      <c r="AJ37" s="85">
        <f>AJ35-AJ36</f>
        <v>-118780.13173436628</v>
      </c>
      <c r="AK37" s="384"/>
      <c r="AL37" s="83">
        <f>AL35-AL36</f>
        <v>-7246</v>
      </c>
      <c r="AM37" s="84">
        <f>AM35-AM36</f>
        <v>-18122</v>
      </c>
      <c r="AN37" s="84">
        <f>AN35-AN36</f>
        <v>-30124.960329062</v>
      </c>
      <c r="AO37" s="85">
        <f>AO35-AO36</f>
        <v>-41739.710059058998</v>
      </c>
      <c r="AP37" s="25"/>
      <c r="AQ37" s="83">
        <f>AQ35-AQ36</f>
        <v>-23035.604746616045</v>
      </c>
      <c r="AR37" s="84">
        <f>AR35-AR36</f>
        <v>-41501.731261608002</v>
      </c>
      <c r="AS37" s="84">
        <f>AS35-AS36</f>
        <v>-53505.091590670003</v>
      </c>
      <c r="AT37" s="85">
        <f>AT35-AT36</f>
        <v>-65119.841320667001</v>
      </c>
      <c r="AU37" s="25"/>
      <c r="AV37" s="399"/>
      <c r="AW37" s="399"/>
      <c r="AX37" s="399"/>
      <c r="AY37" s="399"/>
      <c r="AZ37" s="180"/>
      <c r="BA37" s="83">
        <f>BA35-BA36</f>
        <v>-15350.311191696999</v>
      </c>
      <c r="BB37" s="84"/>
      <c r="BC37" s="84"/>
      <c r="BD37" s="521"/>
      <c r="BE37" s="494"/>
      <c r="BF37" s="399"/>
      <c r="BG37" s="399"/>
      <c r="BH37" s="399"/>
      <c r="BI37" s="399"/>
      <c r="BJ37" s="430"/>
      <c r="BK37" s="384"/>
      <c r="BN37" s="26"/>
      <c r="BO37" s="26"/>
      <c r="BP37" s="26"/>
      <c r="BQ37" s="26"/>
      <c r="BS37" s="26"/>
      <c r="BT37" s="26"/>
      <c r="BU37" s="26"/>
      <c r="BV37" s="26"/>
    </row>
    <row r="38" spans="1:74" s="88" customFormat="1" ht="11.4" customHeight="1" x14ac:dyDescent="0.3">
      <c r="A38" s="94"/>
      <c r="B38" s="43" t="s">
        <v>48</v>
      </c>
      <c r="D38" s="47"/>
      <c r="E38" s="48"/>
      <c r="F38" s="48"/>
      <c r="G38" s="32"/>
      <c r="J38" s="47">
        <v>-2783</v>
      </c>
      <c r="K38" s="48">
        <v>-5651</v>
      </c>
      <c r="L38" s="48">
        <v>-5651</v>
      </c>
      <c r="M38" s="32">
        <v>-5651</v>
      </c>
      <c r="P38" s="47">
        <v>-2783</v>
      </c>
      <c r="Q38" s="48">
        <v>-5651</v>
      </c>
      <c r="R38" s="48">
        <v>-5651</v>
      </c>
      <c r="S38" s="32">
        <v>-5651</v>
      </c>
      <c r="T38" s="22"/>
      <c r="U38" s="22"/>
      <c r="V38" s="47">
        <v>0</v>
      </c>
      <c r="W38" s="48">
        <v>0</v>
      </c>
      <c r="X38" s="48">
        <v>0</v>
      </c>
      <c r="Y38" s="32">
        <v>0</v>
      </c>
      <c r="Z38" s="22"/>
      <c r="AA38" s="22"/>
      <c r="AB38" s="47">
        <v>0</v>
      </c>
      <c r="AC38" s="48">
        <v>0</v>
      </c>
      <c r="AD38" s="48">
        <v>0</v>
      </c>
      <c r="AE38" s="32">
        <v>0</v>
      </c>
      <c r="AF38" s="25"/>
      <c r="AG38" s="47">
        <f>'P&amp;L QRT_new'!AH38</f>
        <v>0</v>
      </c>
      <c r="AH38" s="48">
        <f>AG38+'P&amp;L QRT_new'!AI38</f>
        <v>0</v>
      </c>
      <c r="AI38" s="48">
        <f>AH38+'P&amp;L QRT_new'!AJ38</f>
        <v>0</v>
      </c>
      <c r="AJ38" s="32">
        <f>AI38+'P&amp;L QRT_new'!AK38</f>
        <v>0</v>
      </c>
      <c r="AK38" s="384"/>
      <c r="AL38" s="47"/>
      <c r="AM38" s="48"/>
      <c r="AN38" s="48">
        <f>AM38+'P&amp;L QRT_new'!AP38</f>
        <v>0</v>
      </c>
      <c r="AO38" s="32">
        <v>-146541.65993990001</v>
      </c>
      <c r="AP38" s="25"/>
      <c r="AQ38" s="47">
        <f>'P&amp;L QRT_new'!AT38</f>
        <v>0</v>
      </c>
      <c r="AR38" s="48">
        <f>AQ38+'P&amp;L QRT_new'!AU38</f>
        <v>0</v>
      </c>
      <c r="AS38" s="48">
        <f>AR38+'P&amp;L QRT_new'!AV38</f>
        <v>0</v>
      </c>
      <c r="AT38" s="32">
        <f>AS38+'P&amp;L QRT_new'!AW38</f>
        <v>-146541.65993990001</v>
      </c>
      <c r="AU38" s="25"/>
      <c r="AV38" s="399"/>
      <c r="AW38" s="399"/>
      <c r="AX38" s="399"/>
      <c r="AY38" s="399"/>
      <c r="AZ38" s="180"/>
      <c r="BA38" s="47">
        <v>0</v>
      </c>
      <c r="BB38" s="48"/>
      <c r="BC38" s="48"/>
      <c r="BD38" s="520"/>
      <c r="BE38" s="494"/>
      <c r="BF38" s="399"/>
      <c r="BG38" s="399"/>
      <c r="BH38" s="399"/>
      <c r="BI38" s="399"/>
      <c r="BJ38" s="430"/>
      <c r="BK38" s="384"/>
      <c r="BN38" s="26"/>
      <c r="BO38" s="26"/>
      <c r="BP38" s="26"/>
      <c r="BQ38" s="26"/>
      <c r="BS38" s="26"/>
      <c r="BT38" s="26"/>
      <c r="BU38" s="26"/>
      <c r="BV38" s="26"/>
    </row>
    <row r="39" spans="1:74" ht="11.4" customHeight="1" x14ac:dyDescent="0.3">
      <c r="A39" s="42"/>
      <c r="B39" s="43" t="s">
        <v>49</v>
      </c>
      <c r="D39" s="47">
        <v>1937</v>
      </c>
      <c r="E39" s="48">
        <v>5976.4</v>
      </c>
      <c r="F39" s="48">
        <v>22076</v>
      </c>
      <c r="G39" s="32">
        <v>22911</v>
      </c>
      <c r="J39" s="47">
        <v>1597</v>
      </c>
      <c r="K39" s="48">
        <v>3449</v>
      </c>
      <c r="L39" s="48">
        <v>5744</v>
      </c>
      <c r="M39" s="32">
        <v>8565</v>
      </c>
      <c r="P39" s="47">
        <v>2442.7306186355004</v>
      </c>
      <c r="Q39" s="48">
        <v>5034.2326740292792</v>
      </c>
      <c r="R39" s="48">
        <v>8175.0938380924999</v>
      </c>
      <c r="S39" s="32">
        <v>11170.928536363299</v>
      </c>
      <c r="V39" s="47">
        <v>2477</v>
      </c>
      <c r="W39" s="48">
        <v>5576</v>
      </c>
      <c r="X39" s="48">
        <v>9236</v>
      </c>
      <c r="Y39" s="32">
        <v>13557</v>
      </c>
      <c r="AB39" s="47">
        <v>2960</v>
      </c>
      <c r="AC39" s="48">
        <v>7651</v>
      </c>
      <c r="AD39" s="48">
        <v>11178</v>
      </c>
      <c r="AE39" s="32">
        <v>14060</v>
      </c>
      <c r="AG39" s="47">
        <f>'P&amp;L QRT_new'!AH39</f>
        <v>3034.7310379775868</v>
      </c>
      <c r="AH39" s="48">
        <f>AG39+'P&amp;L QRT_new'!AI39</f>
        <v>7918.7700254631109</v>
      </c>
      <c r="AI39" s="48">
        <f>AH39+'P&amp;L QRT_new'!AJ39</f>
        <v>16746.628923917931</v>
      </c>
      <c r="AJ39" s="32">
        <f>AI39+'P&amp;L QRT_new'!AK39</f>
        <v>19627.438838767121</v>
      </c>
      <c r="AK39" s="384"/>
      <c r="AL39" s="47">
        <v>3482</v>
      </c>
      <c r="AM39" s="48">
        <v>9276</v>
      </c>
      <c r="AN39" s="48">
        <f>AM39+'P&amp;L QRT_new'!AP39+0.4</f>
        <v>18117.855128962001</v>
      </c>
      <c r="AO39" s="32">
        <v>21697.584008958995</v>
      </c>
      <c r="AP39" s="180"/>
      <c r="AQ39" s="47">
        <f>'P&amp;L QRT_new'!AT39</f>
        <v>3482</v>
      </c>
      <c r="AR39" s="48">
        <f>AQ39+'P&amp;L QRT_new'!AU39</f>
        <v>9276</v>
      </c>
      <c r="AS39" s="48">
        <f>AR39+'P&amp;L QRT_new'!AV39</f>
        <v>18117.455128961999</v>
      </c>
      <c r="AT39" s="32">
        <f>AS39+'P&amp;L QRT_new'!AW39</f>
        <v>21697.184008958993</v>
      </c>
      <c r="AV39" s="399"/>
      <c r="AW39" s="399"/>
      <c r="AX39" s="399"/>
      <c r="AY39" s="399"/>
      <c r="AZ39" s="180"/>
      <c r="BA39" s="47">
        <v>5266.2466315970005</v>
      </c>
      <c r="BB39" s="48"/>
      <c r="BC39" s="48"/>
      <c r="BD39" s="520"/>
      <c r="BE39" s="494"/>
      <c r="BF39" s="399"/>
      <c r="BG39" s="399"/>
      <c r="BH39" s="399"/>
      <c r="BI39" s="399"/>
      <c r="BJ39" s="430"/>
      <c r="BK39" s="384"/>
      <c r="BN39" s="26"/>
      <c r="BO39" s="26"/>
      <c r="BP39" s="26"/>
      <c r="BQ39" s="26"/>
      <c r="BS39" s="26"/>
      <c r="BT39" s="26"/>
      <c r="BU39" s="26"/>
      <c r="BV39" s="26"/>
    </row>
    <row r="40" spans="1:74" ht="11.4" customHeight="1" x14ac:dyDescent="0.3">
      <c r="A40" s="42"/>
      <c r="B40" s="95" t="s">
        <v>50</v>
      </c>
      <c r="C40" s="76"/>
      <c r="D40" s="96"/>
      <c r="E40" s="97"/>
      <c r="F40" s="97"/>
      <c r="G40" s="98"/>
      <c r="H40" s="76"/>
      <c r="I40" s="76"/>
      <c r="J40" s="96"/>
      <c r="K40" s="97"/>
      <c r="L40" s="97"/>
      <c r="M40" s="98"/>
      <c r="N40" s="76"/>
      <c r="O40" s="76"/>
      <c r="P40" s="96">
        <v>0</v>
      </c>
      <c r="Q40" s="97">
        <v>0</v>
      </c>
      <c r="R40" s="97">
        <v>0</v>
      </c>
      <c r="S40" s="98">
        <v>0</v>
      </c>
      <c r="V40" s="96"/>
      <c r="W40" s="97"/>
      <c r="X40" s="97"/>
      <c r="Y40" s="98"/>
      <c r="AB40" s="96"/>
      <c r="AC40" s="97"/>
      <c r="AD40" s="97"/>
      <c r="AE40" s="98"/>
      <c r="AG40" s="96"/>
      <c r="AH40" s="97"/>
      <c r="AI40" s="97"/>
      <c r="AJ40" s="98"/>
      <c r="AK40" s="384"/>
      <c r="AL40" s="96"/>
      <c r="AM40" s="97"/>
      <c r="AN40" s="97"/>
      <c r="AO40" s="98"/>
      <c r="AQ40" s="96"/>
      <c r="AR40" s="97"/>
      <c r="AS40" s="97"/>
      <c r="AT40" s="98"/>
      <c r="AV40" s="399"/>
      <c r="AW40" s="399"/>
      <c r="AX40" s="399"/>
      <c r="AY40" s="399"/>
      <c r="AZ40" s="180"/>
      <c r="BA40" s="96">
        <v>0</v>
      </c>
      <c r="BB40" s="97"/>
      <c r="BC40" s="97"/>
      <c r="BD40" s="97"/>
      <c r="BE40" s="494"/>
      <c r="BF40" s="399"/>
      <c r="BG40" s="399"/>
      <c r="BH40" s="399"/>
      <c r="BI40" s="399"/>
      <c r="BJ40" s="430"/>
      <c r="BK40" s="384"/>
      <c r="BN40" s="26"/>
      <c r="BO40" s="26"/>
      <c r="BP40" s="26"/>
      <c r="BQ40" s="26"/>
      <c r="BS40" s="26"/>
      <c r="BT40" s="26"/>
      <c r="BU40" s="26"/>
      <c r="BV40" s="26"/>
    </row>
    <row r="41" spans="1:74" ht="11.4" customHeight="1" x14ac:dyDescent="0.3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G41" s="99"/>
      <c r="AH41" s="99"/>
      <c r="AI41" s="99"/>
      <c r="AJ41" s="99"/>
      <c r="AK41" s="384"/>
      <c r="AL41" s="99"/>
      <c r="AM41" s="99"/>
      <c r="AN41" s="99"/>
      <c r="AO41" s="99"/>
      <c r="AQ41" s="99"/>
      <c r="AR41" s="99"/>
      <c r="AS41" s="99"/>
      <c r="AT41" s="99"/>
      <c r="AZ41" s="180"/>
      <c r="BA41" s="99"/>
      <c r="BB41" s="99"/>
      <c r="BC41" s="99"/>
      <c r="BD41" s="99"/>
      <c r="BE41" s="430"/>
      <c r="BJ41" s="180"/>
      <c r="BK41" s="384"/>
      <c r="BN41" s="26"/>
      <c r="BO41" s="26"/>
      <c r="BP41" s="26"/>
      <c r="BQ41" s="26"/>
      <c r="BS41" s="26"/>
      <c r="BT41" s="26"/>
      <c r="BU41" s="26"/>
      <c r="BV41" s="26"/>
    </row>
    <row r="42" spans="1:74" ht="11.4" customHeight="1" x14ac:dyDescent="0.3">
      <c r="A42" s="33"/>
      <c r="B42" s="34" t="s">
        <v>51</v>
      </c>
      <c r="C42" s="100"/>
      <c r="D42" s="37">
        <v>56837</v>
      </c>
      <c r="E42" s="37">
        <v>132654.13526999997</v>
      </c>
      <c r="F42" s="37">
        <v>217393.45230999996</v>
      </c>
      <c r="G42" s="78">
        <v>310103</v>
      </c>
      <c r="H42" s="100"/>
      <c r="I42" s="100"/>
      <c r="J42" s="37">
        <v>67348</v>
      </c>
      <c r="K42" s="37">
        <v>154648</v>
      </c>
      <c r="L42" s="37">
        <v>243960</v>
      </c>
      <c r="M42" s="78">
        <v>340096</v>
      </c>
      <c r="N42" s="100"/>
      <c r="O42" s="100"/>
      <c r="P42" s="37">
        <v>70201.752746977058</v>
      </c>
      <c r="Q42" s="37">
        <v>165291.29539471713</v>
      </c>
      <c r="R42" s="37">
        <v>297553.2694568336</v>
      </c>
      <c r="S42" s="78">
        <v>399749.49717443367</v>
      </c>
      <c r="T42" s="101"/>
      <c r="U42" s="101"/>
      <c r="V42" s="37">
        <v>75625</v>
      </c>
      <c r="W42" s="37">
        <v>172368</v>
      </c>
      <c r="X42" s="37">
        <v>318641</v>
      </c>
      <c r="Y42" s="78">
        <v>427156</v>
      </c>
      <c r="Z42" s="101"/>
      <c r="AA42" s="101"/>
      <c r="AB42" s="37">
        <f>AB10+AB26</f>
        <v>81123</v>
      </c>
      <c r="AC42" s="37">
        <f>AC10+AC26</f>
        <v>166488</v>
      </c>
      <c r="AD42" s="37">
        <f>AD10+AD26</f>
        <v>319078</v>
      </c>
      <c r="AE42" s="78">
        <f>AE10+AE26</f>
        <v>438624</v>
      </c>
      <c r="AG42" s="37">
        <f>AG10+AG26</f>
        <v>129284.77599615027</v>
      </c>
      <c r="AH42" s="37">
        <f>AH10+AH26</f>
        <v>249116.42053448898</v>
      </c>
      <c r="AI42" s="37">
        <f>AI10+AI26</f>
        <v>477168.63007602398</v>
      </c>
      <c r="AJ42" s="78">
        <f>AJ10+AJ26</f>
        <v>594674.22235505935</v>
      </c>
      <c r="AK42" s="384"/>
      <c r="AL42" s="37">
        <f>AL10+AL26</f>
        <v>79313</v>
      </c>
      <c r="AM42" s="37">
        <f>AM10+AM26</f>
        <v>167374</v>
      </c>
      <c r="AN42" s="37">
        <f>AN10+AN26</f>
        <v>396717.18382749986</v>
      </c>
      <c r="AO42" s="37">
        <f>AO10+AO26</f>
        <v>371001.38446950028</v>
      </c>
      <c r="AQ42" s="37">
        <f>AQ10+AQ26</f>
        <v>124187.38435817853</v>
      </c>
      <c r="AR42" s="37">
        <f>AR10+AR26</f>
        <v>220425.86330315389</v>
      </c>
      <c r="AS42" s="37">
        <f>AS10+AS26</f>
        <v>449768.64713065396</v>
      </c>
      <c r="AT42" s="78">
        <f>AT10+AT26</f>
        <v>424052.84777265368</v>
      </c>
      <c r="AV42" s="399"/>
      <c r="AW42" s="399"/>
      <c r="AX42" s="399"/>
      <c r="AY42" s="399"/>
      <c r="AZ42" s="180"/>
      <c r="BA42" s="37">
        <f>BA10+BA26</f>
        <v>90293.745982299966</v>
      </c>
      <c r="BB42" s="37"/>
      <c r="BC42" s="37"/>
      <c r="BD42" s="78"/>
      <c r="BE42" s="430"/>
      <c r="BF42" s="399"/>
      <c r="BG42" s="399"/>
      <c r="BH42" s="399"/>
      <c r="BI42" s="399"/>
      <c r="BJ42" s="430"/>
      <c r="BK42" s="384"/>
      <c r="BN42" s="26"/>
      <c r="BO42" s="26"/>
      <c r="BP42" s="26"/>
      <c r="BQ42" s="26"/>
      <c r="BS42" s="26"/>
      <c r="BT42" s="26"/>
      <c r="BU42" s="26"/>
      <c r="BV42" s="26"/>
    </row>
    <row r="43" spans="1:74" s="107" customFormat="1" ht="11.4" customHeight="1" x14ac:dyDescent="0.3">
      <c r="A43" s="56"/>
      <c r="B43" s="102" t="s">
        <v>52</v>
      </c>
      <c r="C43" s="103"/>
      <c r="D43" s="104">
        <v>0.31764936008494943</v>
      </c>
      <c r="E43" s="104">
        <v>0.33404631747134939</v>
      </c>
      <c r="F43" s="104">
        <v>0.34938501243081593</v>
      </c>
      <c r="G43" s="105">
        <v>0.35552526314461974</v>
      </c>
      <c r="H43" s="103"/>
      <c r="I43" s="103"/>
      <c r="J43" s="104">
        <v>0.31596083564388022</v>
      </c>
      <c r="K43" s="104">
        <v>0.32234181806054646</v>
      </c>
      <c r="L43" s="104">
        <v>0.3249909746931729</v>
      </c>
      <c r="M43" s="105">
        <v>0.31556990684036668</v>
      </c>
      <c r="N43" s="103"/>
      <c r="O43" s="103"/>
      <c r="P43" s="104">
        <v>0.27846981303176693</v>
      </c>
      <c r="Q43" s="104">
        <v>0.28983637078788593</v>
      </c>
      <c r="R43" s="104">
        <v>0.3179634203568944</v>
      </c>
      <c r="S43" s="105">
        <v>0.31436769438966033</v>
      </c>
      <c r="T43" s="22"/>
      <c r="U43" s="22"/>
      <c r="V43" s="104">
        <v>0.24359407965727722</v>
      </c>
      <c r="W43" s="104">
        <v>0.25725952813067149</v>
      </c>
      <c r="X43" s="104">
        <v>0.29632450518966141</v>
      </c>
      <c r="Y43" s="105">
        <v>0.29729614985492098</v>
      </c>
      <c r="Z43" s="22"/>
      <c r="AA43" s="22"/>
      <c r="AB43" s="104">
        <f>IFERROR(AB42/AB10,"")</f>
        <v>0.23192445580390073</v>
      </c>
      <c r="AC43" s="104">
        <f>IFERROR(AC42/AC10,"")</f>
        <v>0.2278709705676244</v>
      </c>
      <c r="AD43" s="104">
        <f>IFERROR(AD42/AD10,"")</f>
        <v>0.27315842911516591</v>
      </c>
      <c r="AE43" s="105">
        <f>IFERROR(AE42/AE10,"")</f>
        <v>0.27967975678246876</v>
      </c>
      <c r="AF43" s="25"/>
      <c r="AG43" s="104">
        <f>IFERROR(AG42/AG10,"")</f>
        <v>0.23130290542446991</v>
      </c>
      <c r="AH43" s="104">
        <f>IFERROR(AH42/AH10,"")</f>
        <v>0.22022081106090594</v>
      </c>
      <c r="AI43" s="104">
        <f>IFERROR(AI42/AI10,"")</f>
        <v>0.2651005353191741</v>
      </c>
      <c r="AJ43" s="105">
        <f>IFERROR(AJ42/AJ10,"")</f>
        <v>0.25511298773904884</v>
      </c>
      <c r="AK43" s="384"/>
      <c r="AL43" s="104">
        <f>IFERROR(AL42/AL10,"")</f>
        <v>0.21323393009331823</v>
      </c>
      <c r="AM43" s="104">
        <f>IFERROR(AM42/AM10,"")</f>
        <v>0.18336970621231244</v>
      </c>
      <c r="AN43" s="104">
        <f>IFERROR(AN42/AN10,"")</f>
        <v>0.24263909712068504</v>
      </c>
      <c r="AO43" s="104">
        <f>IFERROR(AO42/AO10,"")</f>
        <v>0.16759924741717816</v>
      </c>
      <c r="AP43" s="25"/>
      <c r="AQ43" s="104">
        <f>IFERROR(AQ42/AQ10,"")</f>
        <v>0.20964175373458657</v>
      </c>
      <c r="AR43" s="104">
        <f>IFERROR(AR42/AR10,"")</f>
        <v>0.18537717861030328</v>
      </c>
      <c r="AS43" s="104">
        <f>IFERROR(AS42/AS10,"")</f>
        <v>0.23531979225815158</v>
      </c>
      <c r="AT43" s="105">
        <f>IFERROR(AT42/AT10,"")</f>
        <v>0.17030775877519569</v>
      </c>
      <c r="AU43" s="25"/>
      <c r="AV43" s="399"/>
      <c r="AW43" s="399"/>
      <c r="AX43" s="399"/>
      <c r="AY43" s="399"/>
      <c r="AZ43" s="180"/>
      <c r="BA43" s="104">
        <f>IFERROR(BA42/BA10,"")</f>
        <v>0.16262169366928247</v>
      </c>
      <c r="BB43" s="104"/>
      <c r="BC43" s="104"/>
      <c r="BD43" s="105"/>
      <c r="BE43" s="430"/>
      <c r="BF43" s="399"/>
      <c r="BG43" s="399"/>
      <c r="BH43" s="399"/>
      <c r="BI43" s="399"/>
      <c r="BJ43" s="430"/>
      <c r="BK43" s="384"/>
      <c r="BN43" s="26"/>
      <c r="BO43" s="26"/>
      <c r="BP43" s="26"/>
      <c r="BQ43" s="26"/>
      <c r="BS43" s="26"/>
      <c r="BT43" s="26"/>
      <c r="BU43" s="26"/>
      <c r="BV43" s="26"/>
    </row>
    <row r="44" spans="1:74" ht="11.4" customHeight="1" x14ac:dyDescent="0.3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G44" s="99"/>
      <c r="AH44" s="99"/>
      <c r="AI44" s="99"/>
      <c r="AJ44" s="99"/>
      <c r="AK44" s="384"/>
      <c r="AL44" s="99"/>
      <c r="AM44" s="99"/>
      <c r="AN44" s="99"/>
      <c r="AO44" s="99"/>
      <c r="AQ44" s="99"/>
      <c r="AR44" s="99"/>
      <c r="AS44" s="99"/>
      <c r="AT44" s="99"/>
      <c r="AZ44" s="180"/>
      <c r="BA44" s="99"/>
      <c r="BB44" s="99"/>
      <c r="BC44" s="99"/>
      <c r="BD44" s="99"/>
      <c r="BE44" s="430"/>
      <c r="BJ44" s="180"/>
      <c r="BK44" s="384"/>
      <c r="BN44" s="26"/>
      <c r="BO44" s="26"/>
      <c r="BP44" s="26"/>
      <c r="BQ44" s="26"/>
      <c r="BS44" s="26"/>
      <c r="BT44" s="26"/>
      <c r="BU44" s="26"/>
      <c r="BV44" s="26"/>
    </row>
    <row r="45" spans="1:74" ht="11.4" customHeight="1" x14ac:dyDescent="0.3">
      <c r="A45" s="42"/>
      <c r="B45" s="108" t="s">
        <v>53</v>
      </c>
      <c r="C45" s="109"/>
      <c r="D45" s="110">
        <v>-19478</v>
      </c>
      <c r="E45" s="111">
        <v>-39400</v>
      </c>
      <c r="F45" s="111">
        <v>-60814</v>
      </c>
      <c r="G45" s="112">
        <v>-82516</v>
      </c>
      <c r="H45" s="113"/>
      <c r="I45" s="113"/>
      <c r="J45" s="114">
        <v>-21849</v>
      </c>
      <c r="K45" s="111">
        <v>-44612</v>
      </c>
      <c r="L45" s="111">
        <v>-67514</v>
      </c>
      <c r="M45" s="112">
        <v>-100503</v>
      </c>
      <c r="N45" s="113"/>
      <c r="O45" s="113"/>
      <c r="P45" s="114">
        <v>-33048.084374233535</v>
      </c>
      <c r="Q45" s="111">
        <v>-67247.715578228264</v>
      </c>
      <c r="R45" s="111">
        <v>-101841.80760977243</v>
      </c>
      <c r="S45" s="115">
        <v>-137305.66158162628</v>
      </c>
      <c r="V45" s="114">
        <v>-36995</v>
      </c>
      <c r="W45" s="111">
        <v>-75103</v>
      </c>
      <c r="X45" s="111">
        <v>-111774</v>
      </c>
      <c r="Y45" s="115">
        <v>-145963</v>
      </c>
      <c r="AB45" s="114">
        <v>-38340</v>
      </c>
      <c r="AC45" s="111">
        <v>-77969</v>
      </c>
      <c r="AD45" s="111">
        <v>-117020</v>
      </c>
      <c r="AE45" s="115">
        <v>-158989</v>
      </c>
      <c r="AG45" s="114">
        <f>'P&amp;L QRT_new'!AH45</f>
        <v>-61080.678370915368</v>
      </c>
      <c r="AH45" s="111">
        <f>AG45+'P&amp;L QRT_new'!AI45</f>
        <v>-123230.65840754771</v>
      </c>
      <c r="AI45" s="111">
        <f>AH45+'P&amp;L QRT_new'!AJ45</f>
        <v>-184784.82582306868</v>
      </c>
      <c r="AJ45" s="115">
        <f>AI45+'P&amp;L QRT_new'!AK45</f>
        <v>-248704.10494126347</v>
      </c>
      <c r="AK45" s="384"/>
      <c r="AL45" s="114">
        <v>-44575</v>
      </c>
      <c r="AM45" s="111">
        <v>-106486</v>
      </c>
      <c r="AN45" s="111">
        <f>AM45+'P&amp;L QRT_new'!AP45</f>
        <v>-177029.77886209998</v>
      </c>
      <c r="AO45" s="115">
        <v>-244516.18538789998</v>
      </c>
      <c r="AQ45" s="114">
        <f>'P&amp;L QRT_new'!AT45</f>
        <v>-65438.38958702753</v>
      </c>
      <c r="AR45" s="111">
        <f>AQ45+'P&amp;L QRT_new'!AU45</f>
        <v>-134187.82622052712</v>
      </c>
      <c r="AS45" s="111">
        <f>AR45+'P&amp;L QRT_new'!AV45</f>
        <v>-204731.60508262709</v>
      </c>
      <c r="AT45" s="115">
        <f>AS45+'P&amp;L QRT_new'!AW45</f>
        <v>-272218.0116084271</v>
      </c>
      <c r="AV45" s="399"/>
      <c r="AW45" s="399"/>
      <c r="AX45" s="399"/>
      <c r="AY45" s="399"/>
      <c r="AZ45" s="180"/>
      <c r="BA45" s="495">
        <v>-71532.594725400006</v>
      </c>
      <c r="BB45" s="111"/>
      <c r="BC45" s="111"/>
      <c r="BD45" s="115"/>
      <c r="BE45" s="430"/>
      <c r="BF45" s="399"/>
      <c r="BG45" s="399"/>
      <c r="BH45" s="399"/>
      <c r="BI45" s="399"/>
      <c r="BJ45" s="430"/>
      <c r="BK45" s="384"/>
      <c r="BN45" s="26"/>
      <c r="BO45" s="26"/>
      <c r="BP45" s="26"/>
      <c r="BQ45" s="26"/>
      <c r="BS45" s="26"/>
      <c r="BT45" s="26"/>
      <c r="BU45" s="26"/>
      <c r="BV45" s="26"/>
    </row>
    <row r="46" spans="1:74" ht="11.4" customHeight="1" x14ac:dyDescent="0.3">
      <c r="A46" s="99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G46" s="99"/>
      <c r="AH46" s="99"/>
      <c r="AI46" s="99"/>
      <c r="AJ46" s="99"/>
      <c r="AK46" s="384"/>
      <c r="AL46" s="99"/>
      <c r="AM46" s="99"/>
      <c r="AN46" s="99"/>
      <c r="AO46" s="99"/>
      <c r="AQ46" s="99"/>
      <c r="AR46" s="99"/>
      <c r="AS46" s="99"/>
      <c r="AT46" s="99"/>
      <c r="AZ46" s="180"/>
      <c r="BA46" s="99"/>
      <c r="BB46" s="99"/>
      <c r="BC46" s="99"/>
      <c r="BD46" s="99"/>
      <c r="BE46" s="430"/>
      <c r="BJ46" s="180"/>
      <c r="BK46" s="384"/>
      <c r="BN46" s="26"/>
      <c r="BO46" s="26"/>
      <c r="BP46" s="26"/>
      <c r="BQ46" s="26"/>
      <c r="BS46" s="26"/>
      <c r="BT46" s="26"/>
      <c r="BU46" s="26"/>
      <c r="BV46" s="26"/>
    </row>
    <row r="47" spans="1:74" ht="11.4" customHeight="1" x14ac:dyDescent="0.3">
      <c r="A47" s="33"/>
      <c r="B47" s="34" t="s">
        <v>54</v>
      </c>
      <c r="C47" s="100"/>
      <c r="D47" s="37">
        <v>37359</v>
      </c>
      <c r="E47" s="37">
        <v>93254.13526999997</v>
      </c>
      <c r="F47" s="37">
        <v>156579.45230999996</v>
      </c>
      <c r="G47" s="37">
        <v>227587</v>
      </c>
      <c r="H47" s="100"/>
      <c r="I47" s="100"/>
      <c r="J47" s="37">
        <v>45499</v>
      </c>
      <c r="K47" s="37">
        <v>110036</v>
      </c>
      <c r="L47" s="37">
        <v>176446</v>
      </c>
      <c r="M47" s="37">
        <v>239593</v>
      </c>
      <c r="N47" s="100"/>
      <c r="O47" s="100"/>
      <c r="P47" s="37">
        <v>37153.668372743523</v>
      </c>
      <c r="Q47" s="37">
        <v>98043.579816488869</v>
      </c>
      <c r="R47" s="37">
        <v>195711.46184706117</v>
      </c>
      <c r="S47" s="37">
        <v>262443.83559280739</v>
      </c>
      <c r="T47" s="101"/>
      <c r="U47" s="101"/>
      <c r="V47" s="37">
        <v>38630</v>
      </c>
      <c r="W47" s="37">
        <v>97265</v>
      </c>
      <c r="X47" s="37">
        <v>206867</v>
      </c>
      <c r="Y47" s="37">
        <v>281193</v>
      </c>
      <c r="Z47" s="101"/>
      <c r="AA47" s="101"/>
      <c r="AB47" s="37">
        <f>AB42+AB45</f>
        <v>42783</v>
      </c>
      <c r="AC47" s="37">
        <f>AC42+AC45</f>
        <v>88519</v>
      </c>
      <c r="AD47" s="37">
        <f>AD42+AD45</f>
        <v>202058</v>
      </c>
      <c r="AE47" s="37">
        <f>AE42+AE45</f>
        <v>279635</v>
      </c>
      <c r="AG47" s="37">
        <f>AG42+AG45</f>
        <v>68204.097625234906</v>
      </c>
      <c r="AH47" s="37">
        <f>AH42+AH45</f>
        <v>125885.76212694126</v>
      </c>
      <c r="AI47" s="37">
        <f>AI42+AI45</f>
        <v>292383.80425295531</v>
      </c>
      <c r="AJ47" s="37">
        <f>AJ42+AJ45</f>
        <v>345970.1174137959</v>
      </c>
      <c r="AK47" s="384"/>
      <c r="AL47" s="37">
        <f>AL42+AL45</f>
        <v>34738</v>
      </c>
      <c r="AM47" s="37">
        <f>AM42+AM45</f>
        <v>60888</v>
      </c>
      <c r="AN47" s="37">
        <f>AN42+AN45</f>
        <v>219687.40496539988</v>
      </c>
      <c r="AO47" s="37">
        <f>AO42+AO45</f>
        <v>126485.19908160029</v>
      </c>
      <c r="AQ47" s="37">
        <f>AQ42+AQ45</f>
        <v>58748.994771151003</v>
      </c>
      <c r="AR47" s="37">
        <f>AR42+AR45</f>
        <v>86238.037082626775</v>
      </c>
      <c r="AS47" s="37">
        <f>AS42+AS45</f>
        <v>245037.04204802687</v>
      </c>
      <c r="AT47" s="37">
        <f>AT42+AT45</f>
        <v>151834.83616422658</v>
      </c>
      <c r="AV47" s="399"/>
      <c r="AW47" s="399"/>
      <c r="AX47" s="399"/>
      <c r="AY47" s="399"/>
      <c r="AZ47" s="180"/>
      <c r="BA47" s="37">
        <f>BA42+BA45</f>
        <v>18761.151256899961</v>
      </c>
      <c r="BB47" s="37"/>
      <c r="BC47" s="37"/>
      <c r="BD47" s="37"/>
      <c r="BE47" s="430"/>
      <c r="BF47" s="399"/>
      <c r="BG47" s="399"/>
      <c r="BH47" s="399"/>
      <c r="BI47" s="399"/>
      <c r="BJ47" s="430"/>
      <c r="BK47" s="384"/>
      <c r="BN47" s="26"/>
      <c r="BO47" s="26"/>
      <c r="BP47" s="26"/>
      <c r="BQ47" s="26"/>
      <c r="BS47" s="26"/>
      <c r="BT47" s="26"/>
      <c r="BU47" s="26"/>
      <c r="BV47" s="26"/>
    </row>
    <row r="48" spans="1:74" s="107" customFormat="1" ht="11.4" customHeight="1" x14ac:dyDescent="0.3">
      <c r="A48" s="56"/>
      <c r="B48" s="102" t="s">
        <v>55</v>
      </c>
      <c r="C48" s="103"/>
      <c r="D48" s="104">
        <v>0.20879114737606885</v>
      </c>
      <c r="E48" s="104">
        <v>0.23483022532629244</v>
      </c>
      <c r="F48" s="104">
        <v>0.25164747746739391</v>
      </c>
      <c r="G48" s="105">
        <v>0.26092275167700596</v>
      </c>
      <c r="H48" s="103"/>
      <c r="I48" s="103"/>
      <c r="J48" s="104">
        <v>0.21345700037062579</v>
      </c>
      <c r="K48" s="104">
        <v>0.22935443259602639</v>
      </c>
      <c r="L48" s="104">
        <v>0.23505229349365298</v>
      </c>
      <c r="M48" s="105">
        <v>0.22231470140667334</v>
      </c>
      <c r="N48" s="103"/>
      <c r="O48" s="103"/>
      <c r="P48" s="104">
        <v>0.14737773175681393</v>
      </c>
      <c r="Q48" s="104">
        <v>0.17191828090647163</v>
      </c>
      <c r="R48" s="104">
        <v>0.20913595043178329</v>
      </c>
      <c r="S48" s="105">
        <v>0.20638891126882083</v>
      </c>
      <c r="T48" s="22"/>
      <c r="U48" s="22"/>
      <c r="V48" s="104">
        <v>0.12443027169799166</v>
      </c>
      <c r="W48" s="104">
        <v>0.14516817508835611</v>
      </c>
      <c r="X48" s="104">
        <v>0.19237876298112824</v>
      </c>
      <c r="Y48" s="105">
        <v>0.19570741430801578</v>
      </c>
      <c r="Z48" s="22"/>
      <c r="AA48" s="22"/>
      <c r="AB48" s="104">
        <f>IFERROR(AB47/AB10,"")</f>
        <v>0.12231332658627374</v>
      </c>
      <c r="AC48" s="104">
        <f>IFERROR(AC47/AC10,"")</f>
        <v>0.12115534118780659</v>
      </c>
      <c r="AD48" s="104">
        <f>IFERROR(AD47/AD10,"")</f>
        <v>0.17297916456212023</v>
      </c>
      <c r="AE48" s="105">
        <f>IFERROR(AE47/AE10,"")</f>
        <v>0.17830362403303432</v>
      </c>
      <c r="AF48" s="25"/>
      <c r="AG48" s="104"/>
      <c r="AH48" s="104"/>
      <c r="AI48" s="104"/>
      <c r="AJ48" s="105"/>
      <c r="AK48" s="384"/>
      <c r="AL48" s="104">
        <f>IFERROR(AL47/AL10,"")</f>
        <v>9.3393520149051085E-2</v>
      </c>
      <c r="AM48" s="104">
        <f>IFERROR(AM47/AM10,"")</f>
        <v>6.6706983592763988E-2</v>
      </c>
      <c r="AN48" s="104">
        <f>IFERROR(AN47/AN10,"")</f>
        <v>0.13436461984154646</v>
      </c>
      <c r="AO48" s="104">
        <f>IFERROR(AO47/AO10,"")</f>
        <v>5.713947457581766E-2</v>
      </c>
      <c r="AP48" s="25"/>
      <c r="AQ48" s="104">
        <f>IFERROR(AQ47/AQ10,"")</f>
        <v>9.9174665426931916E-2</v>
      </c>
      <c r="AR48" s="104">
        <f>IFERROR(AR47/AR10,"")</f>
        <v>7.2525808739973413E-2</v>
      </c>
      <c r="AS48" s="104">
        <f>IFERROR(AS47/AS10,"")</f>
        <v>0.12820383590131237</v>
      </c>
      <c r="AT48" s="105">
        <f>IFERROR(AT47/AT10,"")</f>
        <v>6.0979783031647007E-2</v>
      </c>
      <c r="AU48" s="25"/>
      <c r="AV48" s="399"/>
      <c r="AW48" s="399"/>
      <c r="AX48" s="399"/>
      <c r="AY48" s="399"/>
      <c r="AZ48" s="180"/>
      <c r="BA48" s="104">
        <f>IFERROR(BA47/BA10,"")</f>
        <v>3.378938551492517E-2</v>
      </c>
      <c r="BB48" s="104"/>
      <c r="BC48" s="104"/>
      <c r="BD48" s="105"/>
      <c r="BE48" s="430"/>
      <c r="BF48" s="399"/>
      <c r="BG48" s="399"/>
      <c r="BH48" s="399"/>
      <c r="BI48" s="399"/>
      <c r="BJ48" s="430"/>
      <c r="BK48" s="384"/>
      <c r="BN48" s="26"/>
      <c r="BO48" s="26"/>
      <c r="BP48" s="26"/>
      <c r="BQ48" s="26"/>
      <c r="BS48" s="26"/>
      <c r="BT48" s="26"/>
      <c r="BU48" s="26"/>
      <c r="BV48" s="26"/>
    </row>
    <row r="49" spans="1:74" s="107" customFormat="1" ht="11.4" customHeight="1" x14ac:dyDescent="0.3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25"/>
      <c r="AG49" s="56"/>
      <c r="AH49" s="56"/>
      <c r="AI49" s="56"/>
      <c r="AJ49" s="56"/>
      <c r="AK49" s="384"/>
      <c r="AL49" s="56"/>
      <c r="AM49" s="56"/>
      <c r="AN49" s="56"/>
      <c r="AO49" s="56"/>
      <c r="AP49" s="25"/>
      <c r="AQ49" s="56"/>
      <c r="AR49" s="56"/>
      <c r="AS49" s="56"/>
      <c r="AT49" s="56"/>
      <c r="AU49" s="25"/>
      <c r="AV49" s="180"/>
      <c r="AW49" s="180"/>
      <c r="AX49" s="180"/>
      <c r="AY49" s="180"/>
      <c r="AZ49" s="180"/>
      <c r="BA49" s="56"/>
      <c r="BB49" s="56"/>
      <c r="BC49" s="56"/>
      <c r="BD49" s="56"/>
      <c r="BE49" s="430"/>
      <c r="BF49" s="180"/>
      <c r="BG49" s="180"/>
      <c r="BH49" s="180"/>
      <c r="BI49" s="180"/>
      <c r="BJ49" s="180"/>
      <c r="BK49" s="384"/>
      <c r="BN49" s="26"/>
      <c r="BO49" s="26"/>
      <c r="BP49" s="26"/>
      <c r="BQ49" s="26"/>
      <c r="BS49" s="26"/>
      <c r="BT49" s="26"/>
      <c r="BU49" s="26"/>
      <c r="BV49" s="26"/>
    </row>
    <row r="50" spans="1:74" ht="11.4" customHeight="1" x14ac:dyDescent="0.3">
      <c r="A50" s="116"/>
      <c r="B50" s="117" t="s">
        <v>56</v>
      </c>
      <c r="C50" s="35"/>
      <c r="D50" s="118">
        <v>1187</v>
      </c>
      <c r="E50" s="119">
        <v>2152</v>
      </c>
      <c r="F50" s="119">
        <v>1842</v>
      </c>
      <c r="G50" s="120">
        <v>12549</v>
      </c>
      <c r="H50" s="35"/>
      <c r="I50" s="35"/>
      <c r="J50" s="118">
        <v>12465</v>
      </c>
      <c r="K50" s="119">
        <v>15300</v>
      </c>
      <c r="L50" s="119">
        <v>20714</v>
      </c>
      <c r="M50" s="120">
        <v>26936</v>
      </c>
      <c r="N50" s="35"/>
      <c r="O50" s="35"/>
      <c r="P50" s="118">
        <v>12486.595926056143</v>
      </c>
      <c r="Q50" s="119">
        <v>15507.340165560165</v>
      </c>
      <c r="R50" s="119">
        <v>21318.496568680785</v>
      </c>
      <c r="S50" s="120">
        <v>28030.710460475202</v>
      </c>
      <c r="V50" s="118">
        <v>3410</v>
      </c>
      <c r="W50" s="119">
        <v>7842</v>
      </c>
      <c r="X50" s="119">
        <v>9660</v>
      </c>
      <c r="Y50" s="120">
        <v>7797</v>
      </c>
      <c r="AB50" s="118">
        <v>2007</v>
      </c>
      <c r="AC50" s="119">
        <v>3358</v>
      </c>
      <c r="AD50" s="119">
        <v>4278</v>
      </c>
      <c r="AE50" s="120">
        <v>6160</v>
      </c>
      <c r="AG50" s="118">
        <f>'P&amp;L QRT_new'!AH50</f>
        <v>6620.7395041694081</v>
      </c>
      <c r="AH50" s="119">
        <f>AG50+'P&amp;L QRT_new'!AI50</f>
        <v>18151.212436896527</v>
      </c>
      <c r="AI50" s="119">
        <f>AH50+'P&amp;L QRT_new'!AJ50</f>
        <v>20905.295718761889</v>
      </c>
      <c r="AJ50" s="120">
        <f>AI50+'P&amp;L QRT_new'!AK50</f>
        <v>25433.227300159582</v>
      </c>
      <c r="AK50" s="384"/>
      <c r="AL50" s="118">
        <v>2617</v>
      </c>
      <c r="AM50" s="119">
        <v>6745</v>
      </c>
      <c r="AN50" s="119">
        <f>AM50+'P&amp;L QRT_new'!AP50</f>
        <v>7320.4056952800001</v>
      </c>
      <c r="AO50" s="120">
        <v>13057.175695114</v>
      </c>
      <c r="AQ50" s="118">
        <f>'P&amp;L QRT_new'!AT50</f>
        <v>5305.5152196143172</v>
      </c>
      <c r="AR50" s="119">
        <f>AQ50+'P&amp;L QRT_new'!AU50</f>
        <v>9444.881601100933</v>
      </c>
      <c r="AS50" s="119">
        <f>AR50+'P&amp;L QRT_new'!AV50</f>
        <v>10020.287296380933</v>
      </c>
      <c r="AT50" s="120">
        <f>AS50+'P&amp;L QRT_new'!AW50</f>
        <v>15757.057296214933</v>
      </c>
      <c r="AV50" s="399"/>
      <c r="AW50" s="399"/>
      <c r="AX50" s="399"/>
      <c r="AY50" s="399"/>
      <c r="AZ50" s="180"/>
      <c r="BA50" s="118">
        <v>3335.9525825679998</v>
      </c>
      <c r="BB50" s="119"/>
      <c r="BC50" s="119"/>
      <c r="BD50" s="119"/>
      <c r="BE50" s="494"/>
      <c r="BF50" s="399"/>
      <c r="BG50" s="399"/>
      <c r="BH50" s="399"/>
      <c r="BI50" s="399"/>
      <c r="BJ50" s="430"/>
      <c r="BK50" s="384"/>
      <c r="BN50" s="26"/>
      <c r="BO50" s="26"/>
      <c r="BP50" s="26"/>
      <c r="BQ50" s="26"/>
      <c r="BS50" s="26"/>
      <c r="BT50" s="26"/>
      <c r="BU50" s="26"/>
      <c r="BV50" s="26"/>
    </row>
    <row r="51" spans="1:74" ht="11.4" customHeight="1" x14ac:dyDescent="0.3">
      <c r="A51" s="116"/>
      <c r="B51" s="43" t="s">
        <v>57</v>
      </c>
      <c r="D51" s="47">
        <v>-3181</v>
      </c>
      <c r="E51" s="48">
        <v>-6639</v>
      </c>
      <c r="F51" s="48">
        <v>-9164</v>
      </c>
      <c r="G51" s="32">
        <v>-11914</v>
      </c>
      <c r="J51" s="47">
        <v>-3648</v>
      </c>
      <c r="K51" s="48">
        <v>-9204</v>
      </c>
      <c r="L51" s="48">
        <v>-16343</v>
      </c>
      <c r="M51" s="32">
        <v>-32576</v>
      </c>
      <c r="P51" s="47">
        <v>-8540.1775348909578</v>
      </c>
      <c r="Q51" s="48">
        <v>-22985.450756069742</v>
      </c>
      <c r="R51" s="48">
        <v>-40021.175777960016</v>
      </c>
      <c r="S51" s="32">
        <v>-58993.815317443834</v>
      </c>
      <c r="V51" s="47">
        <v>-17319</v>
      </c>
      <c r="W51" s="48">
        <v>-37591</v>
      </c>
      <c r="X51" s="48">
        <v>-56241</v>
      </c>
      <c r="Y51" s="32">
        <v>-68541</v>
      </c>
      <c r="AB51" s="47">
        <v>-17121</v>
      </c>
      <c r="AC51" s="48">
        <v>-32419</v>
      </c>
      <c r="AD51" s="48">
        <v>-48909</v>
      </c>
      <c r="AE51" s="32">
        <v>-64685</v>
      </c>
      <c r="AG51" s="47">
        <f>'P&amp;L QRT_new'!AH51</f>
        <v>-42958.980352678576</v>
      </c>
      <c r="AH51" s="48">
        <f>AG51+'P&amp;L QRT_new'!AI51</f>
        <v>-80718.452510922973</v>
      </c>
      <c r="AI51" s="48">
        <f>AH51+'P&amp;L QRT_new'!AJ51</f>
        <v>-121701.03294017431</v>
      </c>
      <c r="AJ51" s="32">
        <f>AI51+'P&amp;L QRT_new'!AK51</f>
        <v>-157084.18133055864</v>
      </c>
      <c r="AK51" s="384"/>
      <c r="AL51" s="47">
        <v>-16095</v>
      </c>
      <c r="AM51" s="48">
        <v>-45084</v>
      </c>
      <c r="AN51" s="48">
        <f>AM51+'P&amp;L QRT_new'!AP51</f>
        <v>-80090.828406579996</v>
      </c>
      <c r="AO51" s="32">
        <v>-111324.33331451399</v>
      </c>
      <c r="AQ51" s="47">
        <f>'P&amp;L QRT_new'!AT51</f>
        <v>-32430.63031139037</v>
      </c>
      <c r="AR51" s="48">
        <f>AQ51+'P&amp;L QRT_new'!AU51</f>
        <v>-65754.211695110847</v>
      </c>
      <c r="AS51" s="48">
        <f>AR51+'P&amp;L QRT_new'!AV51</f>
        <v>-100761.04010169084</v>
      </c>
      <c r="AT51" s="32">
        <f>AS51+'P&amp;L QRT_new'!AW51</f>
        <v>-131994.54500962485</v>
      </c>
      <c r="AV51" s="399"/>
      <c r="AW51" s="399"/>
      <c r="AX51" s="399"/>
      <c r="AY51" s="399"/>
      <c r="AZ51" s="180"/>
      <c r="BA51" s="47">
        <v>-35505.806714867998</v>
      </c>
      <c r="BB51" s="48"/>
      <c r="BC51" s="48"/>
      <c r="BD51" s="520"/>
      <c r="BE51" s="494"/>
      <c r="BF51" s="399"/>
      <c r="BG51" s="399"/>
      <c r="BH51" s="399"/>
      <c r="BI51" s="399"/>
      <c r="BJ51" s="430"/>
      <c r="BK51" s="384"/>
      <c r="BN51" s="26"/>
      <c r="BO51" s="26"/>
      <c r="BP51" s="26"/>
      <c r="BQ51" s="26"/>
      <c r="BS51" s="26"/>
      <c r="BT51" s="26"/>
      <c r="BU51" s="26"/>
      <c r="BV51" s="26"/>
    </row>
    <row r="52" spans="1:74" ht="11.4" customHeight="1" x14ac:dyDescent="0.3">
      <c r="A52" s="116"/>
      <c r="B52" s="121" t="s">
        <v>58</v>
      </c>
      <c r="D52" s="47">
        <v>-268</v>
      </c>
      <c r="E52" s="48">
        <v>-197</v>
      </c>
      <c r="F52" s="48">
        <v>3538</v>
      </c>
      <c r="G52" s="32">
        <v>3538</v>
      </c>
      <c r="J52" s="47">
        <v>0</v>
      </c>
      <c r="K52" s="48">
        <v>0</v>
      </c>
      <c r="L52" s="48">
        <v>0</v>
      </c>
      <c r="M52" s="32">
        <v>0</v>
      </c>
      <c r="P52" s="47">
        <v>0</v>
      </c>
      <c r="Q52" s="48">
        <v>0</v>
      </c>
      <c r="R52" s="48">
        <v>0</v>
      </c>
      <c r="S52" s="32">
        <v>0</v>
      </c>
      <c r="V52" s="47">
        <v>0</v>
      </c>
      <c r="W52" s="48">
        <v>4242</v>
      </c>
      <c r="X52" s="48">
        <v>4856</v>
      </c>
      <c r="Y52" s="32">
        <v>1499</v>
      </c>
      <c r="AB52" s="47">
        <v>0</v>
      </c>
      <c r="AC52" s="48">
        <v>-1064</v>
      </c>
      <c r="AD52" s="48">
        <v>-1064</v>
      </c>
      <c r="AE52" s="32">
        <v>-2028</v>
      </c>
      <c r="AG52" s="47">
        <f>'P&amp;L QRT_new'!AH52</f>
        <v>0</v>
      </c>
      <c r="AH52" s="48">
        <f>AG52+'P&amp;L QRT_new'!AI52</f>
        <v>-1419</v>
      </c>
      <c r="AI52" s="48">
        <f>AH52+'P&amp;L QRT_new'!AJ52</f>
        <v>-1405</v>
      </c>
      <c r="AJ52" s="32">
        <f>AI52+'P&amp;L QRT_new'!AK52</f>
        <v>-2368</v>
      </c>
      <c r="AK52" s="384"/>
      <c r="AL52" s="47">
        <v>0</v>
      </c>
      <c r="AM52" s="48">
        <v>-3606</v>
      </c>
      <c r="AN52" s="48">
        <f>AM52+'P&amp;L QRT_new'!AP52</f>
        <v>575.82549999999992</v>
      </c>
      <c r="AO52" s="32">
        <v>-1780.4865187999999</v>
      </c>
      <c r="AQ52" s="47">
        <f>'P&amp;L QRT_new'!AT52</f>
        <v>0</v>
      </c>
      <c r="AR52" s="48">
        <f>AQ52+'P&amp;L QRT_new'!AU52</f>
        <v>-3606</v>
      </c>
      <c r="AS52" s="48">
        <f>AR52+'P&amp;L QRT_new'!AV52</f>
        <v>575.82549999999992</v>
      </c>
      <c r="AT52" s="32">
        <f>AS52+'P&amp;L QRT_new'!AW52</f>
        <v>-1780.4865187999999</v>
      </c>
      <c r="AV52" s="399"/>
      <c r="AW52" s="399"/>
      <c r="AX52" s="399"/>
      <c r="AY52" s="399"/>
      <c r="AZ52" s="180"/>
      <c r="BA52" s="47">
        <v>0</v>
      </c>
      <c r="BB52" s="48"/>
      <c r="BC52" s="48"/>
      <c r="BD52" s="520"/>
      <c r="BE52" s="494"/>
      <c r="BF52" s="399"/>
      <c r="BG52" s="399"/>
      <c r="BH52" s="399"/>
      <c r="BI52" s="399"/>
      <c r="BJ52" s="430"/>
      <c r="BK52" s="384"/>
      <c r="BN52" s="26"/>
      <c r="BO52" s="26"/>
      <c r="BP52" s="26"/>
      <c r="BQ52" s="26"/>
      <c r="BS52" s="26"/>
      <c r="BT52" s="26"/>
      <c r="BU52" s="26"/>
      <c r="BV52" s="26"/>
    </row>
    <row r="53" spans="1:74" ht="11.4" customHeight="1" x14ac:dyDescent="0.3">
      <c r="A53" s="116"/>
      <c r="B53" s="43" t="s">
        <v>59</v>
      </c>
      <c r="D53" s="47"/>
      <c r="E53" s="48"/>
      <c r="F53" s="48"/>
      <c r="G53" s="32"/>
      <c r="J53" s="47"/>
      <c r="K53" s="48"/>
      <c r="L53" s="48"/>
      <c r="M53" s="32">
        <v>0</v>
      </c>
      <c r="P53" s="47">
        <v>0</v>
      </c>
      <c r="Q53" s="48">
        <v>0</v>
      </c>
      <c r="R53" s="48">
        <v>0</v>
      </c>
      <c r="S53" s="32">
        <v>0</v>
      </c>
      <c r="V53" s="47">
        <v>0</v>
      </c>
      <c r="W53" s="48">
        <v>0</v>
      </c>
      <c r="X53" s="48">
        <v>0</v>
      </c>
      <c r="Y53" s="32">
        <v>0</v>
      </c>
      <c r="AB53" s="47">
        <v>0</v>
      </c>
      <c r="AC53" s="48">
        <v>0</v>
      </c>
      <c r="AD53" s="48">
        <v>0</v>
      </c>
      <c r="AE53" s="32">
        <v>0</v>
      </c>
      <c r="AG53" s="47">
        <f>'P&amp;L QRT_new'!AH53</f>
        <v>0</v>
      </c>
      <c r="AH53" s="48">
        <f>AG53+'P&amp;L QRT_new'!AI53</f>
        <v>0</v>
      </c>
      <c r="AI53" s="48">
        <f>AH53+'P&amp;L QRT_new'!AJ53</f>
        <v>0</v>
      </c>
      <c r="AJ53" s="32">
        <f>AI53+'P&amp;L QRT_new'!AK53</f>
        <v>0</v>
      </c>
      <c r="AK53" s="384"/>
      <c r="AL53" s="47"/>
      <c r="AM53" s="48"/>
      <c r="AN53" s="48">
        <f>AM53+'P&amp;L QRT_new'!AP53</f>
        <v>0</v>
      </c>
      <c r="AO53" s="32">
        <v>5.1999999999999993E-6</v>
      </c>
      <c r="AQ53" s="47">
        <f>'P&amp;L QRT_new'!AT53</f>
        <v>0</v>
      </c>
      <c r="AR53" s="48">
        <f>AQ53+'P&amp;L QRT_new'!AU53</f>
        <v>0</v>
      </c>
      <c r="AS53" s="48">
        <f>AR53+'P&amp;L QRT_new'!AV53</f>
        <v>0</v>
      </c>
      <c r="AT53" s="32">
        <f>AS53+'P&amp;L QRT_new'!AW53</f>
        <v>0</v>
      </c>
      <c r="AV53" s="399"/>
      <c r="AW53" s="399"/>
      <c r="AX53" s="399"/>
      <c r="AY53" s="399"/>
      <c r="AZ53" s="180"/>
      <c r="BA53" s="47">
        <v>0</v>
      </c>
      <c r="BB53" s="48"/>
      <c r="BC53" s="48"/>
      <c r="BD53" s="520"/>
      <c r="BE53" s="494"/>
      <c r="BF53" s="399"/>
      <c r="BG53" s="399"/>
      <c r="BH53" s="399"/>
      <c r="BI53" s="399"/>
      <c r="BJ53" s="430"/>
      <c r="BK53" s="384"/>
      <c r="BN53" s="26"/>
      <c r="BO53" s="26"/>
      <c r="BP53" s="26"/>
      <c r="BQ53" s="26"/>
      <c r="BS53" s="26"/>
      <c r="BT53" s="26"/>
      <c r="BU53" s="26"/>
      <c r="BV53" s="26"/>
    </row>
    <row r="54" spans="1:74" ht="11.4" customHeight="1" x14ac:dyDescent="0.3">
      <c r="A54" s="116"/>
      <c r="B54" s="43" t="s">
        <v>60</v>
      </c>
      <c r="D54" s="47"/>
      <c r="E54" s="48"/>
      <c r="F54" s="48"/>
      <c r="G54" s="32"/>
      <c r="J54" s="47"/>
      <c r="K54" s="48"/>
      <c r="L54" s="48"/>
      <c r="M54" s="32"/>
      <c r="P54" s="47"/>
      <c r="Q54" s="48"/>
      <c r="R54" s="48"/>
      <c r="S54" s="32"/>
      <c r="V54" s="47"/>
      <c r="W54" s="48"/>
      <c r="X54" s="48"/>
      <c r="Y54" s="32">
        <v>-18</v>
      </c>
      <c r="AB54" s="47">
        <v>0</v>
      </c>
      <c r="AC54" s="48">
        <v>-355</v>
      </c>
      <c r="AD54" s="48">
        <v>-341</v>
      </c>
      <c r="AE54" s="32">
        <v>-340</v>
      </c>
      <c r="AG54" s="47">
        <f>'P&amp;L QRT_new'!AH54</f>
        <v>0</v>
      </c>
      <c r="AH54" s="48">
        <f>AG54+'P&amp;L QRT_new'!AI54</f>
        <v>0</v>
      </c>
      <c r="AI54" s="48">
        <f>AH54+'P&amp;L QRT_new'!AJ54</f>
        <v>0</v>
      </c>
      <c r="AJ54" s="32">
        <f>AI54+'P&amp;L QRT_new'!AK54</f>
        <v>0</v>
      </c>
      <c r="AK54" s="384"/>
      <c r="AL54" s="47">
        <v>0</v>
      </c>
      <c r="AM54" s="48">
        <v>0</v>
      </c>
      <c r="AN54" s="48">
        <f>AM54+'P&amp;L QRT_new'!AP54</f>
        <v>0</v>
      </c>
      <c r="AO54" s="32">
        <v>0</v>
      </c>
      <c r="AQ54" s="47">
        <f>'P&amp;L QRT_new'!AT54</f>
        <v>0</v>
      </c>
      <c r="AR54" s="48">
        <f>AQ54+'P&amp;L QRT_new'!AU54</f>
        <v>0</v>
      </c>
      <c r="AS54" s="48">
        <f>AR54+'P&amp;L QRT_new'!AV54</f>
        <v>0</v>
      </c>
      <c r="AT54" s="32">
        <f>AS54+'P&amp;L QRT_new'!AW54</f>
        <v>0</v>
      </c>
      <c r="AV54" s="399"/>
      <c r="AW54" s="399"/>
      <c r="AX54" s="399"/>
      <c r="AY54" s="399"/>
      <c r="AZ54" s="180"/>
      <c r="BA54" s="47">
        <v>0</v>
      </c>
      <c r="BB54" s="48"/>
      <c r="BC54" s="48"/>
      <c r="BD54" s="520"/>
      <c r="BE54" s="494"/>
      <c r="BF54" s="399"/>
      <c r="BG54" s="399"/>
      <c r="BH54" s="399"/>
      <c r="BI54" s="399"/>
      <c r="BJ54" s="430"/>
      <c r="BK54" s="384"/>
      <c r="BN54" s="26"/>
      <c r="BO54" s="26"/>
      <c r="BP54" s="26"/>
      <c r="BQ54" s="26"/>
      <c r="BS54" s="26"/>
      <c r="BT54" s="26"/>
      <c r="BU54" s="26"/>
      <c r="BV54" s="26"/>
    </row>
    <row r="55" spans="1:74" ht="11.4" customHeight="1" x14ac:dyDescent="0.3">
      <c r="A55" s="116"/>
      <c r="B55" s="95" t="s">
        <v>61</v>
      </c>
      <c r="C55" s="76"/>
      <c r="D55" s="96">
        <v>0</v>
      </c>
      <c r="E55" s="97">
        <v>0</v>
      </c>
      <c r="F55" s="97">
        <v>0</v>
      </c>
      <c r="G55" s="98">
        <v>0</v>
      </c>
      <c r="H55" s="76"/>
      <c r="I55" s="76"/>
      <c r="J55" s="96">
        <v>0</v>
      </c>
      <c r="K55" s="97">
        <v>0</v>
      </c>
      <c r="L55" s="97">
        <v>-252</v>
      </c>
      <c r="M55" s="98">
        <v>-2532</v>
      </c>
      <c r="N55" s="76"/>
      <c r="O55" s="76"/>
      <c r="P55" s="96">
        <v>0</v>
      </c>
      <c r="Q55" s="97">
        <v>0</v>
      </c>
      <c r="R55" s="97">
        <v>-252</v>
      </c>
      <c r="S55" s="98">
        <v>-2532</v>
      </c>
      <c r="V55" s="96">
        <v>1397</v>
      </c>
      <c r="W55" s="97">
        <v>703</v>
      </c>
      <c r="X55" s="97">
        <v>-2710</v>
      </c>
      <c r="Y55" s="98">
        <v>-3225</v>
      </c>
      <c r="AB55" s="96">
        <v>-409</v>
      </c>
      <c r="AC55" s="97">
        <v>-315</v>
      </c>
      <c r="AD55" s="97">
        <v>468</v>
      </c>
      <c r="AE55" s="98">
        <v>1590</v>
      </c>
      <c r="AG55" s="96">
        <f>'P&amp;L QRT_new'!AH55</f>
        <v>-409</v>
      </c>
      <c r="AH55" s="97">
        <f>AG55+'P&amp;L QRT_new'!AI55</f>
        <v>-315</v>
      </c>
      <c r="AI55" s="97">
        <f>AH55+'P&amp;L QRT_new'!AJ55</f>
        <v>468</v>
      </c>
      <c r="AJ55" s="98">
        <f>AI55+'P&amp;L QRT_new'!AK55</f>
        <v>1590</v>
      </c>
      <c r="AK55" s="384"/>
      <c r="AL55" s="96">
        <v>1941</v>
      </c>
      <c r="AM55" s="97">
        <v>1145</v>
      </c>
      <c r="AN55" s="97">
        <f>AM55+'P&amp;L QRT_new'!AP55</f>
        <v>2256.8396699999998</v>
      </c>
      <c r="AO55" s="98">
        <v>3248.4971299999997</v>
      </c>
      <c r="AQ55" s="96">
        <f>'P&amp;L QRT_new'!AT55</f>
        <v>1941</v>
      </c>
      <c r="AR55" s="97">
        <f>AQ55+'P&amp;L QRT_new'!AU55</f>
        <v>1145</v>
      </c>
      <c r="AS55" s="97">
        <f>AR55+'P&amp;L QRT_new'!AV55</f>
        <v>2256.8396699999998</v>
      </c>
      <c r="AT55" s="98">
        <f>AS55+'P&amp;L QRT_new'!AW55</f>
        <v>3248.4971299999997</v>
      </c>
      <c r="AV55" s="399"/>
      <c r="AW55" s="399"/>
      <c r="AX55" s="399"/>
      <c r="AY55" s="399"/>
      <c r="AZ55" s="180"/>
      <c r="BA55" s="96">
        <v>-1528.6913153999999</v>
      </c>
      <c r="BB55" s="97"/>
      <c r="BC55" s="97"/>
      <c r="BD55" s="97"/>
      <c r="BE55" s="494"/>
      <c r="BF55" s="399"/>
      <c r="BG55" s="399"/>
      <c r="BH55" s="399"/>
      <c r="BI55" s="399"/>
      <c r="BJ55" s="430"/>
      <c r="BK55" s="384"/>
      <c r="BN55" s="26"/>
      <c r="BO55" s="26"/>
      <c r="BP55" s="26"/>
      <c r="BQ55" s="26"/>
      <c r="BS55" s="26"/>
      <c r="BT55" s="26"/>
      <c r="BU55" s="26"/>
      <c r="BV55" s="26"/>
    </row>
    <row r="56" spans="1:74" ht="11.4" customHeight="1" x14ac:dyDescent="0.3">
      <c r="A56" s="116"/>
      <c r="B56" s="122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G56" s="48"/>
      <c r="AH56" s="48"/>
      <c r="AI56" s="48"/>
      <c r="AJ56" s="48"/>
      <c r="AK56" s="384"/>
      <c r="AL56" s="48"/>
      <c r="AM56" s="48"/>
      <c r="AN56" s="48"/>
      <c r="AO56" s="48"/>
      <c r="AQ56" s="48"/>
      <c r="AR56" s="48"/>
      <c r="AS56" s="48"/>
      <c r="AT56" s="48"/>
      <c r="AZ56" s="180"/>
      <c r="BA56" s="48"/>
      <c r="BB56" s="48"/>
      <c r="BC56" s="48"/>
      <c r="BD56" s="48"/>
      <c r="BE56" s="430"/>
      <c r="BJ56" s="180"/>
      <c r="BK56" s="384"/>
      <c r="BN56" s="26"/>
      <c r="BO56" s="26"/>
      <c r="BP56" s="26"/>
      <c r="BQ56" s="26"/>
      <c r="BS56" s="26"/>
      <c r="BT56" s="26"/>
      <c r="BU56" s="26"/>
      <c r="BV56" s="26"/>
    </row>
    <row r="57" spans="1:74" ht="11.4" customHeight="1" x14ac:dyDescent="0.3">
      <c r="A57" s="33"/>
      <c r="B57" s="34" t="s">
        <v>62</v>
      </c>
      <c r="C57" s="100"/>
      <c r="D57" s="36">
        <v>35097</v>
      </c>
      <c r="E57" s="37">
        <v>88570.13526999997</v>
      </c>
      <c r="F57" s="37">
        <v>152795.45230999996</v>
      </c>
      <c r="G57" s="78">
        <v>231760</v>
      </c>
      <c r="H57" s="100"/>
      <c r="I57" s="100"/>
      <c r="J57" s="36">
        <v>54316</v>
      </c>
      <c r="K57" s="37">
        <v>116132</v>
      </c>
      <c r="L57" s="37">
        <v>180565</v>
      </c>
      <c r="M57" s="78">
        <v>231421</v>
      </c>
      <c r="N57" s="100"/>
      <c r="O57" s="100"/>
      <c r="P57" s="36">
        <v>41100.086763908708</v>
      </c>
      <c r="Q57" s="37">
        <v>90565.469225979294</v>
      </c>
      <c r="R57" s="37">
        <v>176756.78263778196</v>
      </c>
      <c r="S57" s="78">
        <v>228948.73073583873</v>
      </c>
      <c r="T57" s="101"/>
      <c r="U57" s="101"/>
      <c r="V57" s="36">
        <v>26118</v>
      </c>
      <c r="W57" s="37">
        <v>72461</v>
      </c>
      <c r="X57" s="37">
        <v>162432</v>
      </c>
      <c r="Y57" s="78">
        <v>218705</v>
      </c>
      <c r="Z57" s="101"/>
      <c r="AA57" s="101"/>
      <c r="AB57" s="36">
        <f>SUM(AB47,AB50:AB55)</f>
        <v>27260</v>
      </c>
      <c r="AC57" s="36">
        <f>SUM(AC47,AC50:AC55)</f>
        <v>57724</v>
      </c>
      <c r="AD57" s="36">
        <f>SUM(AD47,AD50:AD55)</f>
        <v>156490</v>
      </c>
      <c r="AE57" s="78">
        <f>SUM(AE47,AE50:AE55)</f>
        <v>220332</v>
      </c>
      <c r="AG57" s="36">
        <f>SUM(AG47,AG50:AG55)</f>
        <v>31456.856776725741</v>
      </c>
      <c r="AH57" s="36">
        <f>SUM(AH47,AH50:AH55)</f>
        <v>61584.522052914806</v>
      </c>
      <c r="AI57" s="36">
        <f>SUM(AI47,AI50:AI55)</f>
        <v>190651.06703154292</v>
      </c>
      <c r="AJ57" s="78">
        <f>SUM(AJ47,AJ50:AJ55)</f>
        <v>213541.16338339684</v>
      </c>
      <c r="AK57" s="384"/>
      <c r="AL57" s="36">
        <f>SUM(AL47,AL50:AL55)</f>
        <v>23201</v>
      </c>
      <c r="AM57" s="78">
        <f>SUM(AM47,AM50:AM55)</f>
        <v>20088</v>
      </c>
      <c r="AN57" s="36">
        <f>SUM(AN47,AN50:AN55)</f>
        <v>149749.64742409988</v>
      </c>
      <c r="AO57" s="36">
        <f>SUM(AO47,AO50:AO55)</f>
        <v>29686.052078600314</v>
      </c>
      <c r="AQ57" s="36">
        <f>SUM(AQ47,AQ50:AQ55)</f>
        <v>33564.87967937495</v>
      </c>
      <c r="AR57" s="36">
        <f>SUM(AR47,AR50:AR55)</f>
        <v>27467.706988616861</v>
      </c>
      <c r="AS57" s="36">
        <f>SUM(AS47,AS50:AS55)</f>
        <v>157128.95441271696</v>
      </c>
      <c r="AT57" s="78">
        <f>SUM(AT47,AT50:AT55)</f>
        <v>37065.35906201668</v>
      </c>
      <c r="AV57" s="399"/>
      <c r="AW57" s="399"/>
      <c r="AX57" s="399"/>
      <c r="AY57" s="399"/>
      <c r="AZ57" s="180"/>
      <c r="BA57" s="36">
        <f>SUM(BA47,BA50:BA55)</f>
        <v>-14937.394190800038</v>
      </c>
      <c r="BB57" s="36"/>
      <c r="BC57" s="36"/>
      <c r="BD57" s="78"/>
      <c r="BE57" s="430"/>
      <c r="BF57" s="399"/>
      <c r="BG57" s="399"/>
      <c r="BH57" s="399"/>
      <c r="BI57" s="399"/>
      <c r="BJ57" s="430"/>
      <c r="BK57" s="384"/>
      <c r="BN57" s="26"/>
      <c r="BO57" s="26"/>
      <c r="BP57" s="26"/>
      <c r="BQ57" s="26"/>
      <c r="BS57" s="26"/>
      <c r="BT57" s="26"/>
      <c r="BU57" s="26"/>
      <c r="BV57" s="26"/>
    </row>
    <row r="58" spans="1:74" ht="11.4" customHeight="1" x14ac:dyDescent="0.3">
      <c r="A58" s="123"/>
      <c r="B58" s="43" t="s">
        <v>63</v>
      </c>
      <c r="D58" s="47">
        <v>-7809</v>
      </c>
      <c r="E58" s="48">
        <v>-18575</v>
      </c>
      <c r="F58" s="48">
        <v>-27934</v>
      </c>
      <c r="G58" s="32">
        <v>-43963</v>
      </c>
      <c r="J58" s="47">
        <v>-9214</v>
      </c>
      <c r="K58" s="48">
        <v>-23451</v>
      </c>
      <c r="L58" s="48">
        <v>-37125</v>
      </c>
      <c r="M58" s="32">
        <v>-53097</v>
      </c>
      <c r="P58" s="47">
        <v>-7928.4038711739295</v>
      </c>
      <c r="Q58" s="48">
        <v>-21720.586687073137</v>
      </c>
      <c r="R58" s="48">
        <v>-39909.365301611106</v>
      </c>
      <c r="S58" s="32">
        <v>-54351.264466766726</v>
      </c>
      <c r="V58" s="47">
        <v>-9809</v>
      </c>
      <c r="W58" s="48">
        <v>-22566</v>
      </c>
      <c r="X58" s="48">
        <v>-40834</v>
      </c>
      <c r="Y58" s="32">
        <v>-54751</v>
      </c>
      <c r="AB58" s="47">
        <v>-8233</v>
      </c>
      <c r="AC58" s="48">
        <v>-19594</v>
      </c>
      <c r="AD58" s="48">
        <v>-38495</v>
      </c>
      <c r="AE58" s="32">
        <v>-54442</v>
      </c>
      <c r="AG58" s="47">
        <f>'P&amp;L QRT_new'!AH58</f>
        <v>-15458.354643930612</v>
      </c>
      <c r="AH58" s="48">
        <f>AG58+'P&amp;L QRT_new'!AI58</f>
        <v>-23511.197395567473</v>
      </c>
      <c r="AI58" s="48">
        <f>AH58+'P&amp;L QRT_new'!AJ58</f>
        <v>-64471.770365938108</v>
      </c>
      <c r="AJ58" s="32">
        <f>AI58+'P&amp;L QRT_new'!AK58</f>
        <v>-84250.05757070762</v>
      </c>
      <c r="AK58" s="384"/>
      <c r="AL58" s="47">
        <v>-10784</v>
      </c>
      <c r="AM58" s="32">
        <v>-16927</v>
      </c>
      <c r="AN58" s="48">
        <f>AM58+'P&amp;L QRT_new'!AP58-0.4</f>
        <v>-44729.505561900005</v>
      </c>
      <c r="AO58" s="32">
        <v>-51758.976597300003</v>
      </c>
      <c r="AQ58" s="47">
        <f>'P&amp;L QRT_new'!AT58</f>
        <v>-19782.123959051125</v>
      </c>
      <c r="AR58" s="48">
        <f>AQ58+'P&amp;L QRT_new'!AU58</f>
        <v>-27401.030370640976</v>
      </c>
      <c r="AS58" s="48">
        <f>AR58+'P&amp;L QRT_new'!AV58</f>
        <v>-55203.135932540979</v>
      </c>
      <c r="AT58" s="32">
        <f>AS58+'P&amp;L QRT_new'!AW58</f>
        <v>-62232.606967940977</v>
      </c>
      <c r="AV58" s="399"/>
      <c r="AW58" s="399"/>
      <c r="AX58" s="399"/>
      <c r="AY58" s="399"/>
      <c r="AZ58" s="180"/>
      <c r="BA58" s="496">
        <v>-561.78345769999999</v>
      </c>
      <c r="BB58" s="48"/>
      <c r="BC58" s="48"/>
      <c r="BD58" s="32"/>
      <c r="BE58" s="430"/>
      <c r="BF58" s="399"/>
      <c r="BG58" s="399"/>
      <c r="BH58" s="399"/>
      <c r="BI58" s="399"/>
      <c r="BJ58" s="430"/>
      <c r="BK58" s="384"/>
      <c r="BN58" s="26"/>
      <c r="BO58" s="26"/>
      <c r="BP58" s="26"/>
      <c r="BQ58" s="26"/>
      <c r="BS58" s="26"/>
      <c r="BT58" s="26"/>
      <c r="BU58" s="26"/>
      <c r="BV58" s="26"/>
    </row>
    <row r="59" spans="1:74" s="101" customFormat="1" ht="11.4" customHeight="1" x14ac:dyDescent="0.3">
      <c r="A59" s="33"/>
      <c r="B59" s="463" t="s">
        <v>274</v>
      </c>
      <c r="D59" s="124">
        <v>27288</v>
      </c>
      <c r="E59" s="125">
        <v>69995.13526999997</v>
      </c>
      <c r="F59" s="125">
        <v>124861.45230999996</v>
      </c>
      <c r="G59" s="126">
        <v>187797</v>
      </c>
      <c r="J59" s="124">
        <v>45102</v>
      </c>
      <c r="K59" s="125">
        <v>92681</v>
      </c>
      <c r="L59" s="125">
        <v>143440</v>
      </c>
      <c r="M59" s="126">
        <v>178324</v>
      </c>
      <c r="P59" s="124">
        <v>33171.682892734781</v>
      </c>
      <c r="Q59" s="125">
        <v>68844.882538906153</v>
      </c>
      <c r="R59" s="125">
        <v>136847.41733617085</v>
      </c>
      <c r="S59" s="126">
        <v>174597.466269072</v>
      </c>
      <c r="V59" s="124">
        <v>16309</v>
      </c>
      <c r="W59" s="125">
        <v>49895</v>
      </c>
      <c r="X59" s="125">
        <v>121598</v>
      </c>
      <c r="Y59" s="126">
        <v>163954</v>
      </c>
      <c r="AB59" s="124">
        <f>SUM(AB57:AB58)</f>
        <v>19027</v>
      </c>
      <c r="AC59" s="124">
        <f>SUM(AC57:AC58)</f>
        <v>38130</v>
      </c>
      <c r="AD59" s="124">
        <f>SUM(AD57:AD58)</f>
        <v>117995</v>
      </c>
      <c r="AE59" s="126">
        <f>SUM(AE57:AE58)</f>
        <v>165890</v>
      </c>
      <c r="AF59" s="25"/>
      <c r="AG59" s="124">
        <f t="shared" ref="AG59:AJ59" si="9">SUM(AG57:AG58)</f>
        <v>15998.502132795129</v>
      </c>
      <c r="AH59" s="124">
        <f t="shared" si="9"/>
        <v>38073.32465734733</v>
      </c>
      <c r="AI59" s="124">
        <f t="shared" si="9"/>
        <v>126179.29666560481</v>
      </c>
      <c r="AJ59" s="124">
        <f t="shared" si="9"/>
        <v>129291.10581268922</v>
      </c>
      <c r="AK59" s="384"/>
      <c r="AL59" s="124">
        <f>SUM(AL57:AL58)</f>
        <v>12417</v>
      </c>
      <c r="AM59" s="126">
        <f>SUM(AM57:AM58)</f>
        <v>3161</v>
      </c>
      <c r="AN59" s="124">
        <f>SUM(AN57:AN58)</f>
        <v>105020.14186219987</v>
      </c>
      <c r="AO59" s="124">
        <f>SUM(AO57:AO58)</f>
        <v>-22072.924518699689</v>
      </c>
      <c r="AP59" s="25"/>
      <c r="AQ59" s="124">
        <f t="shared" ref="AQ59:AR59" si="10">SUM(AQ57:AQ58)</f>
        <v>13782.755720323825</v>
      </c>
      <c r="AR59" s="124">
        <f t="shared" si="10"/>
        <v>66.676617975885165</v>
      </c>
      <c r="AS59" s="124">
        <f t="shared" ref="AS59:AT59" si="11">SUM(AS57:AS58)</f>
        <v>101925.81848017598</v>
      </c>
      <c r="AT59" s="124">
        <f t="shared" si="11"/>
        <v>-25167.247905924298</v>
      </c>
      <c r="AU59" s="25"/>
      <c r="AV59" s="399"/>
      <c r="AW59" s="399"/>
      <c r="AX59" s="399"/>
      <c r="AY59" s="399"/>
      <c r="AZ59" s="180"/>
      <c r="BA59" s="124">
        <f>SUM(BA57:BA58)</f>
        <v>-15499.177648500037</v>
      </c>
      <c r="BB59" s="124"/>
      <c r="BC59" s="124"/>
      <c r="BD59" s="124"/>
      <c r="BE59" s="430"/>
      <c r="BF59" s="399"/>
      <c r="BG59" s="399"/>
      <c r="BH59" s="399"/>
      <c r="BI59" s="399"/>
      <c r="BJ59" s="430"/>
      <c r="BK59" s="384"/>
      <c r="BN59" s="127"/>
      <c r="BO59" s="127"/>
      <c r="BP59" s="127"/>
      <c r="BQ59" s="127"/>
      <c r="BS59" s="127"/>
      <c r="BT59" s="127"/>
      <c r="BU59" s="127"/>
      <c r="BV59" s="127"/>
    </row>
    <row r="60" spans="1:74" s="107" customFormat="1" ht="11.4" customHeight="1" x14ac:dyDescent="0.3">
      <c r="A60" s="128"/>
      <c r="B60" s="464" t="s">
        <v>65</v>
      </c>
      <c r="D60" s="129">
        <v>26473</v>
      </c>
      <c r="E60" s="130">
        <v>67593.432480136762</v>
      </c>
      <c r="F60" s="130">
        <v>120999.45230999996</v>
      </c>
      <c r="G60" s="130">
        <v>182702</v>
      </c>
      <c r="J60" s="129">
        <v>43405</v>
      </c>
      <c r="K60" s="130">
        <v>89230</v>
      </c>
      <c r="L60" s="130">
        <v>138158</v>
      </c>
      <c r="M60" s="130">
        <v>170531</v>
      </c>
      <c r="P60" s="129"/>
      <c r="Q60" s="130"/>
      <c r="R60" s="130"/>
      <c r="S60" s="130"/>
      <c r="V60" s="129">
        <v>14393</v>
      </c>
      <c r="W60" s="130">
        <v>46283</v>
      </c>
      <c r="X60" s="130">
        <v>116430</v>
      </c>
      <c r="Y60" s="130">
        <v>155754</v>
      </c>
      <c r="AB60" s="129">
        <v>16671</v>
      </c>
      <c r="AC60" s="130">
        <v>33511</v>
      </c>
      <c r="AD60" s="130">
        <v>110933</v>
      </c>
      <c r="AE60" s="130">
        <v>155877</v>
      </c>
      <c r="AF60" s="25"/>
      <c r="AG60" s="129">
        <f>'P&amp;L QRT_new'!AH60</f>
        <v>13642.502132795129</v>
      </c>
      <c r="AH60" s="130">
        <f>AG60+'P&amp;L QRT_new'!AI60</f>
        <v>33454.324657347344</v>
      </c>
      <c r="AI60" s="130">
        <f>AH60+'P&amp;L QRT_new'!AJ60</f>
        <v>119117.29666560463</v>
      </c>
      <c r="AJ60" s="130">
        <f>AI60+'P&amp;L QRT_new'!AK60</f>
        <v>119278.10581268885</v>
      </c>
      <c r="AK60" s="25"/>
      <c r="AL60" s="129">
        <v>10010</v>
      </c>
      <c r="AM60" s="130">
        <v>-1064</v>
      </c>
      <c r="AN60" s="130">
        <f>AN59-AN61</f>
        <v>96613.588777047873</v>
      </c>
      <c r="AO60" s="130">
        <f>AO59-AO61</f>
        <v>-34118.130026837687</v>
      </c>
      <c r="AP60" s="25"/>
      <c r="AQ60" s="129">
        <f>AQ59-AQ61</f>
        <v>11375.755720323825</v>
      </c>
      <c r="AR60" s="130">
        <f>AR59-AR61</f>
        <v>-4158.3233820241148</v>
      </c>
      <c r="AS60" s="130">
        <f>AS59-AS61</f>
        <v>93519.265395023976</v>
      </c>
      <c r="AT60" s="130">
        <f>AT59-AT61</f>
        <v>-37212.4534140623</v>
      </c>
      <c r="AU60" s="25"/>
      <c r="AV60" s="399"/>
      <c r="AW60" s="399"/>
      <c r="AX60" s="399"/>
      <c r="AY60" s="399"/>
      <c r="AZ60" s="180"/>
      <c r="BA60" s="129">
        <f t="shared" ref="BA60" si="12">BA59-BA61</f>
        <v>-18636.235124308037</v>
      </c>
      <c r="BB60" s="130"/>
      <c r="BC60" s="130"/>
      <c r="BD60" s="130"/>
      <c r="BE60" s="430"/>
      <c r="BF60" s="399"/>
      <c r="BG60" s="399"/>
      <c r="BH60" s="399"/>
      <c r="BI60" s="399"/>
      <c r="BJ60" s="430"/>
      <c r="BK60" s="384"/>
      <c r="BN60" s="131"/>
      <c r="BO60" s="131"/>
      <c r="BP60" s="131"/>
      <c r="BQ60" s="131"/>
      <c r="BS60" s="131"/>
      <c r="BT60" s="131"/>
      <c r="BU60" s="131"/>
      <c r="BV60" s="131"/>
    </row>
    <row r="61" spans="1:74" s="107" customFormat="1" ht="11.4" customHeight="1" x14ac:dyDescent="0.3">
      <c r="A61" s="128"/>
      <c r="B61" s="465" t="s">
        <v>66</v>
      </c>
      <c r="D61" s="129">
        <v>815</v>
      </c>
      <c r="E61" s="130">
        <v>2401.7027898632018</v>
      </c>
      <c r="F61" s="130">
        <v>3862</v>
      </c>
      <c r="G61" s="130">
        <v>5095</v>
      </c>
      <c r="J61" s="129">
        <v>1697</v>
      </c>
      <c r="K61" s="130">
        <v>3451</v>
      </c>
      <c r="L61" s="130">
        <v>5282</v>
      </c>
      <c r="M61" s="130">
        <v>7793</v>
      </c>
      <c r="P61" s="129"/>
      <c r="Q61" s="130"/>
      <c r="R61" s="130"/>
      <c r="S61" s="130"/>
      <c r="V61" s="129">
        <v>1916</v>
      </c>
      <c r="W61" s="130">
        <v>3612</v>
      </c>
      <c r="X61" s="130">
        <v>5168</v>
      </c>
      <c r="Y61" s="130">
        <v>8200</v>
      </c>
      <c r="AB61" s="129">
        <v>2356</v>
      </c>
      <c r="AC61" s="130">
        <v>4619</v>
      </c>
      <c r="AD61" s="130">
        <v>7062</v>
      </c>
      <c r="AE61" s="130">
        <v>10013</v>
      </c>
      <c r="AF61" s="25"/>
      <c r="AG61" s="129">
        <f>'P&amp;L QRT_new'!AH61</f>
        <v>2356</v>
      </c>
      <c r="AH61" s="130">
        <f>AG61+'P&amp;L QRT_new'!AI61</f>
        <v>4619</v>
      </c>
      <c r="AI61" s="130">
        <f>AH61+'P&amp;L QRT_new'!AJ61</f>
        <v>7062</v>
      </c>
      <c r="AJ61" s="130">
        <f>AI61+'P&amp;L QRT_new'!AK61</f>
        <v>10013</v>
      </c>
      <c r="AK61" s="25"/>
      <c r="AL61" s="129">
        <v>2407</v>
      </c>
      <c r="AM61" s="130">
        <v>4225</v>
      </c>
      <c r="AN61" s="130">
        <f>AM61+'P&amp;L QRT_new'!AP61</f>
        <v>8406.5530851519998</v>
      </c>
      <c r="AO61" s="130">
        <v>12045.205508137999</v>
      </c>
      <c r="AP61" s="25"/>
      <c r="AQ61" s="129">
        <f>AL61</f>
        <v>2407</v>
      </c>
      <c r="AR61" s="130">
        <f>AM61</f>
        <v>4225</v>
      </c>
      <c r="AS61" s="130">
        <f>AN61</f>
        <v>8406.5530851519998</v>
      </c>
      <c r="AT61" s="130">
        <f>AO61</f>
        <v>12045.205508137999</v>
      </c>
      <c r="AU61" s="25"/>
      <c r="AV61" s="399"/>
      <c r="AW61" s="399"/>
      <c r="AX61" s="399"/>
      <c r="AY61" s="399"/>
      <c r="AZ61" s="180"/>
      <c r="BA61" s="129">
        <v>3137.0574758079997</v>
      </c>
      <c r="BB61" s="130"/>
      <c r="BC61" s="130"/>
      <c r="BD61" s="130"/>
      <c r="BE61" s="430"/>
      <c r="BF61" s="399"/>
      <c r="BG61" s="399"/>
      <c r="BH61" s="399"/>
      <c r="BI61" s="399"/>
      <c r="BJ61" s="430"/>
      <c r="BK61" s="384"/>
      <c r="BN61" s="131"/>
      <c r="BO61" s="131"/>
      <c r="BP61" s="131"/>
      <c r="BQ61" s="131"/>
      <c r="BS61" s="131"/>
      <c r="BT61" s="131"/>
      <c r="BU61" s="131"/>
      <c r="BV61" s="131"/>
    </row>
    <row r="62" spans="1:74" s="107" customFormat="1" ht="11.25" customHeight="1" x14ac:dyDescent="0.3">
      <c r="A62" s="128"/>
      <c r="B62" s="466" t="s">
        <v>275</v>
      </c>
      <c r="D62" s="130"/>
      <c r="E62" s="130"/>
      <c r="F62" s="130"/>
      <c r="G62" s="130"/>
      <c r="J62" s="130"/>
      <c r="K62" s="130"/>
      <c r="L62" s="130"/>
      <c r="M62" s="130"/>
      <c r="P62" s="130"/>
      <c r="Q62" s="130"/>
      <c r="R62" s="130"/>
      <c r="S62" s="130"/>
      <c r="V62" s="130"/>
      <c r="W62" s="130"/>
      <c r="X62" s="130"/>
      <c r="Y62" s="130"/>
      <c r="AB62" s="130"/>
      <c r="AC62" s="130"/>
      <c r="AD62" s="130"/>
      <c r="AE62" s="130"/>
      <c r="AF62" s="25"/>
      <c r="AG62" s="130"/>
      <c r="AH62" s="130"/>
      <c r="AI62" s="130"/>
      <c r="AJ62" s="130"/>
      <c r="AK62" s="25"/>
      <c r="AL62" s="130"/>
      <c r="AM62" s="130"/>
      <c r="AN62" s="130"/>
      <c r="AO62" s="130"/>
      <c r="AP62" s="25"/>
      <c r="AQ62" s="130"/>
      <c r="AR62" s="130"/>
      <c r="AS62" s="130"/>
      <c r="AT62" s="130"/>
      <c r="AU62" s="25"/>
      <c r="AV62" s="180"/>
      <c r="AW62" s="180"/>
      <c r="AX62" s="180"/>
      <c r="AY62" s="180"/>
      <c r="AZ62" s="180"/>
      <c r="BA62" s="457">
        <v>1764.1814099999999</v>
      </c>
      <c r="BB62" s="130"/>
      <c r="BC62" s="130"/>
      <c r="BD62" s="130"/>
      <c r="BE62" s="430"/>
      <c r="BF62" s="180"/>
      <c r="BG62" s="180"/>
      <c r="BH62" s="180"/>
      <c r="BI62" s="180"/>
      <c r="BJ62" s="180"/>
      <c r="BK62" s="384"/>
      <c r="BN62" s="131"/>
      <c r="BO62" s="131"/>
      <c r="BP62" s="131"/>
      <c r="BQ62" s="131"/>
      <c r="BS62" s="131"/>
      <c r="BT62" s="131"/>
      <c r="BU62" s="131"/>
      <c r="BV62" s="131"/>
    </row>
    <row r="63" spans="1:74" s="101" customFormat="1" ht="12.75" customHeight="1" x14ac:dyDescent="0.3">
      <c r="A63" s="458"/>
      <c r="B63" s="463" t="s">
        <v>279</v>
      </c>
      <c r="D63" s="124"/>
      <c r="E63" s="125"/>
      <c r="F63" s="125"/>
      <c r="G63" s="126"/>
      <c r="J63" s="124"/>
      <c r="K63" s="125"/>
      <c r="L63" s="125"/>
      <c r="M63" s="126"/>
      <c r="P63" s="124"/>
      <c r="Q63" s="125"/>
      <c r="R63" s="125"/>
      <c r="S63" s="126"/>
      <c r="V63" s="124"/>
      <c r="W63" s="125"/>
      <c r="X63" s="125"/>
      <c r="Y63" s="126"/>
      <c r="AB63" s="124"/>
      <c r="AC63" s="124"/>
      <c r="AD63" s="124"/>
      <c r="AE63" s="126"/>
      <c r="AF63" s="384"/>
      <c r="AG63" s="124"/>
      <c r="AH63" s="124"/>
      <c r="AI63" s="124"/>
      <c r="AJ63" s="124"/>
      <c r="AK63" s="384"/>
      <c r="AL63" s="124"/>
      <c r="AM63" s="126"/>
      <c r="AN63" s="124"/>
      <c r="AO63" s="124"/>
      <c r="AP63" s="384"/>
      <c r="AQ63" s="124"/>
      <c r="AR63" s="124"/>
      <c r="AS63" s="124"/>
      <c r="AT63" s="124"/>
      <c r="AU63" s="384"/>
      <c r="AV63" s="399"/>
      <c r="AW63" s="399"/>
      <c r="AX63" s="399"/>
      <c r="AY63" s="399"/>
      <c r="AZ63" s="430"/>
      <c r="BA63" s="124">
        <f>BA59+BA62</f>
        <v>-13734.996238500038</v>
      </c>
      <c r="BB63" s="124"/>
      <c r="BC63" s="124"/>
      <c r="BD63" s="124"/>
      <c r="BE63" s="430"/>
      <c r="BF63" s="399"/>
      <c r="BG63" s="399"/>
      <c r="BH63" s="399"/>
      <c r="BI63" s="399"/>
      <c r="BJ63" s="430"/>
      <c r="BK63" s="384"/>
      <c r="BN63" s="127"/>
      <c r="BO63" s="127"/>
      <c r="BP63" s="127"/>
      <c r="BQ63" s="127"/>
      <c r="BS63" s="127"/>
      <c r="BT63" s="127"/>
      <c r="BU63" s="127"/>
      <c r="BV63" s="127"/>
    </row>
    <row r="64" spans="1:74" ht="23.25" customHeight="1" x14ac:dyDescent="0.3">
      <c r="D64" s="27"/>
      <c r="E64" s="27"/>
      <c r="F64" s="27"/>
      <c r="G64" s="27"/>
      <c r="J64" s="27"/>
      <c r="K64" s="27"/>
      <c r="L64" s="27"/>
      <c r="M64" s="27"/>
      <c r="P64" s="27"/>
      <c r="Q64" s="27"/>
      <c r="R64" s="27"/>
      <c r="S64" s="27"/>
      <c r="V64" s="27"/>
      <c r="W64" s="27"/>
      <c r="X64" s="27"/>
      <c r="Y64" s="27"/>
      <c r="AZ64" s="180"/>
      <c r="BC64" s="384"/>
      <c r="BD64" s="384"/>
      <c r="BE64" s="430"/>
      <c r="BJ64" s="180"/>
      <c r="BK64" s="384"/>
      <c r="BN64" s="26"/>
      <c r="BO64" s="26"/>
      <c r="BP64" s="26"/>
      <c r="BQ64" s="26"/>
      <c r="BS64" s="26"/>
      <c r="BT64" s="26"/>
      <c r="BU64" s="26"/>
      <c r="BV64" s="26"/>
    </row>
    <row r="65" spans="2:74" ht="11.4" customHeight="1" x14ac:dyDescent="0.3">
      <c r="D65" s="27"/>
      <c r="E65" s="27"/>
      <c r="F65" s="27"/>
      <c r="G65" s="27"/>
      <c r="J65" s="27"/>
      <c r="K65" s="27"/>
      <c r="L65" s="27"/>
      <c r="M65" s="27"/>
      <c r="P65" s="27"/>
      <c r="Q65" s="27"/>
      <c r="R65" s="27"/>
      <c r="S65" s="27"/>
      <c r="V65" s="27"/>
      <c r="W65" s="27"/>
      <c r="X65" s="27"/>
      <c r="Y65" s="27"/>
      <c r="AG65" s="477" t="s">
        <v>1</v>
      </c>
      <c r="AH65" s="477"/>
      <c r="AI65" s="477"/>
      <c r="AJ65" s="477"/>
      <c r="AQ65" s="478" t="s">
        <v>1</v>
      </c>
      <c r="AR65" s="478"/>
      <c r="AS65" s="478"/>
      <c r="AT65" s="478"/>
      <c r="AZ65" s="180"/>
      <c r="BA65" s="517"/>
      <c r="BB65" s="517"/>
      <c r="BC65" s="517"/>
      <c r="BD65" s="517"/>
      <c r="BE65" s="430"/>
      <c r="BJ65" s="180"/>
      <c r="BK65" s="384"/>
      <c r="BN65" s="26"/>
      <c r="BO65" s="26"/>
      <c r="BP65" s="26"/>
      <c r="BQ65" s="26"/>
      <c r="BS65" s="26"/>
      <c r="BT65" s="26"/>
      <c r="BU65" s="26"/>
      <c r="BV65" s="26"/>
    </row>
    <row r="66" spans="2:74" ht="11.4" customHeight="1" x14ac:dyDescent="0.3">
      <c r="B66" s="2"/>
      <c r="D66" s="472" t="s">
        <v>3</v>
      </c>
      <c r="E66" s="472"/>
      <c r="F66" s="472"/>
      <c r="G66" s="472"/>
      <c r="J66" s="472" t="s">
        <v>3</v>
      </c>
      <c r="K66" s="472"/>
      <c r="L66" s="472"/>
      <c r="M66" s="472"/>
      <c r="P66" s="472" t="s">
        <v>4</v>
      </c>
      <c r="Q66" s="472"/>
      <c r="R66" s="472"/>
      <c r="S66" s="472"/>
      <c r="V66" s="472" t="s">
        <v>3</v>
      </c>
      <c r="W66" s="472"/>
      <c r="X66" s="472"/>
      <c r="Y66" s="472"/>
      <c r="AB66" s="472" t="s">
        <v>3</v>
      </c>
      <c r="AC66" s="472"/>
      <c r="AD66" s="472"/>
      <c r="AE66" s="472"/>
      <c r="AG66" s="472" t="s">
        <v>4</v>
      </c>
      <c r="AH66" s="472"/>
      <c r="AI66" s="472"/>
      <c r="AJ66" s="472"/>
      <c r="AL66" s="472" t="s">
        <v>3</v>
      </c>
      <c r="AM66" s="472"/>
      <c r="AN66" s="472"/>
      <c r="AO66" s="472"/>
      <c r="AQ66" s="473" t="s">
        <v>4</v>
      </c>
      <c r="AR66" s="473"/>
      <c r="AS66" s="473"/>
      <c r="AT66" s="473"/>
      <c r="AV66" s="468" t="s">
        <v>262</v>
      </c>
      <c r="AW66" s="468"/>
      <c r="AX66" s="468"/>
      <c r="AY66" s="468"/>
      <c r="AZ66" s="180"/>
      <c r="BA66" s="512" t="s">
        <v>3</v>
      </c>
      <c r="BB66" s="512"/>
      <c r="BC66" s="512"/>
      <c r="BD66" s="512"/>
      <c r="BE66" s="430"/>
      <c r="BF66" s="513" t="s">
        <v>262</v>
      </c>
      <c r="BG66" s="513"/>
      <c r="BH66" s="513"/>
      <c r="BI66" s="513"/>
      <c r="BJ66" s="430"/>
      <c r="BK66" s="384"/>
      <c r="BN66" s="26"/>
      <c r="BO66" s="26"/>
      <c r="BP66" s="26"/>
      <c r="BQ66" s="26"/>
      <c r="BS66" s="26"/>
      <c r="BT66" s="26"/>
      <c r="BU66" s="26"/>
      <c r="BV66" s="26"/>
    </row>
    <row r="67" spans="2:74" ht="11.4" customHeight="1" x14ac:dyDescent="0.3">
      <c r="B67" s="3" t="s">
        <v>5</v>
      </c>
      <c r="D67" s="7" t="s">
        <v>6</v>
      </c>
      <c r="E67" s="7" t="s">
        <v>88</v>
      </c>
      <c r="F67" s="7" t="s">
        <v>8</v>
      </c>
      <c r="G67" s="12">
        <v>2021</v>
      </c>
      <c r="J67" s="7" t="s">
        <v>10</v>
      </c>
      <c r="K67" s="7" t="s">
        <v>89</v>
      </c>
      <c r="L67" s="7" t="s">
        <v>12</v>
      </c>
      <c r="M67" s="12">
        <v>2022</v>
      </c>
      <c r="P67" s="7" t="s">
        <v>10</v>
      </c>
      <c r="Q67" s="7" t="s">
        <v>89</v>
      </c>
      <c r="R67" s="7" t="s">
        <v>12</v>
      </c>
      <c r="S67" s="12">
        <v>2022</v>
      </c>
      <c r="V67" s="7" t="s">
        <v>14</v>
      </c>
      <c r="W67" s="7" t="s">
        <v>90</v>
      </c>
      <c r="X67" s="7" t="s">
        <v>16</v>
      </c>
      <c r="Y67" s="12">
        <v>2023</v>
      </c>
      <c r="AB67" s="7" t="s">
        <v>18</v>
      </c>
      <c r="AC67" s="7" t="s">
        <v>91</v>
      </c>
      <c r="AD67" s="7" t="s">
        <v>20</v>
      </c>
      <c r="AE67" s="12">
        <v>2024</v>
      </c>
      <c r="AG67" s="7" t="s">
        <v>18</v>
      </c>
      <c r="AH67" s="7" t="s">
        <v>91</v>
      </c>
      <c r="AI67" s="7" t="s">
        <v>20</v>
      </c>
      <c r="AJ67" s="12">
        <v>2024</v>
      </c>
      <c r="AL67" s="7" t="s">
        <v>22</v>
      </c>
      <c r="AM67" s="7" t="s">
        <v>92</v>
      </c>
      <c r="AN67" s="7" t="s">
        <v>24</v>
      </c>
      <c r="AO67" s="7">
        <v>2025</v>
      </c>
      <c r="AQ67" s="7" t="s">
        <v>22</v>
      </c>
      <c r="AR67" s="7" t="s">
        <v>92</v>
      </c>
      <c r="AS67" s="7" t="s">
        <v>24</v>
      </c>
      <c r="AT67" s="451">
        <v>2025</v>
      </c>
      <c r="AV67" s="470" t="s">
        <v>4</v>
      </c>
      <c r="AW67" s="470"/>
      <c r="AX67" s="470"/>
      <c r="AY67" s="470"/>
      <c r="AZ67" s="180"/>
      <c r="BA67" s="510" t="s">
        <v>263</v>
      </c>
      <c r="BB67" s="510" t="s">
        <v>267</v>
      </c>
      <c r="BC67" s="510" t="s">
        <v>269</v>
      </c>
      <c r="BD67" s="515">
        <v>2026</v>
      </c>
      <c r="BE67" s="430"/>
      <c r="BF67" s="514" t="s">
        <v>4</v>
      </c>
      <c r="BG67" s="514"/>
      <c r="BH67" s="514"/>
      <c r="BI67" s="514"/>
      <c r="BJ67" s="430"/>
      <c r="BK67" s="384"/>
      <c r="BN67" s="26"/>
      <c r="BO67" s="26"/>
      <c r="BP67" s="26"/>
      <c r="BQ67" s="26"/>
      <c r="BS67" s="26"/>
      <c r="BT67" s="26"/>
      <c r="BU67" s="26"/>
      <c r="BV67" s="26"/>
    </row>
    <row r="68" spans="2:74" ht="11.4" customHeight="1" x14ac:dyDescent="0.3">
      <c r="B68" s="8"/>
      <c r="D68" s="4"/>
      <c r="E68" s="4" t="s">
        <v>25</v>
      </c>
      <c r="F68" s="4"/>
      <c r="G68" s="8" t="s">
        <v>26</v>
      </c>
      <c r="J68" s="8"/>
      <c r="K68" s="4" t="s">
        <v>25</v>
      </c>
      <c r="L68" s="4"/>
      <c r="M68" s="8" t="s">
        <v>26</v>
      </c>
      <c r="P68" s="8"/>
      <c r="Q68" s="4"/>
      <c r="R68" s="8"/>
      <c r="S68" s="8"/>
      <c r="V68" s="8"/>
      <c r="W68" s="4" t="s">
        <v>25</v>
      </c>
      <c r="X68" s="4"/>
      <c r="Y68" s="8" t="s">
        <v>26</v>
      </c>
      <c r="AB68" s="8"/>
      <c r="AC68" s="4" t="s">
        <v>25</v>
      </c>
      <c r="AD68" s="4"/>
      <c r="AE68" s="31" t="s">
        <v>26</v>
      </c>
      <c r="AG68" s="31"/>
      <c r="AH68" s="31"/>
      <c r="AI68" s="31"/>
      <c r="AJ68" s="31"/>
      <c r="AL68" s="4"/>
      <c r="AM68" s="4" t="s">
        <v>25</v>
      </c>
      <c r="AN68" s="4"/>
      <c r="AO68" s="4"/>
      <c r="AQ68" s="450"/>
      <c r="AR68" s="450"/>
      <c r="AS68" s="450"/>
      <c r="AT68" s="450"/>
      <c r="AV68" s="442" t="s">
        <v>22</v>
      </c>
      <c r="AW68" s="439" t="s">
        <v>23</v>
      </c>
      <c r="AX68" s="442" t="s">
        <v>24</v>
      </c>
      <c r="AY68" s="443" t="s">
        <v>246</v>
      </c>
      <c r="AZ68" s="180"/>
      <c r="BA68" s="516"/>
      <c r="BB68" s="516" t="s">
        <v>25</v>
      </c>
      <c r="BC68" s="516"/>
      <c r="BD68" s="516" t="s">
        <v>26</v>
      </c>
      <c r="BE68" s="430"/>
      <c r="BF68" s="511" t="s">
        <v>263</v>
      </c>
      <c r="BG68" s="511" t="s">
        <v>267</v>
      </c>
      <c r="BH68" s="511" t="s">
        <v>269</v>
      </c>
      <c r="BI68" s="511">
        <v>2026</v>
      </c>
      <c r="BJ68" s="430"/>
      <c r="BK68" s="384"/>
      <c r="BN68" s="26"/>
      <c r="BO68" s="26"/>
      <c r="BP68" s="26"/>
      <c r="BQ68" s="26"/>
      <c r="BS68" s="26"/>
      <c r="BT68" s="26"/>
      <c r="BU68" s="26"/>
      <c r="BV68" s="26"/>
    </row>
    <row r="69" spans="2:74" ht="11.4" customHeight="1" x14ac:dyDescent="0.3">
      <c r="AB69" s="22"/>
      <c r="AG69" s="22"/>
      <c r="AQ69" s="22"/>
      <c r="AZ69" s="180"/>
      <c r="BA69" s="22"/>
      <c r="BE69" s="430"/>
      <c r="BJ69" s="180"/>
      <c r="BK69" s="384"/>
      <c r="BN69" s="26"/>
      <c r="BO69" s="26"/>
      <c r="BP69" s="26"/>
      <c r="BQ69" s="26"/>
      <c r="BS69" s="26"/>
      <c r="BT69" s="26"/>
      <c r="BU69" s="26"/>
      <c r="BV69" s="26"/>
    </row>
    <row r="70" spans="2:74" s="101" customFormat="1" ht="11.4" customHeight="1" x14ac:dyDescent="0.3">
      <c r="B70" s="135" t="s">
        <v>62</v>
      </c>
      <c r="C70" s="100"/>
      <c r="D70" s="136">
        <v>35097</v>
      </c>
      <c r="E70" s="137">
        <v>88570.13526999997</v>
      </c>
      <c r="F70" s="137">
        <v>152795.45230999996</v>
      </c>
      <c r="G70" s="138">
        <v>231760</v>
      </c>
      <c r="H70" s="100"/>
      <c r="I70" s="100"/>
      <c r="J70" s="136">
        <v>54316</v>
      </c>
      <c r="K70" s="137">
        <v>116132</v>
      </c>
      <c r="L70" s="137">
        <v>180565</v>
      </c>
      <c r="M70" s="138">
        <v>231421</v>
      </c>
      <c r="N70" s="100"/>
      <c r="O70" s="100"/>
      <c r="P70" s="136">
        <v>41100.086763908708</v>
      </c>
      <c r="Q70" s="137">
        <v>90565.469225979294</v>
      </c>
      <c r="R70" s="137">
        <v>176756.78263778196</v>
      </c>
      <c r="S70" s="138">
        <v>228948.73073583873</v>
      </c>
      <c r="V70" s="136">
        <v>26118</v>
      </c>
      <c r="W70" s="137">
        <v>72461</v>
      </c>
      <c r="X70" s="137">
        <v>162432</v>
      </c>
      <c r="Y70" s="138">
        <v>218705</v>
      </c>
      <c r="AB70" s="136">
        <f>AB57</f>
        <v>27260</v>
      </c>
      <c r="AC70" s="137">
        <f>AC57</f>
        <v>57724</v>
      </c>
      <c r="AD70" s="137">
        <f>AD57</f>
        <v>156490</v>
      </c>
      <c r="AE70" s="138">
        <f>AE57</f>
        <v>220332</v>
      </c>
      <c r="AF70" s="25"/>
      <c r="AG70" s="136">
        <f>AG57</f>
        <v>31456.856776725741</v>
      </c>
      <c r="AH70" s="137">
        <f>AH57</f>
        <v>61584.522052914806</v>
      </c>
      <c r="AI70" s="137">
        <f>AI57</f>
        <v>190651.06703154292</v>
      </c>
      <c r="AJ70" s="138">
        <f>AJ57</f>
        <v>213541.16338339684</v>
      </c>
      <c r="AK70" s="25"/>
      <c r="AL70" s="136">
        <f>AL57</f>
        <v>23201</v>
      </c>
      <c r="AM70" s="137">
        <f>AM57</f>
        <v>20088</v>
      </c>
      <c r="AN70" s="137">
        <f>AN57</f>
        <v>149749.64742409988</v>
      </c>
      <c r="AO70" s="138">
        <f>AO57</f>
        <v>29686.052078600314</v>
      </c>
      <c r="AP70" s="25"/>
      <c r="AQ70" s="136">
        <f>AQ57</f>
        <v>33564.87967937495</v>
      </c>
      <c r="AR70" s="137">
        <f>AR57</f>
        <v>27467.706988616861</v>
      </c>
      <c r="AS70" s="137">
        <f>AS57</f>
        <v>157128.95441271696</v>
      </c>
      <c r="AT70" s="138">
        <f>AT57</f>
        <v>37065.35906201668</v>
      </c>
      <c r="AU70" s="25"/>
      <c r="AV70" s="399"/>
      <c r="AW70" s="399"/>
      <c r="AX70" s="399"/>
      <c r="AY70" s="399"/>
      <c r="AZ70" s="180"/>
      <c r="BA70" s="523">
        <f>BA57</f>
        <v>-14937.394190800038</v>
      </c>
      <c r="BB70" s="137"/>
      <c r="BC70" s="137"/>
      <c r="BD70" s="138"/>
      <c r="BE70" s="430"/>
      <c r="BF70" s="399"/>
      <c r="BG70" s="399"/>
      <c r="BH70" s="399"/>
      <c r="BI70" s="399"/>
      <c r="BJ70" s="430"/>
      <c r="BK70" s="384"/>
      <c r="BN70" s="127"/>
      <c r="BO70" s="127"/>
      <c r="BP70" s="127"/>
      <c r="BQ70" s="127"/>
      <c r="BS70" s="127"/>
      <c r="BT70" s="127"/>
      <c r="BU70" s="127"/>
      <c r="BV70" s="127"/>
    </row>
    <row r="71" spans="2:74" ht="11.4" customHeight="1" x14ac:dyDescent="0.3">
      <c r="B71" s="121" t="s">
        <v>61</v>
      </c>
      <c r="D71" s="47">
        <v>0</v>
      </c>
      <c r="E71" s="48">
        <v>0</v>
      </c>
      <c r="F71" s="48">
        <v>0</v>
      </c>
      <c r="G71" s="32">
        <v>0</v>
      </c>
      <c r="J71" s="47">
        <v>0</v>
      </c>
      <c r="K71" s="48">
        <v>0</v>
      </c>
      <c r="L71" s="48">
        <v>252</v>
      </c>
      <c r="M71" s="32">
        <v>2532</v>
      </c>
      <c r="P71" s="47"/>
      <c r="Q71" s="48"/>
      <c r="R71" s="48"/>
      <c r="S71" s="32"/>
      <c r="V71" s="47">
        <v>-1397</v>
      </c>
      <c r="W71" s="48">
        <v>-703</v>
      </c>
      <c r="X71" s="48">
        <v>2710</v>
      </c>
      <c r="Y71" s="32">
        <v>3225</v>
      </c>
      <c r="AB71" s="47">
        <f>-AB55</f>
        <v>409</v>
      </c>
      <c r="AC71" s="48">
        <f>-AC55</f>
        <v>315</v>
      </c>
      <c r="AD71" s="48">
        <f>-AD55</f>
        <v>-468</v>
      </c>
      <c r="AE71" s="32">
        <v>-1590</v>
      </c>
      <c r="AG71" s="47">
        <f>'P&amp;L QRT_new'!AH71</f>
        <v>409</v>
      </c>
      <c r="AH71" s="48">
        <f>AG71+'P&amp;L QRT_new'!AI71</f>
        <v>315</v>
      </c>
      <c r="AI71" s="48">
        <f>AH71+'P&amp;L QRT_new'!AJ71</f>
        <v>-468</v>
      </c>
      <c r="AJ71" s="32">
        <f>AI71+'P&amp;L QRT_new'!AK71</f>
        <v>-1590</v>
      </c>
      <c r="AL71" s="47">
        <v>-1941</v>
      </c>
      <c r="AM71" s="48">
        <v>-1145</v>
      </c>
      <c r="AN71" s="48">
        <f>-AN55</f>
        <v>-2256.8396699999998</v>
      </c>
      <c r="AO71" s="32">
        <f>-AO55</f>
        <v>-3248.4971299999997</v>
      </c>
      <c r="AQ71" s="47">
        <f>SUM('P&amp;L QRT_new'!$AT71:'P&amp;L QRT_new'!AT71)</f>
        <v>-1941</v>
      </c>
      <c r="AR71" s="48">
        <f>SUM('P&amp;L QRT_new'!$AT71:'P&amp;L QRT_new'!AU71)</f>
        <v>-1145</v>
      </c>
      <c r="AS71" s="48">
        <f>SUM('P&amp;L QRT_new'!$AT71:'P&amp;L QRT_new'!AV71)</f>
        <v>-2256.8396699999998</v>
      </c>
      <c r="AT71" s="32">
        <f>SUM('P&amp;L QRT_new'!$AT71:'P&amp;L QRT_new'!AW71)</f>
        <v>-3248.4971299999997</v>
      </c>
      <c r="AV71" s="399"/>
      <c r="AW71" s="399"/>
      <c r="AX71" s="399"/>
      <c r="AY71" s="399"/>
      <c r="AZ71" s="180"/>
      <c r="BA71" s="496">
        <f>-BA55</f>
        <v>1528.6913153999999</v>
      </c>
      <c r="BB71" s="48"/>
      <c r="BC71" s="48"/>
      <c r="BD71" s="32"/>
      <c r="BE71" s="430"/>
      <c r="BF71" s="399"/>
      <c r="BG71" s="399"/>
      <c r="BH71" s="399"/>
      <c r="BI71" s="399"/>
      <c r="BJ71" s="430"/>
      <c r="BK71" s="384"/>
      <c r="BN71" s="26"/>
      <c r="BO71" s="26"/>
      <c r="BP71" s="26"/>
      <c r="BQ71" s="26"/>
      <c r="BS71" s="26"/>
      <c r="BT71" s="26"/>
      <c r="BU71" s="26"/>
      <c r="BV71" s="26"/>
    </row>
    <row r="72" spans="2:74" ht="11.4" customHeight="1" x14ac:dyDescent="0.3">
      <c r="B72" s="121" t="s">
        <v>57</v>
      </c>
      <c r="D72" s="47">
        <v>3181</v>
      </c>
      <c r="E72" s="48">
        <v>6639</v>
      </c>
      <c r="F72" s="48">
        <v>9164</v>
      </c>
      <c r="G72" s="32">
        <v>11914</v>
      </c>
      <c r="J72" s="47">
        <v>3648</v>
      </c>
      <c r="K72" s="48">
        <v>9204</v>
      </c>
      <c r="L72" s="48">
        <v>16343</v>
      </c>
      <c r="M72" s="32">
        <v>32576</v>
      </c>
      <c r="P72" s="47"/>
      <c r="Q72" s="48"/>
      <c r="R72" s="48"/>
      <c r="S72" s="32"/>
      <c r="V72" s="47">
        <v>17319</v>
      </c>
      <c r="W72" s="48">
        <v>37591</v>
      </c>
      <c r="X72" s="48">
        <v>56241</v>
      </c>
      <c r="Y72" s="32">
        <v>68541</v>
      </c>
      <c r="AB72" s="47">
        <f>-AB51</f>
        <v>17121</v>
      </c>
      <c r="AC72" s="48">
        <f>-AC51</f>
        <v>32419</v>
      </c>
      <c r="AD72" s="48">
        <f>-AD51</f>
        <v>48909</v>
      </c>
      <c r="AE72" s="32">
        <v>64685</v>
      </c>
      <c r="AG72" s="47">
        <f>'P&amp;L QRT_new'!AH72</f>
        <v>42958.980352678576</v>
      </c>
      <c r="AH72" s="48">
        <f>AG72+'P&amp;L QRT_new'!AI72</f>
        <v>80718.452510922973</v>
      </c>
      <c r="AI72" s="48">
        <f>AH72+'P&amp;L QRT_new'!AJ72</f>
        <v>121701.03294017431</v>
      </c>
      <c r="AJ72" s="32">
        <f>AI72+'P&amp;L QRT_new'!AK72</f>
        <v>157084.18133055864</v>
      </c>
      <c r="AL72" s="47">
        <v>16095</v>
      </c>
      <c r="AM72" s="48">
        <v>45084</v>
      </c>
      <c r="AN72" s="48">
        <f>-AN51</f>
        <v>80090.828406579996</v>
      </c>
      <c r="AO72" s="32">
        <f>-AO51</f>
        <v>111324.33331451399</v>
      </c>
      <c r="AQ72" s="47">
        <f>SUM('P&amp;L QRT_new'!$AT72:'P&amp;L QRT_new'!AT72)</f>
        <v>32430.63031139037</v>
      </c>
      <c r="AR72" s="48">
        <f>SUM('P&amp;L QRT_new'!$AT72:'P&amp;L QRT_new'!AU72)</f>
        <v>65754.211695110847</v>
      </c>
      <c r="AS72" s="48">
        <f>SUM('P&amp;L QRT_new'!$AT72:'P&amp;L QRT_new'!AV72)</f>
        <v>100761.04010169084</v>
      </c>
      <c r="AT72" s="32">
        <f>SUM('P&amp;L QRT_new'!$AT72:'P&amp;L QRT_new'!AW72)</f>
        <v>131994.54500962485</v>
      </c>
      <c r="AV72" s="399"/>
      <c r="AW72" s="399"/>
      <c r="AX72" s="399"/>
      <c r="AY72" s="399"/>
      <c r="AZ72" s="180"/>
      <c r="BA72" s="496">
        <f>-BA51</f>
        <v>35505.806714867998</v>
      </c>
      <c r="BB72" s="48"/>
      <c r="BC72" s="48"/>
      <c r="BD72" s="32"/>
      <c r="BE72" s="430"/>
      <c r="BF72" s="399"/>
      <c r="BG72" s="399"/>
      <c r="BH72" s="399"/>
      <c r="BI72" s="399"/>
      <c r="BJ72" s="430"/>
      <c r="BK72" s="384"/>
      <c r="BN72" s="26"/>
      <c r="BO72" s="26"/>
      <c r="BP72" s="26"/>
      <c r="BQ72" s="26"/>
      <c r="BS72" s="26"/>
      <c r="BT72" s="26"/>
      <c r="BU72" s="26"/>
      <c r="BV72" s="26"/>
    </row>
    <row r="73" spans="2:74" ht="11.4" customHeight="1" x14ac:dyDescent="0.3">
      <c r="B73" s="121" t="s">
        <v>56</v>
      </c>
      <c r="D73" s="47">
        <v>-1187</v>
      </c>
      <c r="E73" s="48">
        <v>-2152</v>
      </c>
      <c r="F73" s="48">
        <v>-1842</v>
      </c>
      <c r="G73" s="32">
        <v>-12549</v>
      </c>
      <c r="J73" s="47">
        <v>-12465</v>
      </c>
      <c r="K73" s="48">
        <v>-15300</v>
      </c>
      <c r="L73" s="48">
        <v>-20714</v>
      </c>
      <c r="M73" s="32">
        <v>-26936</v>
      </c>
      <c r="P73" s="47"/>
      <c r="Q73" s="48"/>
      <c r="R73" s="48"/>
      <c r="S73" s="32"/>
      <c r="V73" s="47">
        <v>-3410</v>
      </c>
      <c r="W73" s="48">
        <v>-7842</v>
      </c>
      <c r="X73" s="48">
        <v>-9660</v>
      </c>
      <c r="Y73" s="32">
        <v>-7797</v>
      </c>
      <c r="AB73" s="47">
        <f>-AB50</f>
        <v>-2007</v>
      </c>
      <c r="AC73" s="48">
        <f>-AC50</f>
        <v>-3358</v>
      </c>
      <c r="AD73" s="48">
        <f>-AD50</f>
        <v>-4278</v>
      </c>
      <c r="AE73" s="32">
        <v>-6160</v>
      </c>
      <c r="AG73" s="47">
        <f>'P&amp;L QRT_new'!AH73</f>
        <v>-6620.7395041694081</v>
      </c>
      <c r="AH73" s="48">
        <f>AG73+'P&amp;L QRT_new'!AI73</f>
        <v>-18151.212436896527</v>
      </c>
      <c r="AI73" s="48">
        <f>AH73+'P&amp;L QRT_new'!AJ73</f>
        <v>-20905.295718761889</v>
      </c>
      <c r="AJ73" s="32">
        <f>AI73+'P&amp;L QRT_new'!AK73</f>
        <v>-25433.227300159582</v>
      </c>
      <c r="AL73" s="47">
        <v>-2617</v>
      </c>
      <c r="AM73" s="48">
        <v>-6745</v>
      </c>
      <c r="AN73" s="48">
        <f>-AN50</f>
        <v>-7320.4056952800001</v>
      </c>
      <c r="AO73" s="32">
        <f>-AO50</f>
        <v>-13057.175695114</v>
      </c>
      <c r="AQ73" s="47">
        <f>SUM('P&amp;L QRT_new'!$AT73:'P&amp;L QRT_new'!AT73)</f>
        <v>-5305.5152196143172</v>
      </c>
      <c r="AR73" s="48">
        <f>SUM('P&amp;L QRT_new'!$AT73:'P&amp;L QRT_new'!AU73)</f>
        <v>-9444.881601100933</v>
      </c>
      <c r="AS73" s="48">
        <f>SUM('P&amp;L QRT_new'!$AT73:'P&amp;L QRT_new'!AV73)</f>
        <v>-10020.287296380933</v>
      </c>
      <c r="AT73" s="32">
        <f>SUM('P&amp;L QRT_new'!$AT73:'P&amp;L QRT_new'!AW73)</f>
        <v>-15757.057296214933</v>
      </c>
      <c r="AV73" s="399"/>
      <c r="AW73" s="399"/>
      <c r="AX73" s="399"/>
      <c r="AY73" s="399"/>
      <c r="AZ73" s="180"/>
      <c r="BA73" s="496">
        <f>-BA50</f>
        <v>-3335.9525825679998</v>
      </c>
      <c r="BB73" s="48"/>
      <c r="BC73" s="48"/>
      <c r="BD73" s="32"/>
      <c r="BE73" s="430"/>
      <c r="BF73" s="399"/>
      <c r="BG73" s="399"/>
      <c r="BH73" s="399"/>
      <c r="BI73" s="399"/>
      <c r="BJ73" s="430"/>
      <c r="BK73" s="384"/>
      <c r="BN73" s="26"/>
      <c r="BO73" s="26"/>
      <c r="BP73" s="26"/>
      <c r="BQ73" s="26"/>
      <c r="BS73" s="26"/>
      <c r="BT73" s="26"/>
      <c r="BU73" s="26"/>
      <c r="BV73" s="26"/>
    </row>
    <row r="74" spans="2:74" ht="11.4" customHeight="1" x14ac:dyDescent="0.3">
      <c r="B74" s="121" t="s">
        <v>67</v>
      </c>
      <c r="D74" s="47"/>
      <c r="E74" s="48"/>
      <c r="F74" s="48"/>
      <c r="G74" s="32"/>
      <c r="J74" s="47"/>
      <c r="K74" s="48"/>
      <c r="L74" s="48"/>
      <c r="M74" s="32">
        <v>0</v>
      </c>
      <c r="P74" s="47"/>
      <c r="Q74" s="48"/>
      <c r="R74" s="48"/>
      <c r="S74" s="32"/>
      <c r="V74" s="47">
        <v>0</v>
      </c>
      <c r="W74" s="48">
        <v>0</v>
      </c>
      <c r="X74" s="48">
        <v>0</v>
      </c>
      <c r="Y74" s="32">
        <v>0</v>
      </c>
      <c r="AB74" s="47">
        <f>-AB53</f>
        <v>0</v>
      </c>
      <c r="AC74" s="48">
        <f>-AC53</f>
        <v>0</v>
      </c>
      <c r="AD74" s="48">
        <f>-AD53</f>
        <v>0</v>
      </c>
      <c r="AE74" s="32">
        <v>0</v>
      </c>
      <c r="AG74" s="47">
        <f>'P&amp;L QRT_new'!AH74</f>
        <v>0</v>
      </c>
      <c r="AH74" s="48">
        <f>AG74+'P&amp;L QRT_new'!AI74</f>
        <v>0</v>
      </c>
      <c r="AI74" s="48">
        <f>AH74+'P&amp;L QRT_new'!AJ74</f>
        <v>0</v>
      </c>
      <c r="AJ74" s="32">
        <f>AI74+'P&amp;L QRT_new'!AK74</f>
        <v>0</v>
      </c>
      <c r="AL74" s="47"/>
      <c r="AM74" s="48"/>
      <c r="AN74" s="48"/>
      <c r="AO74" s="32"/>
      <c r="AQ74" s="47">
        <f>SUM('P&amp;L QRT_new'!$AT74:'P&amp;L QRT_new'!AT74)</f>
        <v>0</v>
      </c>
      <c r="AR74" s="48">
        <f>SUM('P&amp;L QRT_new'!$AT74:'P&amp;L QRT_new'!AU74)</f>
        <v>0</v>
      </c>
      <c r="AS74" s="48">
        <f>SUM('P&amp;L QRT_new'!$AT74:'P&amp;L QRT_new'!AV74)</f>
        <v>0</v>
      </c>
      <c r="AT74" s="32">
        <f>SUM('P&amp;L QRT_new'!$AT74:'P&amp;L QRT_new'!AW74)</f>
        <v>0</v>
      </c>
      <c r="AV74" s="399"/>
      <c r="AW74" s="399"/>
      <c r="AX74" s="399"/>
      <c r="AY74" s="399"/>
      <c r="AZ74" s="180"/>
      <c r="BA74" s="496">
        <f>-BA53</f>
        <v>0</v>
      </c>
      <c r="BB74" s="48"/>
      <c r="BC74" s="48"/>
      <c r="BD74" s="32"/>
      <c r="BE74" s="430"/>
      <c r="BF74" s="399"/>
      <c r="BG74" s="399"/>
      <c r="BH74" s="399"/>
      <c r="BI74" s="399"/>
      <c r="BJ74" s="430"/>
      <c r="BK74" s="384"/>
      <c r="BN74" s="26"/>
      <c r="BO74" s="26"/>
      <c r="BP74" s="26"/>
      <c r="BQ74" s="26"/>
      <c r="BS74" s="26"/>
      <c r="BT74" s="26"/>
      <c r="BU74" s="26"/>
      <c r="BV74" s="26"/>
    </row>
    <row r="75" spans="2:74" ht="11.4" customHeight="1" x14ac:dyDescent="0.3">
      <c r="B75" s="121" t="s">
        <v>60</v>
      </c>
      <c r="D75" s="47"/>
      <c r="E75" s="48"/>
      <c r="F75" s="48"/>
      <c r="G75" s="32"/>
      <c r="J75" s="47"/>
      <c r="K75" s="48"/>
      <c r="L75" s="48"/>
      <c r="M75" s="32"/>
      <c r="P75" s="47"/>
      <c r="Q75" s="48"/>
      <c r="R75" s="48"/>
      <c r="S75" s="32"/>
      <c r="V75" s="47"/>
      <c r="W75" s="48"/>
      <c r="X75" s="48"/>
      <c r="Y75" s="32">
        <v>18</v>
      </c>
      <c r="AB75" s="47">
        <f>AB54</f>
        <v>0</v>
      </c>
      <c r="AC75" s="48">
        <f>-AC54</f>
        <v>355</v>
      </c>
      <c r="AD75" s="48">
        <f>-AD54</f>
        <v>341</v>
      </c>
      <c r="AE75" s="32">
        <v>340</v>
      </c>
      <c r="AG75" s="47">
        <f>'P&amp;L QRT_new'!AH75</f>
        <v>0</v>
      </c>
      <c r="AH75" s="48">
        <f>AG75+'P&amp;L QRT_new'!AI75</f>
        <v>0</v>
      </c>
      <c r="AI75" s="48">
        <f>AH75+'P&amp;L QRT_new'!AJ75</f>
        <v>0</v>
      </c>
      <c r="AJ75" s="32">
        <f>AI75+'P&amp;L QRT_new'!AK75</f>
        <v>0</v>
      </c>
      <c r="AL75" s="47">
        <v>0</v>
      </c>
      <c r="AM75" s="48">
        <v>0</v>
      </c>
      <c r="AN75" s="48"/>
      <c r="AO75" s="32"/>
      <c r="AQ75" s="47">
        <f>SUM('P&amp;L QRT_new'!$AT75:'P&amp;L QRT_new'!AT75)</f>
        <v>0</v>
      </c>
      <c r="AR75" s="48">
        <f>SUM('P&amp;L QRT_new'!$AT75:'P&amp;L QRT_new'!AU75)</f>
        <v>0</v>
      </c>
      <c r="AS75" s="48">
        <f>SUM('P&amp;L QRT_new'!$AT75:'P&amp;L QRT_new'!AV75)</f>
        <v>0</v>
      </c>
      <c r="AT75" s="32">
        <f>SUM('P&amp;L QRT_new'!$AT75:'P&amp;L QRT_new'!AW75)</f>
        <v>0</v>
      </c>
      <c r="AV75" s="399"/>
      <c r="AW75" s="399"/>
      <c r="AX75" s="399"/>
      <c r="AY75" s="399"/>
      <c r="AZ75" s="180"/>
      <c r="BA75" s="496">
        <f>-BA54</f>
        <v>0</v>
      </c>
      <c r="BB75" s="48"/>
      <c r="BC75" s="48"/>
      <c r="BD75" s="32"/>
      <c r="BE75" s="430"/>
      <c r="BF75" s="399"/>
      <c r="BG75" s="399"/>
      <c r="BH75" s="399"/>
      <c r="BI75" s="399"/>
      <c r="BJ75" s="430"/>
      <c r="BK75" s="384"/>
      <c r="BN75" s="26"/>
      <c r="BO75" s="26"/>
      <c r="BP75" s="26"/>
      <c r="BQ75" s="26"/>
      <c r="BS75" s="26"/>
      <c r="BT75" s="26"/>
      <c r="BU75" s="26"/>
      <c r="BV75" s="26"/>
    </row>
    <row r="76" spans="2:74" ht="11.4" customHeight="1" x14ac:dyDescent="0.3">
      <c r="B76" s="121" t="s">
        <v>58</v>
      </c>
      <c r="D76" s="47">
        <v>268</v>
      </c>
      <c r="E76" s="48">
        <v>197</v>
      </c>
      <c r="F76" s="48">
        <v>-3538</v>
      </c>
      <c r="G76" s="32">
        <v>-3538</v>
      </c>
      <c r="J76" s="47">
        <v>0</v>
      </c>
      <c r="K76" s="48">
        <v>0</v>
      </c>
      <c r="L76" s="48">
        <v>0</v>
      </c>
      <c r="M76" s="32">
        <v>0</v>
      </c>
      <c r="P76" s="47"/>
      <c r="Q76" s="48"/>
      <c r="R76" s="48"/>
      <c r="S76" s="32"/>
      <c r="V76" s="47">
        <v>0</v>
      </c>
      <c r="W76" s="48">
        <v>-4242</v>
      </c>
      <c r="X76" s="48">
        <v>-4856</v>
      </c>
      <c r="Y76" s="32">
        <v>-1499</v>
      </c>
      <c r="AB76" s="47">
        <f>-AB52</f>
        <v>0</v>
      </c>
      <c r="AC76" s="48">
        <f>-AC52</f>
        <v>1064</v>
      </c>
      <c r="AD76" s="48">
        <f>-AD52</f>
        <v>1064</v>
      </c>
      <c r="AE76" s="32">
        <v>2028</v>
      </c>
      <c r="AG76" s="47">
        <f>'P&amp;L QRT_new'!AH76</f>
        <v>0</v>
      </c>
      <c r="AH76" s="48">
        <f>AG76+'P&amp;L QRT_new'!AI76</f>
        <v>1419</v>
      </c>
      <c r="AI76" s="48">
        <f>AH76+'P&amp;L QRT_new'!AJ76</f>
        <v>1405</v>
      </c>
      <c r="AJ76" s="32">
        <f>AI76+'P&amp;L QRT_new'!AK76</f>
        <v>2368</v>
      </c>
      <c r="AL76" s="47">
        <v>0</v>
      </c>
      <c r="AM76" s="48">
        <v>3606</v>
      </c>
      <c r="AN76" s="48">
        <f>-AN52</f>
        <v>-575.82549999999992</v>
      </c>
      <c r="AO76" s="32">
        <f>-AO52</f>
        <v>1780.4865187999999</v>
      </c>
      <c r="AQ76" s="47">
        <f>SUM('P&amp;L QRT_new'!$AT76:'P&amp;L QRT_new'!AT76)</f>
        <v>0</v>
      </c>
      <c r="AR76" s="48">
        <f>SUM('P&amp;L QRT_new'!$AT76:'P&amp;L QRT_new'!AU76)</f>
        <v>3606</v>
      </c>
      <c r="AS76" s="48">
        <f>SUM('P&amp;L QRT_new'!$AT76:'P&amp;L QRT_new'!AV76)</f>
        <v>-575.82549999999992</v>
      </c>
      <c r="AT76" s="32">
        <f>SUM('P&amp;L QRT_new'!$AT76:'P&amp;L QRT_new'!AW76)</f>
        <v>1780.4865187999999</v>
      </c>
      <c r="AV76" s="399"/>
      <c r="AW76" s="399"/>
      <c r="AX76" s="399"/>
      <c r="AY76" s="399"/>
      <c r="AZ76" s="180"/>
      <c r="BA76" s="496">
        <f>-BA52</f>
        <v>0</v>
      </c>
      <c r="BB76" s="48"/>
      <c r="BC76" s="48"/>
      <c r="BD76" s="32"/>
      <c r="BE76" s="430"/>
      <c r="BF76" s="399"/>
      <c r="BG76" s="399"/>
      <c r="BH76" s="399"/>
      <c r="BI76" s="399"/>
      <c r="BJ76" s="430"/>
      <c r="BK76" s="384"/>
      <c r="BN76" s="26"/>
      <c r="BO76" s="26"/>
      <c r="BP76" s="26"/>
      <c r="BQ76" s="26"/>
      <c r="BS76" s="26"/>
      <c r="BT76" s="26"/>
      <c r="BU76" s="26"/>
      <c r="BV76" s="26"/>
    </row>
    <row r="77" spans="2:74" s="101" customFormat="1" ht="11.4" customHeight="1" x14ac:dyDescent="0.3">
      <c r="B77" s="139" t="s">
        <v>54</v>
      </c>
      <c r="D77" s="140">
        <v>37359</v>
      </c>
      <c r="E77" s="141">
        <v>93254.13526999997</v>
      </c>
      <c r="F77" s="141">
        <v>156579.45230999996</v>
      </c>
      <c r="G77" s="142">
        <v>227587</v>
      </c>
      <c r="J77" s="140">
        <v>45499</v>
      </c>
      <c r="K77" s="141">
        <v>110036</v>
      </c>
      <c r="L77" s="141">
        <v>176446</v>
      </c>
      <c r="M77" s="142">
        <v>239593</v>
      </c>
      <c r="P77" s="140">
        <v>41100.086763908708</v>
      </c>
      <c r="Q77" s="141">
        <v>90565.469225979294</v>
      </c>
      <c r="R77" s="141">
        <v>176756.78263778196</v>
      </c>
      <c r="S77" s="142">
        <v>228948.73073583873</v>
      </c>
      <c r="V77" s="140">
        <v>38630</v>
      </c>
      <c r="W77" s="141">
        <v>97265</v>
      </c>
      <c r="X77" s="141">
        <v>206867</v>
      </c>
      <c r="Y77" s="142">
        <v>281193</v>
      </c>
      <c r="AB77" s="140">
        <f>SUM(AB70:AB76)</f>
        <v>42783</v>
      </c>
      <c r="AC77" s="141">
        <f>SUM(AC70:AC76)</f>
        <v>88519</v>
      </c>
      <c r="AD77" s="141">
        <f>SUM(AD70:AD76)</f>
        <v>202058</v>
      </c>
      <c r="AE77" s="142">
        <f>SUM(AE70:AE76)</f>
        <v>279635</v>
      </c>
      <c r="AF77" s="25"/>
      <c r="AG77" s="140">
        <f t="shared" ref="AG77:AJ77" si="13">SUM(AG70:AG76)</f>
        <v>68204.097625234906</v>
      </c>
      <c r="AH77" s="141">
        <f t="shared" si="13"/>
        <v>125885.76212694125</v>
      </c>
      <c r="AI77" s="141">
        <f t="shared" si="13"/>
        <v>292383.80425295536</v>
      </c>
      <c r="AJ77" s="142">
        <f t="shared" si="13"/>
        <v>345970.1174137959</v>
      </c>
      <c r="AK77" s="25"/>
      <c r="AL77" s="140">
        <f>SUM(AL70:AL76)</f>
        <v>34738</v>
      </c>
      <c r="AM77" s="141">
        <f>SUM(AM70:AM76)</f>
        <v>60888</v>
      </c>
      <c r="AN77" s="141">
        <f t="shared" ref="AN77:AO77" si="14">SUM(AN70:AN76)</f>
        <v>219687.40496539988</v>
      </c>
      <c r="AO77" s="142">
        <f t="shared" si="14"/>
        <v>126485.19908680032</v>
      </c>
      <c r="AP77" s="25"/>
      <c r="AQ77" s="140">
        <f t="shared" ref="AQ77:AR77" si="15">SUM(AQ70:AQ76)</f>
        <v>58748.994771151003</v>
      </c>
      <c r="AR77" s="141">
        <f t="shared" si="15"/>
        <v>86238.037082626775</v>
      </c>
      <c r="AS77" s="141">
        <f t="shared" ref="AS77:AT77" si="16">SUM(AS70:AS76)</f>
        <v>245037.04204802687</v>
      </c>
      <c r="AT77" s="142">
        <f t="shared" si="16"/>
        <v>151834.83616422658</v>
      </c>
      <c r="AU77" s="25"/>
      <c r="AV77" s="399"/>
      <c r="AW77" s="399"/>
      <c r="AX77" s="399"/>
      <c r="AY77" s="399"/>
      <c r="AZ77" s="180"/>
      <c r="BA77" s="524">
        <f t="shared" ref="BA77" si="17">SUM(BA70:BA76)</f>
        <v>18761.151256899961</v>
      </c>
      <c r="BB77" s="141"/>
      <c r="BC77" s="141"/>
      <c r="BD77" s="142"/>
      <c r="BE77" s="430"/>
      <c r="BF77" s="399"/>
      <c r="BG77" s="399"/>
      <c r="BH77" s="399"/>
      <c r="BI77" s="399"/>
      <c r="BJ77" s="430"/>
      <c r="BK77" s="384"/>
      <c r="BM77" s="127"/>
      <c r="BN77" s="127"/>
      <c r="BO77" s="127"/>
      <c r="BP77" s="127"/>
      <c r="BQ77" s="127"/>
      <c r="BS77" s="127"/>
      <c r="BT77" s="127"/>
      <c r="BU77" s="127"/>
      <c r="BV77" s="127"/>
    </row>
    <row r="78" spans="2:74" ht="11.4" customHeight="1" x14ac:dyDescent="0.3">
      <c r="B78" s="143" t="s">
        <v>53</v>
      </c>
      <c r="C78" s="101"/>
      <c r="D78" s="96">
        <v>19478</v>
      </c>
      <c r="E78" s="97">
        <v>39400</v>
      </c>
      <c r="F78" s="97">
        <v>60814</v>
      </c>
      <c r="G78" s="98">
        <v>82516</v>
      </c>
      <c r="H78" s="101"/>
      <c r="I78" s="101"/>
      <c r="J78" s="96">
        <v>21849</v>
      </c>
      <c r="K78" s="97">
        <v>44612</v>
      </c>
      <c r="L78" s="97">
        <v>67514</v>
      </c>
      <c r="M78" s="98">
        <v>100503</v>
      </c>
      <c r="N78" s="101"/>
      <c r="O78" s="101"/>
      <c r="P78" s="96"/>
      <c r="Q78" s="97"/>
      <c r="R78" s="97"/>
      <c r="S78" s="98"/>
      <c r="V78" s="96">
        <v>36995</v>
      </c>
      <c r="W78" s="97">
        <v>75103</v>
      </c>
      <c r="X78" s="97">
        <v>111774</v>
      </c>
      <c r="Y78" s="98">
        <v>145963</v>
      </c>
      <c r="AB78" s="96">
        <f>-AB45</f>
        <v>38340</v>
      </c>
      <c r="AC78" s="97">
        <f>-AC45</f>
        <v>77969</v>
      </c>
      <c r="AD78" s="97">
        <f>-AD45</f>
        <v>117020</v>
      </c>
      <c r="AE78" s="98">
        <f>-AE45</f>
        <v>158989</v>
      </c>
      <c r="AG78" s="96">
        <f>-AG45</f>
        <v>61080.678370915368</v>
      </c>
      <c r="AH78" s="97">
        <f>-AH45</f>
        <v>123230.65840754771</v>
      </c>
      <c r="AI78" s="97">
        <f>-AI45</f>
        <v>184784.82582306868</v>
      </c>
      <c r="AJ78" s="98">
        <f>-AJ45</f>
        <v>248704.10494126347</v>
      </c>
      <c r="AL78" s="96">
        <f>-AL45</f>
        <v>44575</v>
      </c>
      <c r="AM78" s="97">
        <f>-AM45</f>
        <v>106486</v>
      </c>
      <c r="AN78" s="97">
        <f>-AN45</f>
        <v>177029.77886209998</v>
      </c>
      <c r="AO78" s="98">
        <f>-AO45</f>
        <v>244516.18538789998</v>
      </c>
      <c r="AQ78" s="96">
        <f>-AQ45</f>
        <v>65438.38958702753</v>
      </c>
      <c r="AR78" s="97">
        <f>-AR45</f>
        <v>134187.82622052712</v>
      </c>
      <c r="AS78" s="97">
        <f>-AS45</f>
        <v>204731.60508262709</v>
      </c>
      <c r="AT78" s="98">
        <f>-AT45</f>
        <v>272218.0116084271</v>
      </c>
      <c r="AV78" s="399"/>
      <c r="AW78" s="399"/>
      <c r="AX78" s="399"/>
      <c r="AY78" s="399"/>
      <c r="AZ78" s="180"/>
      <c r="BA78" s="497">
        <f>-BA45</f>
        <v>71532.594725400006</v>
      </c>
      <c r="BB78" s="97"/>
      <c r="BC78" s="97"/>
      <c r="BD78" s="98"/>
      <c r="BE78" s="430"/>
      <c r="BF78" s="399"/>
      <c r="BG78" s="399"/>
      <c r="BH78" s="399"/>
      <c r="BI78" s="399"/>
      <c r="BJ78" s="430"/>
      <c r="BK78" s="384"/>
      <c r="BM78" s="26"/>
      <c r="BN78" s="26"/>
      <c r="BO78" s="26"/>
      <c r="BP78" s="26"/>
      <c r="BQ78" s="26"/>
      <c r="BS78" s="26"/>
      <c r="BT78" s="26"/>
      <c r="BU78" s="26"/>
      <c r="BV78" s="26"/>
    </row>
    <row r="79" spans="2:74" s="101" customFormat="1" ht="11.4" customHeight="1" x14ac:dyDescent="0.3">
      <c r="B79" s="144" t="s">
        <v>51</v>
      </c>
      <c r="D79" s="124">
        <v>56837</v>
      </c>
      <c r="E79" s="125">
        <v>132654.13526999997</v>
      </c>
      <c r="F79" s="125">
        <v>217393.45230999996</v>
      </c>
      <c r="G79" s="126">
        <v>310103</v>
      </c>
      <c r="J79" s="124">
        <v>67348</v>
      </c>
      <c r="K79" s="125">
        <v>154648</v>
      </c>
      <c r="L79" s="125">
        <v>243960</v>
      </c>
      <c r="M79" s="126">
        <v>340096</v>
      </c>
      <c r="P79" s="124">
        <v>41100.086763908708</v>
      </c>
      <c r="Q79" s="125">
        <v>90565.469225979294</v>
      </c>
      <c r="R79" s="125">
        <v>176756.78263778196</v>
      </c>
      <c r="S79" s="126">
        <v>228948.73073583873</v>
      </c>
      <c r="V79" s="124">
        <v>75625</v>
      </c>
      <c r="W79" s="125">
        <v>172368</v>
      </c>
      <c r="X79" s="125">
        <v>318641</v>
      </c>
      <c r="Y79" s="126">
        <v>427156</v>
      </c>
      <c r="AB79" s="124">
        <f>SUM(AB77:AB78)</f>
        <v>81123</v>
      </c>
      <c r="AC79" s="125">
        <f>SUM(AC77:AC78)</f>
        <v>166488</v>
      </c>
      <c r="AD79" s="125">
        <f>SUM(AD77:AD78)</f>
        <v>319078</v>
      </c>
      <c r="AE79" s="125">
        <f>SUM(AE77:AE78)</f>
        <v>438624</v>
      </c>
      <c r="AF79" s="25"/>
      <c r="AG79" s="125">
        <f>SUM(AG77:AG78)</f>
        <v>129284.77599615027</v>
      </c>
      <c r="AH79" s="125">
        <f t="shared" ref="AH79:AJ79" si="18">SUM(AH77:AH78)</f>
        <v>249116.42053448898</v>
      </c>
      <c r="AI79" s="125">
        <f t="shared" si="18"/>
        <v>477168.63007602404</v>
      </c>
      <c r="AJ79" s="125">
        <f t="shared" si="18"/>
        <v>594674.22235505935</v>
      </c>
      <c r="AK79" s="25"/>
      <c r="AL79" s="124">
        <f>SUM(AL77:AL78)</f>
        <v>79313</v>
      </c>
      <c r="AM79" s="125">
        <f>SUM(AM77:AM78)</f>
        <v>167374</v>
      </c>
      <c r="AN79" s="125">
        <f>SUM(AN77:AN78)</f>
        <v>396717.18382749986</v>
      </c>
      <c r="AO79" s="125">
        <f>SUM(AO77:AO78)</f>
        <v>371001.38447470032</v>
      </c>
      <c r="AP79" s="25"/>
      <c r="AQ79" s="125">
        <f>SUM(AQ77:AQ78)</f>
        <v>124187.38435817853</v>
      </c>
      <c r="AR79" s="125">
        <f>SUM(AR77:AR78)</f>
        <v>220425.86330315389</v>
      </c>
      <c r="AS79" s="125">
        <f>SUM(AS77:AS78)</f>
        <v>449768.64713065396</v>
      </c>
      <c r="AT79" s="125">
        <f>SUM(AT77:AT78)</f>
        <v>424052.84777265368</v>
      </c>
      <c r="AU79" s="25"/>
      <c r="AV79" s="399"/>
      <c r="AW79" s="399"/>
      <c r="AX79" s="399"/>
      <c r="AY79" s="399"/>
      <c r="AZ79" s="180"/>
      <c r="BA79" s="125">
        <f t="shared" ref="BA79" si="19">SUM(BA77:BA78)</f>
        <v>90293.745982299966</v>
      </c>
      <c r="BB79" s="125"/>
      <c r="BC79" s="125"/>
      <c r="BD79" s="125"/>
      <c r="BE79" s="430"/>
      <c r="BF79" s="399"/>
      <c r="BG79" s="399"/>
      <c r="BH79" s="399"/>
      <c r="BI79" s="399"/>
      <c r="BJ79" s="430"/>
      <c r="BK79" s="384"/>
      <c r="BM79" s="127"/>
      <c r="BN79" s="127"/>
      <c r="BO79" s="127"/>
      <c r="BP79" s="127"/>
      <c r="BQ79" s="127"/>
      <c r="BS79" s="127"/>
      <c r="BT79" s="127"/>
      <c r="BU79" s="127"/>
      <c r="BV79" s="127"/>
    </row>
    <row r="80" spans="2:74" s="107" customFormat="1" ht="11.4" customHeight="1" x14ac:dyDescent="0.3">
      <c r="B80" s="145" t="s">
        <v>52</v>
      </c>
      <c r="C80" s="101"/>
      <c r="D80" s="146">
        <v>0.31764936008494943</v>
      </c>
      <c r="E80" s="147">
        <v>0.33404631747134939</v>
      </c>
      <c r="F80" s="147">
        <v>0.34938501243081593</v>
      </c>
      <c r="G80" s="148">
        <v>0.35552526314461974</v>
      </c>
      <c r="H80" s="101"/>
      <c r="I80" s="101"/>
      <c r="J80" s="146">
        <v>0.31596083564388022</v>
      </c>
      <c r="K80" s="147">
        <v>0.32234181806054646</v>
      </c>
      <c r="L80" s="147">
        <v>0.3249909746931729</v>
      </c>
      <c r="M80" s="148">
        <v>0.31556990684036668</v>
      </c>
      <c r="N80" s="101"/>
      <c r="O80" s="101"/>
      <c r="P80" s="146">
        <v>0.16303201884411486</v>
      </c>
      <c r="Q80" s="147">
        <v>0.15880550065553398</v>
      </c>
      <c r="R80" s="147">
        <v>0.18888110784795997</v>
      </c>
      <c r="S80" s="148">
        <v>0.180047967848871</v>
      </c>
      <c r="V80" s="146">
        <v>0.24359407965727722</v>
      </c>
      <c r="W80" s="147">
        <v>0.25725952813067149</v>
      </c>
      <c r="X80" s="147">
        <v>0.29632450518966141</v>
      </c>
      <c r="Y80" s="148">
        <v>0.29729614985492098</v>
      </c>
      <c r="AB80" s="146">
        <f>IFERROR(AB79/AB10,"")</f>
        <v>0.23192445580390073</v>
      </c>
      <c r="AC80" s="147">
        <f>IFERROR(AC79/AC10,"")</f>
        <v>0.2278709705676244</v>
      </c>
      <c r="AD80" s="147">
        <f>IFERROR(AD79/AD10,"")</f>
        <v>0.27315842911516591</v>
      </c>
      <c r="AE80" s="149">
        <f>IFERROR(AE79/AE10,"")</f>
        <v>0.27967975678246876</v>
      </c>
      <c r="AF80" s="25"/>
      <c r="AG80" s="147">
        <f>IFERROR(AG79/AG10,"")</f>
        <v>0.23130290542446991</v>
      </c>
      <c r="AH80" s="147">
        <f>IFERROR(AH79/AH10,"")</f>
        <v>0.22022081106090594</v>
      </c>
      <c r="AI80" s="147">
        <f>IFERROR(AI79/AI10,"")</f>
        <v>0.2651005353191741</v>
      </c>
      <c r="AJ80" s="147">
        <f>IFERROR(AJ79/AJ10,"")</f>
        <v>0.25511298773904884</v>
      </c>
      <c r="AK80" s="25"/>
      <c r="AL80" s="146">
        <f>IFERROR(AL79/AL10,"")</f>
        <v>0.21323393009331823</v>
      </c>
      <c r="AM80" s="147">
        <f>IFERROR(AM79/AM10,"")</f>
        <v>0.18336970621231244</v>
      </c>
      <c r="AN80" s="147">
        <f>IFERROR(AN79/AN10,"")</f>
        <v>0.24263909712068504</v>
      </c>
      <c r="AO80" s="147">
        <f>IFERROR(AO79/AO10,"")</f>
        <v>0.16759924741952725</v>
      </c>
      <c r="AP80" s="25"/>
      <c r="AQ80" s="452">
        <f>IFERROR(AQ79/AQ10,"")</f>
        <v>0.20964175373458657</v>
      </c>
      <c r="AR80" s="147">
        <f>IFERROR(AR79/AR10,"")</f>
        <v>0.18537717861030328</v>
      </c>
      <c r="AS80" s="147">
        <f>IFERROR(AS79/AS10,"")</f>
        <v>0.23531979225815158</v>
      </c>
      <c r="AT80" s="147">
        <f>IFERROR(AT79/AT10,"")</f>
        <v>0.17030775877519569</v>
      </c>
      <c r="AU80" s="25"/>
      <c r="AV80" s="399"/>
      <c r="AW80" s="399"/>
      <c r="AX80" s="399"/>
      <c r="AY80" s="399"/>
      <c r="AZ80" s="180"/>
      <c r="BA80" s="452">
        <f>IFERROR(BA79/BA10,"")</f>
        <v>0.16262169366928247</v>
      </c>
      <c r="BB80" s="452"/>
      <c r="BC80" s="452"/>
      <c r="BD80" s="452"/>
      <c r="BE80" s="430"/>
      <c r="BF80" s="399"/>
      <c r="BG80" s="399"/>
      <c r="BH80" s="399"/>
      <c r="BI80" s="399"/>
      <c r="BJ80" s="430"/>
      <c r="BK80" s="384"/>
      <c r="BM80" s="26"/>
      <c r="BN80" s="26"/>
      <c r="BO80" s="26"/>
      <c r="BP80" s="26"/>
      <c r="BQ80" s="26"/>
      <c r="BS80" s="26"/>
      <c r="BT80" s="26"/>
      <c r="BU80" s="26"/>
      <c r="BV80" s="26"/>
    </row>
    <row r="81" spans="1:74" s="150" customFormat="1" ht="11.4" customHeight="1" x14ac:dyDescent="0.3">
      <c r="B81" s="151" t="s">
        <v>68</v>
      </c>
      <c r="C81" s="152"/>
      <c r="D81" s="153"/>
      <c r="E81" s="104"/>
      <c r="F81" s="104"/>
      <c r="G81" s="105"/>
      <c r="H81" s="152"/>
      <c r="I81" s="152"/>
      <c r="J81" s="153">
        <v>0.18493235040554579</v>
      </c>
      <c r="K81" s="104">
        <v>0.16579856093618517</v>
      </c>
      <c r="L81" s="104">
        <v>0.12220491191297023</v>
      </c>
      <c r="M81" s="105">
        <v>9.6719477076971261E-2</v>
      </c>
      <c r="N81" s="152"/>
      <c r="O81" s="152"/>
      <c r="P81" s="153"/>
      <c r="Q81" s="104"/>
      <c r="R81" s="104"/>
      <c r="S81" s="105"/>
      <c r="T81" s="22"/>
      <c r="U81" s="22"/>
      <c r="V81" s="153">
        <v>0.12289897250103943</v>
      </c>
      <c r="W81" s="104">
        <v>0.11458279447519537</v>
      </c>
      <c r="X81" s="104">
        <v>0.30611985571405143</v>
      </c>
      <c r="Y81" s="105">
        <v>0.2559865449755363</v>
      </c>
      <c r="Z81" s="22"/>
      <c r="AA81" s="22"/>
      <c r="AB81" s="104">
        <f>IFERROR(AB79/V79-1,"")</f>
        <v>7.2700826446280953E-2</v>
      </c>
      <c r="AC81" s="104">
        <f>IFERROR(AC79/W79-1,"")</f>
        <v>-3.4113060428849873E-2</v>
      </c>
      <c r="AD81" s="104">
        <f>IFERROR(AD79/X79-1,"")</f>
        <v>1.3714493740604183E-3</v>
      </c>
      <c r="AE81" s="106">
        <f>IFERROR(AE79/Y79-1,"")</f>
        <v>2.6847334463287353E-2</v>
      </c>
      <c r="AF81" s="25"/>
      <c r="AG81" s="104">
        <f>IFERROR(AG79/V79-1,"")</f>
        <v>0.70955075697388792</v>
      </c>
      <c r="AH81" s="104">
        <f t="shared" ref="AH81:AJ81" si="20">IFERROR(AH79/W79-1,"")</f>
        <v>0.4452590999169741</v>
      </c>
      <c r="AI81" s="104">
        <f t="shared" si="20"/>
        <v>0.49751171404817351</v>
      </c>
      <c r="AJ81" s="104">
        <f t="shared" si="20"/>
        <v>0.3921710624574144</v>
      </c>
      <c r="AK81" s="25"/>
      <c r="AL81" s="104">
        <f>IFERROR(AL79/AB79-1,"")</f>
        <v>-2.2311798133698213E-2</v>
      </c>
      <c r="AM81" s="104">
        <f>IFERROR(AM79/AC79-1,"")</f>
        <v>5.3217048676181822E-3</v>
      </c>
      <c r="AN81" s="104">
        <f>IFERROR(AN79/AD79-1,"")</f>
        <v>0.24332352536840474</v>
      </c>
      <c r="AO81" s="104">
        <f>IFERROR(AO79/AE79-1,"")</f>
        <v>-0.15416989386194024</v>
      </c>
      <c r="AP81" s="25"/>
      <c r="AQ81" s="104">
        <f>IFERROR(AQ79/AB79-1,"")</f>
        <v>0.53085295610589522</v>
      </c>
      <c r="AR81" s="104">
        <f>IFERROR(AR79/AC79-1,"")</f>
        <v>0.32397448046197863</v>
      </c>
      <c r="AS81" s="104">
        <f>IFERROR(AS79/AD79-1,"")</f>
        <v>0.40958839885750176</v>
      </c>
      <c r="AT81" s="104">
        <f>IFERROR(AT79/AE79-1,"")</f>
        <v>-3.3220143510948597E-2</v>
      </c>
      <c r="AU81" s="25"/>
      <c r="AV81" s="399"/>
      <c r="AW81" s="399"/>
      <c r="AX81" s="399"/>
      <c r="AY81" s="399"/>
      <c r="AZ81" s="180"/>
      <c r="BA81" s="104">
        <f>IFERROR(BA79/AQ79-1,"")</f>
        <v>-0.27292336134661854</v>
      </c>
      <c r="BB81" s="104"/>
      <c r="BC81" s="104"/>
      <c r="BD81" s="104"/>
      <c r="BE81" s="430"/>
      <c r="BF81" s="399"/>
      <c r="BG81" s="399"/>
      <c r="BH81" s="399"/>
      <c r="BI81" s="399"/>
      <c r="BJ81" s="430"/>
      <c r="BK81" s="384"/>
      <c r="BM81" s="26"/>
      <c r="BN81" s="26"/>
      <c r="BO81" s="26"/>
      <c r="BP81" s="26"/>
      <c r="BQ81" s="26"/>
      <c r="BS81" s="26"/>
      <c r="BT81" s="26"/>
      <c r="BU81" s="26"/>
      <c r="BV81" s="26"/>
    </row>
    <row r="82" spans="1:74" s="150" customFormat="1" ht="11.4" customHeight="1" x14ac:dyDescent="0.3">
      <c r="C82" s="101"/>
      <c r="H82" s="101"/>
      <c r="I82" s="101"/>
      <c r="N82" s="101"/>
      <c r="O82" s="101"/>
      <c r="AC82" s="25"/>
      <c r="AD82" s="25"/>
      <c r="AF82" s="25"/>
      <c r="AH82" s="25"/>
      <c r="AI82" s="25"/>
      <c r="AK82" s="25"/>
      <c r="AP82" s="25"/>
      <c r="AR82" s="384"/>
      <c r="AS82" s="384"/>
      <c r="AU82" s="25"/>
      <c r="AV82" s="180"/>
      <c r="AW82" s="180"/>
      <c r="AX82" s="180"/>
      <c r="AY82" s="180"/>
      <c r="AZ82" s="180"/>
      <c r="BB82" s="384"/>
      <c r="BC82" s="384"/>
      <c r="BE82" s="430"/>
      <c r="BF82" s="180"/>
      <c r="BG82" s="180"/>
      <c r="BH82" s="180"/>
      <c r="BI82" s="180"/>
      <c r="BJ82" s="180"/>
      <c r="BK82" s="384"/>
      <c r="BM82" s="26"/>
      <c r="BN82" s="26"/>
      <c r="BO82" s="26"/>
      <c r="BP82" s="26"/>
      <c r="BQ82" s="26"/>
      <c r="BS82" s="26"/>
      <c r="BT82" s="26"/>
      <c r="BU82" s="26"/>
      <c r="BV82" s="26"/>
    </row>
    <row r="83" spans="1:74" ht="11.4" customHeight="1" x14ac:dyDescent="0.3">
      <c r="A83" s="107"/>
      <c r="B83" s="154" t="s">
        <v>69</v>
      </c>
      <c r="C83" s="35"/>
      <c r="D83" s="155"/>
      <c r="E83" s="156"/>
      <c r="F83" s="156"/>
      <c r="G83" s="157"/>
      <c r="H83" s="35"/>
      <c r="I83" s="35"/>
      <c r="J83" s="155"/>
      <c r="K83" s="156"/>
      <c r="L83" s="156"/>
      <c r="M83" s="157"/>
      <c r="N83" s="35"/>
      <c r="O83" s="35"/>
      <c r="P83" s="155"/>
      <c r="Q83" s="156"/>
      <c r="R83" s="156"/>
      <c r="S83" s="157"/>
      <c r="V83" s="155"/>
      <c r="W83" s="156"/>
      <c r="X83" s="156"/>
      <c r="Y83" s="157"/>
      <c r="AB83" s="155"/>
      <c r="AC83" s="156"/>
      <c r="AD83" s="156"/>
      <c r="AE83" s="157"/>
      <c r="AG83" s="155"/>
      <c r="AH83" s="156"/>
      <c r="AI83" s="156"/>
      <c r="AJ83" s="157"/>
      <c r="AL83" s="155"/>
      <c r="AM83" s="156"/>
      <c r="AN83" s="156"/>
      <c r="AO83" s="157"/>
      <c r="AQ83" s="155"/>
      <c r="AR83" s="156"/>
      <c r="AS83" s="156"/>
      <c r="AT83" s="157"/>
      <c r="AV83" s="399"/>
      <c r="AW83" s="399"/>
      <c r="AX83" s="399"/>
      <c r="AY83" s="399"/>
      <c r="AZ83" s="180"/>
      <c r="BA83" s="155"/>
      <c r="BB83" s="156"/>
      <c r="BC83" s="156"/>
      <c r="BD83" s="156"/>
      <c r="BE83" s="494"/>
      <c r="BF83" s="399"/>
      <c r="BG83" s="399"/>
      <c r="BH83" s="399"/>
      <c r="BI83" s="399"/>
      <c r="BJ83" s="430"/>
      <c r="BK83" s="384"/>
      <c r="BM83" s="26"/>
      <c r="BN83" s="26"/>
      <c r="BO83" s="26"/>
      <c r="BP83" s="26"/>
      <c r="BQ83" s="26"/>
      <c r="BS83" s="26"/>
      <c r="BT83" s="26"/>
      <c r="BU83" s="26"/>
      <c r="BV83" s="26"/>
    </row>
    <row r="84" spans="1:74" ht="11.4" customHeight="1" x14ac:dyDescent="0.3">
      <c r="B84" s="121" t="s">
        <v>70</v>
      </c>
      <c r="D84" s="47">
        <v>2071</v>
      </c>
      <c r="E84" s="158">
        <v>3228.3384000000001</v>
      </c>
      <c r="F84" s="158">
        <v>5249</v>
      </c>
      <c r="G84" s="159">
        <v>8323</v>
      </c>
      <c r="J84" s="47">
        <v>1980</v>
      </c>
      <c r="K84" s="158">
        <v>3307</v>
      </c>
      <c r="L84" s="158">
        <v>5775</v>
      </c>
      <c r="M84" s="159">
        <v>14656</v>
      </c>
      <c r="P84" s="47"/>
      <c r="Q84" s="158"/>
      <c r="R84" s="158"/>
      <c r="S84" s="159"/>
      <c r="V84" s="47">
        <v>825</v>
      </c>
      <c r="W84" s="158">
        <v>2463</v>
      </c>
      <c r="X84" s="158">
        <v>4771</v>
      </c>
      <c r="Y84" s="159">
        <v>7369</v>
      </c>
      <c r="AB84" s="47">
        <v>482</v>
      </c>
      <c r="AC84" s="158">
        <v>3043</v>
      </c>
      <c r="AD84" s="158">
        <v>5677</v>
      </c>
      <c r="AE84" s="159">
        <v>16640</v>
      </c>
      <c r="AG84" s="47">
        <f>'P&amp;L QRT_new'!AH84</f>
        <v>785.34500000000003</v>
      </c>
      <c r="AH84" s="48">
        <f>AG84+'P&amp;L QRT_new'!AI84</f>
        <v>3974.3640000000005</v>
      </c>
      <c r="AI84" s="48">
        <f>AH84+'P&amp;L QRT_new'!AJ84</f>
        <v>6471.2824000000001</v>
      </c>
      <c r="AJ84" s="32">
        <f>AI84+'P&amp;L QRT_new'!AK84</f>
        <v>28098.414400000001</v>
      </c>
      <c r="AL84" s="47">
        <v>4318</v>
      </c>
      <c r="AM84" s="48">
        <v>30282</v>
      </c>
      <c r="AN84" s="48">
        <f>AM84+'P&amp;L QRT_new'!AP84</f>
        <v>35228.402370000003</v>
      </c>
      <c r="AO84" s="32">
        <v>42376.491350000004</v>
      </c>
      <c r="AQ84" s="47">
        <f>'P&amp;L QRT_new'!AT84</f>
        <v>4752.7424000000001</v>
      </c>
      <c r="AR84" s="48">
        <f>AQ84+'P&amp;L QRT_new'!AU84</f>
        <v>30801.1584</v>
      </c>
      <c r="AS84" s="48">
        <f>AR84+'P&amp;L QRT_new'!AV84</f>
        <v>35747.560770000004</v>
      </c>
      <c r="AT84" s="32">
        <f>AS84+'P&amp;L QRT_new'!AW84</f>
        <v>42895.649750000004</v>
      </c>
      <c r="AV84" s="399"/>
      <c r="AW84" s="399"/>
      <c r="AX84" s="399"/>
      <c r="AY84" s="399"/>
      <c r="AZ84" s="180"/>
      <c r="BA84" s="47">
        <v>3938.36697</v>
      </c>
      <c r="BB84" s="48"/>
      <c r="BC84" s="48"/>
      <c r="BD84" s="520"/>
      <c r="BE84" s="494"/>
      <c r="BF84" s="399"/>
      <c r="BG84" s="399"/>
      <c r="BH84" s="399"/>
      <c r="BI84" s="399"/>
      <c r="BJ84" s="430"/>
      <c r="BK84" s="384"/>
      <c r="BM84" s="26"/>
      <c r="BN84" s="26"/>
      <c r="BO84" s="26"/>
      <c r="BP84" s="26"/>
      <c r="BQ84" s="26"/>
      <c r="BS84" s="26"/>
      <c r="BT84" s="26"/>
      <c r="BU84" s="26"/>
      <c r="BV84" s="26"/>
    </row>
    <row r="85" spans="1:74" ht="11.4" customHeight="1" x14ac:dyDescent="0.3">
      <c r="B85" s="121" t="s">
        <v>71</v>
      </c>
      <c r="D85" s="47">
        <v>261</v>
      </c>
      <c r="E85" s="158">
        <v>434.64825999999994</v>
      </c>
      <c r="F85" s="158">
        <v>612</v>
      </c>
      <c r="G85" s="159">
        <v>598</v>
      </c>
      <c r="J85" s="47">
        <v>5</v>
      </c>
      <c r="K85" s="158">
        <v>1469</v>
      </c>
      <c r="L85" s="158">
        <v>1878</v>
      </c>
      <c r="M85" s="159">
        <v>4080</v>
      </c>
      <c r="P85" s="47"/>
      <c r="Q85" s="158"/>
      <c r="R85" s="158"/>
      <c r="S85" s="159"/>
      <c r="V85" s="47">
        <v>298</v>
      </c>
      <c r="W85" s="158">
        <v>1064</v>
      </c>
      <c r="X85" s="158">
        <v>1915</v>
      </c>
      <c r="Y85" s="159">
        <v>3648</v>
      </c>
      <c r="AB85" s="47">
        <v>805</v>
      </c>
      <c r="AC85" s="158">
        <v>10082</v>
      </c>
      <c r="AD85" s="158">
        <v>9975</v>
      </c>
      <c r="AE85" s="159">
        <v>11575</v>
      </c>
      <c r="AG85" s="47">
        <f>'P&amp;L QRT_new'!AH85</f>
        <v>1052.0095000000001</v>
      </c>
      <c r="AH85" s="48">
        <f>AG85+'P&amp;L QRT_new'!AI85</f>
        <v>10776.3655</v>
      </c>
      <c r="AI85" s="48">
        <f>AH85+'P&amp;L QRT_new'!AJ85</f>
        <v>12262.9391</v>
      </c>
      <c r="AJ85" s="32">
        <f>AI85+'P&amp;L QRT_new'!AK85</f>
        <v>15273.9123</v>
      </c>
      <c r="AL85" s="47">
        <v>1265</v>
      </c>
      <c r="AM85" s="48">
        <v>7556</v>
      </c>
      <c r="AN85" s="48">
        <f>AM85+'P&amp;L QRT_new'!AP85</f>
        <v>14982.371719999999</v>
      </c>
      <c r="AO85" s="32">
        <v>11925.39797</v>
      </c>
      <c r="AQ85" s="47">
        <f>'P&amp;L QRT_new'!AT85</f>
        <v>1965.6527999999998</v>
      </c>
      <c r="AR85" s="48">
        <f>AQ85+'P&amp;L QRT_new'!AU85</f>
        <v>10519.0016</v>
      </c>
      <c r="AS85" s="48">
        <f>AR85+'P&amp;L QRT_new'!AV85</f>
        <v>17945.373319999999</v>
      </c>
      <c r="AT85" s="32">
        <f>AS85+'P&amp;L QRT_new'!AW85</f>
        <v>14888.39957</v>
      </c>
      <c r="AV85" s="399"/>
      <c r="AW85" s="399"/>
      <c r="AX85" s="399"/>
      <c r="AY85" s="399"/>
      <c r="AZ85" s="180"/>
      <c r="BA85" s="47">
        <v>1692.21696</v>
      </c>
      <c r="BB85" s="48"/>
      <c r="BC85" s="48"/>
      <c r="BD85" s="520"/>
      <c r="BE85" s="494"/>
      <c r="BF85" s="399"/>
      <c r="BG85" s="399"/>
      <c r="BH85" s="399"/>
      <c r="BI85" s="399"/>
      <c r="BJ85" s="430"/>
      <c r="BK85" s="384"/>
      <c r="BM85" s="26"/>
      <c r="BN85" s="26"/>
      <c r="BO85" s="26"/>
      <c r="BP85" s="26"/>
      <c r="BQ85" s="26"/>
      <c r="BS85" s="26"/>
      <c r="BT85" s="26"/>
      <c r="BU85" s="26"/>
      <c r="BV85" s="26"/>
    </row>
    <row r="86" spans="1:74" ht="11.4" customHeight="1" x14ac:dyDescent="0.3">
      <c r="B86" s="121" t="s">
        <v>72</v>
      </c>
      <c r="D86" s="47">
        <v>483</v>
      </c>
      <c r="E86" s="158">
        <v>596.33548999999994</v>
      </c>
      <c r="F86" s="158">
        <v>1039</v>
      </c>
      <c r="G86" s="159">
        <v>1219</v>
      </c>
      <c r="J86" s="47">
        <v>99</v>
      </c>
      <c r="K86" s="158">
        <v>-176</v>
      </c>
      <c r="L86" s="158">
        <v>1088</v>
      </c>
      <c r="M86" s="159">
        <v>4098</v>
      </c>
      <c r="P86" s="47"/>
      <c r="Q86" s="158"/>
      <c r="R86" s="158"/>
      <c r="S86" s="159"/>
      <c r="V86" s="47">
        <v>463</v>
      </c>
      <c r="W86" s="158">
        <v>526</v>
      </c>
      <c r="X86" s="158">
        <v>601</v>
      </c>
      <c r="Y86" s="159">
        <v>651</v>
      </c>
      <c r="AB86" s="47">
        <v>344</v>
      </c>
      <c r="AC86" s="158">
        <v>786</v>
      </c>
      <c r="AD86" s="158">
        <v>907</v>
      </c>
      <c r="AE86" s="159">
        <v>997</v>
      </c>
      <c r="AG86" s="47">
        <f>'P&amp;L QRT_new'!AH86</f>
        <v>344</v>
      </c>
      <c r="AH86" s="48">
        <f>AG86+'P&amp;L QRT_new'!AI86</f>
        <v>786</v>
      </c>
      <c r="AI86" s="48">
        <f>AH86+'P&amp;L QRT_new'!AJ86</f>
        <v>907</v>
      </c>
      <c r="AJ86" s="32">
        <f>AI86+'P&amp;L QRT_new'!AK86</f>
        <v>997</v>
      </c>
      <c r="AL86" s="47">
        <v>356</v>
      </c>
      <c r="AM86" s="48">
        <v>1160</v>
      </c>
      <c r="AN86" s="48">
        <f>AM86+'P&amp;L QRT_new'!AP86</f>
        <v>1543.91139</v>
      </c>
      <c r="AO86" s="32">
        <v>1362.9540500000001</v>
      </c>
      <c r="AQ86" s="47">
        <f>'P&amp;L QRT_new'!AT86</f>
        <v>356</v>
      </c>
      <c r="AR86" s="48">
        <f>AQ86+'P&amp;L QRT_new'!AU86</f>
        <v>1160</v>
      </c>
      <c r="AS86" s="48">
        <f>AR86+'P&amp;L QRT_new'!AV86</f>
        <v>1543.91139</v>
      </c>
      <c r="AT86" s="32">
        <f>AS86+'P&amp;L QRT_new'!AW86</f>
        <v>1362.9540500000001</v>
      </c>
      <c r="AV86" s="399"/>
      <c r="AW86" s="399"/>
      <c r="AX86" s="399"/>
      <c r="AY86" s="399"/>
      <c r="AZ86" s="180"/>
      <c r="BA86" s="47">
        <v>1238.08619</v>
      </c>
      <c r="BB86" s="48"/>
      <c r="BC86" s="48"/>
      <c r="BD86" s="520"/>
      <c r="BE86" s="494"/>
      <c r="BF86" s="399"/>
      <c r="BG86" s="399"/>
      <c r="BH86" s="399"/>
      <c r="BI86" s="399"/>
      <c r="BJ86" s="430"/>
      <c r="BK86" s="384"/>
      <c r="BM86" s="26"/>
      <c r="BN86" s="26"/>
      <c r="BO86" s="26"/>
      <c r="BP86" s="26"/>
      <c r="BQ86" s="26"/>
      <c r="BS86" s="26"/>
      <c r="BT86" s="26"/>
      <c r="BU86" s="26"/>
      <c r="BV86" s="26"/>
    </row>
    <row r="87" spans="1:74" ht="11.4" hidden="1" customHeight="1" x14ac:dyDescent="0.3">
      <c r="B87" s="121" t="s">
        <v>73</v>
      </c>
      <c r="D87" s="47"/>
      <c r="E87" s="158"/>
      <c r="F87" s="158"/>
      <c r="G87" s="159"/>
      <c r="J87" s="47"/>
      <c r="K87" s="158"/>
      <c r="L87" s="158"/>
      <c r="M87" s="159"/>
      <c r="P87" s="47"/>
      <c r="Q87" s="158"/>
      <c r="R87" s="158"/>
      <c r="S87" s="159"/>
      <c r="V87" s="47"/>
      <c r="W87" s="158"/>
      <c r="X87" s="158"/>
      <c r="Y87" s="159"/>
      <c r="AB87" s="47"/>
      <c r="AC87" s="158"/>
      <c r="AD87" s="158"/>
      <c r="AE87" s="159"/>
      <c r="AG87" s="47"/>
      <c r="AH87" s="48"/>
      <c r="AI87" s="48"/>
      <c r="AJ87" s="32"/>
      <c r="AL87" s="47"/>
      <c r="AM87" s="48"/>
      <c r="AN87" s="48"/>
      <c r="AO87" s="32"/>
      <c r="AQ87" s="47"/>
      <c r="AR87" s="48"/>
      <c r="AS87" s="48"/>
      <c r="AT87" s="32"/>
      <c r="AV87" s="399"/>
      <c r="AW87" s="399"/>
      <c r="AX87" s="399"/>
      <c r="AY87" s="399"/>
      <c r="AZ87" s="180"/>
      <c r="BA87" s="47"/>
      <c r="BB87" s="48"/>
      <c r="BC87" s="48"/>
      <c r="BD87" s="520"/>
      <c r="BE87" s="494"/>
      <c r="BF87" s="399"/>
      <c r="BG87" s="399"/>
      <c r="BH87" s="399"/>
      <c r="BI87" s="399"/>
      <c r="BJ87" s="430"/>
      <c r="BK87" s="384"/>
      <c r="BM87" s="26"/>
      <c r="BN87" s="26"/>
      <c r="BO87" s="26"/>
      <c r="BP87" s="26"/>
      <c r="BQ87" s="26"/>
      <c r="BS87" s="26"/>
      <c r="BT87" s="26"/>
      <c r="BU87" s="26"/>
      <c r="BV87" s="26"/>
    </row>
    <row r="88" spans="1:74" ht="11.4" customHeight="1" x14ac:dyDescent="0.3">
      <c r="B88" s="121" t="s">
        <v>45</v>
      </c>
      <c r="D88" s="47">
        <v>713</v>
      </c>
      <c r="E88" s="158">
        <v>1193.4000000000001</v>
      </c>
      <c r="F88" s="158">
        <v>1607</v>
      </c>
      <c r="G88" s="159">
        <v>2236</v>
      </c>
      <c r="J88" s="47">
        <v>629</v>
      </c>
      <c r="K88" s="158">
        <v>1259</v>
      </c>
      <c r="L88" s="158">
        <v>1888</v>
      </c>
      <c r="M88" s="159">
        <v>2479</v>
      </c>
      <c r="P88" s="47"/>
      <c r="Q88" s="158"/>
      <c r="R88" s="158"/>
      <c r="S88" s="159"/>
      <c r="V88" s="47">
        <v>176</v>
      </c>
      <c r="W88" s="158">
        <v>377</v>
      </c>
      <c r="X88" s="158">
        <v>551</v>
      </c>
      <c r="Y88" s="159">
        <v>708</v>
      </c>
      <c r="AB88" s="47">
        <v>153</v>
      </c>
      <c r="AC88" s="158">
        <v>254</v>
      </c>
      <c r="AD88" s="158">
        <v>428</v>
      </c>
      <c r="AE88" s="159">
        <v>900</v>
      </c>
      <c r="AG88" s="47">
        <f>'P&amp;L QRT_new'!AH88</f>
        <v>153</v>
      </c>
      <c r="AH88" s="48">
        <f>AG88+'P&amp;L QRT_new'!AI88</f>
        <v>254</v>
      </c>
      <c r="AI88" s="48">
        <f>AH88+'P&amp;L QRT_new'!AJ88</f>
        <v>428</v>
      </c>
      <c r="AJ88" s="32">
        <f>AI88+'P&amp;L QRT_new'!AK88</f>
        <v>900</v>
      </c>
      <c r="AL88" s="47">
        <v>282</v>
      </c>
      <c r="AM88" s="48">
        <v>563</v>
      </c>
      <c r="AN88" s="48">
        <f>AM88+'P&amp;L QRT_new'!AP88</f>
        <v>844.78407000000004</v>
      </c>
      <c r="AO88" s="32">
        <v>1126.3787600000001</v>
      </c>
      <c r="AQ88" s="47">
        <f>'P&amp;L QRT_new'!AT88</f>
        <v>282</v>
      </c>
      <c r="AR88" s="48">
        <f>AQ88+'P&amp;L QRT_new'!AU88</f>
        <v>563</v>
      </c>
      <c r="AS88" s="48">
        <f>AR88+'P&amp;L QRT_new'!AV88</f>
        <v>844.78407000000004</v>
      </c>
      <c r="AT88" s="32">
        <f>AS88+'P&amp;L QRT_new'!AW88</f>
        <v>1126.3787600000001</v>
      </c>
      <c r="AV88" s="399"/>
      <c r="AW88" s="399"/>
      <c r="AX88" s="399"/>
      <c r="AY88" s="399"/>
      <c r="AZ88" s="180"/>
      <c r="BA88" s="47">
        <v>281.59469000000001</v>
      </c>
      <c r="BB88" s="48"/>
      <c r="BC88" s="48"/>
      <c r="BD88" s="520"/>
      <c r="BE88" s="494"/>
      <c r="BF88" s="399"/>
      <c r="BG88" s="399"/>
      <c r="BH88" s="399"/>
      <c r="BI88" s="399"/>
      <c r="BJ88" s="430"/>
      <c r="BK88" s="384"/>
      <c r="BM88" s="26"/>
      <c r="BN88" s="26"/>
      <c r="BO88" s="26"/>
      <c r="BP88" s="26"/>
      <c r="BQ88" s="26"/>
      <c r="BS88" s="26"/>
      <c r="BT88" s="26"/>
      <c r="BU88" s="26"/>
      <c r="BV88" s="26"/>
    </row>
    <row r="89" spans="1:74" ht="11.4" customHeight="1" x14ac:dyDescent="0.3">
      <c r="B89" s="121" t="s">
        <v>50</v>
      </c>
      <c r="D89" s="47">
        <v>0</v>
      </c>
      <c r="E89" s="48">
        <v>0</v>
      </c>
      <c r="F89" s="48">
        <v>0</v>
      </c>
      <c r="G89" s="32">
        <v>0</v>
      </c>
      <c r="J89" s="47">
        <v>0</v>
      </c>
      <c r="K89" s="48">
        <v>0</v>
      </c>
      <c r="L89" s="48">
        <v>0</v>
      </c>
      <c r="M89" s="32">
        <v>0</v>
      </c>
      <c r="P89" s="47"/>
      <c r="Q89" s="48"/>
      <c r="R89" s="48"/>
      <c r="S89" s="32"/>
      <c r="V89" s="47">
        <v>0</v>
      </c>
      <c r="W89" s="48">
        <v>0</v>
      </c>
      <c r="X89" s="48">
        <v>0</v>
      </c>
      <c r="Y89" s="32">
        <v>0</v>
      </c>
      <c r="AB89" s="47">
        <v>0</v>
      </c>
      <c r="AC89" s="48">
        <v>0</v>
      </c>
      <c r="AD89" s="48">
        <v>0</v>
      </c>
      <c r="AE89" s="32"/>
      <c r="AG89" s="47">
        <f>'P&amp;L QRT_new'!AH89</f>
        <v>0</v>
      </c>
      <c r="AH89" s="48">
        <f>AG89+'P&amp;L QRT_new'!AI89</f>
        <v>0</v>
      </c>
      <c r="AI89" s="48">
        <f>AH89+'P&amp;L QRT_new'!AJ89</f>
        <v>0</v>
      </c>
      <c r="AJ89" s="32">
        <f>AI89+'P&amp;L QRT_new'!AK89</f>
        <v>0</v>
      </c>
      <c r="AL89" s="47"/>
      <c r="AM89" s="48"/>
      <c r="AN89" s="48">
        <f>AM89+'P&amp;L QRT_new'!AP89</f>
        <v>0</v>
      </c>
      <c r="AO89" s="32"/>
      <c r="AQ89" s="47">
        <f>'P&amp;L QRT_new'!AT89</f>
        <v>0</v>
      </c>
      <c r="AR89" s="48">
        <f>AQ89+'P&amp;L QRT_new'!AU89</f>
        <v>0</v>
      </c>
      <c r="AS89" s="48">
        <f>AR89+'P&amp;L QRT_new'!AV89</f>
        <v>0</v>
      </c>
      <c r="AT89" s="32">
        <f>AS89+'P&amp;L QRT_new'!AW89</f>
        <v>0</v>
      </c>
      <c r="AV89" s="399"/>
      <c r="AW89" s="399"/>
      <c r="AX89" s="399"/>
      <c r="AY89" s="399"/>
      <c r="AZ89" s="180"/>
      <c r="BA89" s="47">
        <v>355.89679999999998</v>
      </c>
      <c r="BB89" s="48"/>
      <c r="BC89" s="48"/>
      <c r="BD89" s="520"/>
      <c r="BE89" s="494"/>
      <c r="BF89" s="399"/>
      <c r="BG89" s="399"/>
      <c r="BH89" s="399"/>
      <c r="BI89" s="399"/>
      <c r="BJ89" s="430"/>
      <c r="BK89" s="384"/>
      <c r="BM89" s="26"/>
      <c r="BN89" s="26"/>
      <c r="BO89" s="26"/>
      <c r="BP89" s="26"/>
      <c r="BQ89" s="26"/>
      <c r="BS89" s="26"/>
      <c r="BT89" s="26"/>
      <c r="BU89" s="26"/>
      <c r="BV89" s="26"/>
    </row>
    <row r="90" spans="1:74" ht="11.4" customHeight="1" x14ac:dyDescent="0.3">
      <c r="B90" s="121" t="s">
        <v>74</v>
      </c>
      <c r="D90" s="47">
        <v>323</v>
      </c>
      <c r="E90" s="48">
        <v>-244</v>
      </c>
      <c r="F90" s="48">
        <v>-337</v>
      </c>
      <c r="G90" s="32">
        <v>-1018</v>
      </c>
      <c r="J90" s="47">
        <v>-461</v>
      </c>
      <c r="K90" s="48">
        <v>-848</v>
      </c>
      <c r="L90" s="48">
        <v>982</v>
      </c>
      <c r="M90" s="32">
        <v>202</v>
      </c>
      <c r="P90" s="47"/>
      <c r="Q90" s="48"/>
      <c r="R90" s="48"/>
      <c r="S90" s="32"/>
      <c r="V90" s="47">
        <v>-1355</v>
      </c>
      <c r="W90" s="158">
        <v>-413</v>
      </c>
      <c r="X90" s="48">
        <v>-228</v>
      </c>
      <c r="Y90" s="32">
        <v>-190</v>
      </c>
      <c r="AB90" s="47">
        <v>345</v>
      </c>
      <c r="AC90" s="158">
        <v>975</v>
      </c>
      <c r="AD90" s="158">
        <v>-693</v>
      </c>
      <c r="AE90" s="32">
        <v>-1002</v>
      </c>
      <c r="AG90" s="47">
        <f>'P&amp;L QRT_new'!AH90</f>
        <v>345</v>
      </c>
      <c r="AH90" s="48">
        <f>AG90+'P&amp;L QRT_new'!AI90</f>
        <v>975</v>
      </c>
      <c r="AI90" s="48">
        <f>AH90+'P&amp;L QRT_new'!AJ90</f>
        <v>-693</v>
      </c>
      <c r="AJ90" s="32">
        <f>AI90+'P&amp;L QRT_new'!AK90</f>
        <v>-1002</v>
      </c>
      <c r="AL90" s="47">
        <v>364</v>
      </c>
      <c r="AM90" s="48">
        <v>794</v>
      </c>
      <c r="AN90" s="48">
        <f>AM90+'P&amp;L QRT_new'!AP90</f>
        <v>129.08530999999994</v>
      </c>
      <c r="AO90" s="32">
        <v>-13.442970000000001</v>
      </c>
      <c r="AQ90" s="47">
        <f>'P&amp;L QRT_new'!AT90</f>
        <v>364</v>
      </c>
      <c r="AR90" s="48">
        <f>AQ90+'P&amp;L QRT_new'!AU90</f>
        <v>794</v>
      </c>
      <c r="AS90" s="48">
        <f>AR90+'P&amp;L QRT_new'!AV90</f>
        <v>129.08530999999994</v>
      </c>
      <c r="AT90" s="32">
        <f>AS90+'P&amp;L QRT_new'!AW90</f>
        <v>-13.442970000000003</v>
      </c>
      <c r="AV90" s="399"/>
      <c r="AW90" s="399"/>
      <c r="AX90" s="399"/>
      <c r="AY90" s="399"/>
      <c r="AZ90" s="180"/>
      <c r="BA90" s="47">
        <v>544.31925999999999</v>
      </c>
      <c r="BB90" s="48"/>
      <c r="BC90" s="48"/>
      <c r="BD90" s="520"/>
      <c r="BE90" s="494"/>
      <c r="BF90" s="399"/>
      <c r="BG90" s="399"/>
      <c r="BH90" s="399"/>
      <c r="BI90" s="399"/>
      <c r="BJ90" s="430"/>
      <c r="BK90" s="384"/>
      <c r="BM90" s="26"/>
      <c r="BN90" s="26"/>
      <c r="BO90" s="26"/>
      <c r="BP90" s="26"/>
      <c r="BQ90" s="26"/>
      <c r="BS90" s="26"/>
      <c r="BT90" s="26"/>
      <c r="BU90" s="26"/>
      <c r="BV90" s="26"/>
    </row>
    <row r="91" spans="1:74" ht="11.4" customHeight="1" x14ac:dyDescent="0.3">
      <c r="B91" s="121" t="s">
        <v>75</v>
      </c>
      <c r="D91" s="47">
        <v>117</v>
      </c>
      <c r="E91" s="48">
        <v>52</v>
      </c>
      <c r="F91" s="48">
        <v>208</v>
      </c>
      <c r="G91" s="32">
        <v>13</v>
      </c>
      <c r="J91" s="47">
        <v>-19</v>
      </c>
      <c r="K91" s="48">
        <v>57</v>
      </c>
      <c r="L91" s="48">
        <v>-23</v>
      </c>
      <c r="M91" s="32">
        <v>91</v>
      </c>
      <c r="P91" s="47"/>
      <c r="Q91" s="48"/>
      <c r="R91" s="48"/>
      <c r="S91" s="32"/>
      <c r="V91" s="47">
        <v>-30</v>
      </c>
      <c r="W91" s="158">
        <v>-200</v>
      </c>
      <c r="X91" s="48">
        <v>-236</v>
      </c>
      <c r="Y91" s="32">
        <v>-371</v>
      </c>
      <c r="AB91" s="47">
        <v>1047</v>
      </c>
      <c r="AC91" s="158">
        <v>1076</v>
      </c>
      <c r="AD91" s="158">
        <v>968</v>
      </c>
      <c r="AE91" s="32">
        <v>465</v>
      </c>
      <c r="AG91" s="47">
        <f>'P&amp;L QRT_new'!AH91</f>
        <v>1047</v>
      </c>
      <c r="AH91" s="48">
        <f>AG91+'P&amp;L QRT_new'!AI91</f>
        <v>1076</v>
      </c>
      <c r="AI91" s="48">
        <f>AH91+'P&amp;L QRT_new'!AJ91</f>
        <v>968</v>
      </c>
      <c r="AJ91" s="32">
        <f>AI91+'P&amp;L QRT_new'!AK91</f>
        <v>465</v>
      </c>
      <c r="AL91" s="47">
        <v>-66</v>
      </c>
      <c r="AM91" s="48">
        <v>-23</v>
      </c>
      <c r="AN91" s="48">
        <f>AM91+'P&amp;L QRT_new'!AP91</f>
        <v>-136.11526000000001</v>
      </c>
      <c r="AO91" s="32">
        <v>-152.80909</v>
      </c>
      <c r="AQ91" s="47">
        <f>'P&amp;L QRT_new'!AT91</f>
        <v>-66</v>
      </c>
      <c r="AR91" s="48">
        <f>AQ91+'P&amp;L QRT_new'!AU91</f>
        <v>-23</v>
      </c>
      <c r="AS91" s="48">
        <f>AR91+'P&amp;L QRT_new'!AV91</f>
        <v>-136.11526000000001</v>
      </c>
      <c r="AT91" s="32">
        <f>AS91+'P&amp;L QRT_new'!AW91</f>
        <v>-152.80909</v>
      </c>
      <c r="AV91" s="399"/>
      <c r="AW91" s="399"/>
      <c r="AX91" s="399"/>
      <c r="AY91" s="399"/>
      <c r="AZ91" s="180"/>
      <c r="BA91" s="47"/>
      <c r="BB91" s="48"/>
      <c r="BC91" s="48"/>
      <c r="BD91" s="520"/>
      <c r="BE91" s="494"/>
      <c r="BF91" s="399"/>
      <c r="BG91" s="399"/>
      <c r="BH91" s="399"/>
      <c r="BI91" s="399"/>
      <c r="BJ91" s="430"/>
      <c r="BK91" s="384"/>
      <c r="BM91" s="26"/>
      <c r="BN91" s="26"/>
      <c r="BO91" s="26"/>
      <c r="BP91" s="26"/>
      <c r="BQ91" s="26"/>
      <c r="BS91" s="26"/>
      <c r="BT91" s="26"/>
      <c r="BU91" s="26"/>
      <c r="BV91" s="26"/>
    </row>
    <row r="92" spans="1:74" ht="11.4" customHeight="1" x14ac:dyDescent="0.3">
      <c r="B92" s="121" t="s">
        <v>76</v>
      </c>
      <c r="D92" s="47"/>
      <c r="E92" s="48"/>
      <c r="F92" s="48">
        <v>-14112</v>
      </c>
      <c r="G92" s="32">
        <v>-14112</v>
      </c>
      <c r="J92" s="47">
        <v>0</v>
      </c>
      <c r="K92" s="48">
        <v>0</v>
      </c>
      <c r="L92" s="48">
        <v>0</v>
      </c>
      <c r="M92" s="32">
        <v>0</v>
      </c>
      <c r="P92" s="47"/>
      <c r="Q92" s="48"/>
      <c r="R92" s="48"/>
      <c r="S92" s="32"/>
      <c r="V92" s="47"/>
      <c r="W92" s="48"/>
      <c r="X92" s="48"/>
      <c r="Y92" s="32"/>
      <c r="AB92" s="47"/>
      <c r="AC92" s="48"/>
      <c r="AD92" s="48"/>
      <c r="AE92" s="32"/>
      <c r="AG92" s="47"/>
      <c r="AH92" s="48"/>
      <c r="AI92" s="48"/>
      <c r="AJ92" s="32"/>
      <c r="AL92" s="47"/>
      <c r="AM92" s="48"/>
      <c r="AN92" s="48">
        <f>AM92+'P&amp;L QRT_new'!AP92</f>
        <v>0</v>
      </c>
      <c r="AO92" s="32" t="e">
        <f>#REF!</f>
        <v>#REF!</v>
      </c>
      <c r="AQ92" s="47">
        <f>'P&amp;L QRT_new'!AT92</f>
        <v>0</v>
      </c>
      <c r="AR92" s="48">
        <f>AQ92+'P&amp;L QRT_new'!AU92</f>
        <v>0</v>
      </c>
      <c r="AS92" s="48">
        <f>AR92+'P&amp;L QRT_new'!AV92</f>
        <v>0</v>
      </c>
      <c r="AT92" s="32">
        <f>AS92+'P&amp;L QRT_new'!AW92</f>
        <v>0</v>
      </c>
      <c r="AV92" s="399"/>
      <c r="AW92" s="399"/>
      <c r="AX92" s="399"/>
      <c r="AY92" s="399"/>
      <c r="AZ92" s="180"/>
      <c r="BA92" s="47"/>
      <c r="BB92" s="48"/>
      <c r="BC92" s="48"/>
      <c r="BD92" s="520"/>
      <c r="BE92" s="494"/>
      <c r="BF92" s="399"/>
      <c r="BG92" s="399"/>
      <c r="BH92" s="399"/>
      <c r="BI92" s="399"/>
      <c r="BJ92" s="430"/>
      <c r="BK92" s="384"/>
      <c r="BM92" s="26"/>
      <c r="BN92" s="26"/>
      <c r="BO92" s="26"/>
      <c r="BP92" s="26"/>
      <c r="BQ92" s="26"/>
      <c r="BS92" s="26"/>
      <c r="BT92" s="26"/>
      <c r="BU92" s="26"/>
      <c r="BV92" s="26"/>
    </row>
    <row r="93" spans="1:74" ht="11.4" customHeight="1" x14ac:dyDescent="0.3">
      <c r="B93" s="121" t="s">
        <v>77</v>
      </c>
      <c r="D93" s="47"/>
      <c r="E93" s="48"/>
      <c r="F93" s="48"/>
      <c r="G93" s="32">
        <v>456</v>
      </c>
      <c r="J93" s="160">
        <v>0</v>
      </c>
      <c r="K93" s="48">
        <v>0</v>
      </c>
      <c r="L93" s="48">
        <v>0</v>
      </c>
      <c r="M93" s="32">
        <v>0</v>
      </c>
      <c r="P93" s="47"/>
      <c r="Q93" s="48"/>
      <c r="R93" s="48"/>
      <c r="S93" s="32"/>
      <c r="V93" s="160"/>
      <c r="W93" s="48"/>
      <c r="X93" s="48"/>
      <c r="Y93" s="32"/>
      <c r="AB93" s="160"/>
      <c r="AC93" s="48"/>
      <c r="AD93" s="48"/>
      <c r="AE93" s="32"/>
      <c r="AG93" s="47"/>
      <c r="AH93" s="48"/>
      <c r="AI93" s="48"/>
      <c r="AJ93" s="32"/>
      <c r="AL93" s="47"/>
      <c r="AM93" s="48"/>
      <c r="AN93" s="48">
        <f>AM93+'P&amp;L QRT_new'!AP93</f>
        <v>0</v>
      </c>
      <c r="AO93" s="32"/>
      <c r="AQ93" s="47">
        <f>'P&amp;L QRT_new'!AT93</f>
        <v>0</v>
      </c>
      <c r="AR93" s="48">
        <f>AQ93+'P&amp;L QRT_new'!AU93</f>
        <v>0</v>
      </c>
      <c r="AS93" s="48">
        <f>AR93+'P&amp;L QRT_new'!AV93</f>
        <v>0</v>
      </c>
      <c r="AT93" s="32">
        <f>AS93+'P&amp;L QRT_new'!AW93</f>
        <v>0</v>
      </c>
      <c r="AV93" s="399"/>
      <c r="AW93" s="399"/>
      <c r="AX93" s="399"/>
      <c r="AY93" s="399"/>
      <c r="AZ93" s="180"/>
      <c r="BA93" s="47"/>
      <c r="BB93" s="48"/>
      <c r="BC93" s="48"/>
      <c r="BD93" s="520"/>
      <c r="BE93" s="494"/>
      <c r="BF93" s="399"/>
      <c r="BG93" s="399"/>
      <c r="BH93" s="399"/>
      <c r="BI93" s="399"/>
      <c r="BJ93" s="430"/>
      <c r="BK93" s="384"/>
      <c r="BM93" s="26"/>
      <c r="BN93" s="26"/>
      <c r="BO93" s="26"/>
      <c r="BP93" s="26"/>
      <c r="BQ93" s="26"/>
      <c r="BS93" s="26"/>
      <c r="BT93" s="26"/>
      <c r="BU93" s="26"/>
      <c r="BV93" s="26"/>
    </row>
    <row r="94" spans="1:74" ht="11.4" customHeight="1" x14ac:dyDescent="0.3">
      <c r="B94" s="121" t="s">
        <v>78</v>
      </c>
      <c r="D94" s="47"/>
      <c r="E94" s="48"/>
      <c r="F94" s="48"/>
      <c r="G94" s="32"/>
      <c r="J94" s="47">
        <v>2783</v>
      </c>
      <c r="K94" s="48">
        <v>5651</v>
      </c>
      <c r="L94" s="48">
        <v>5651</v>
      </c>
      <c r="M94" s="32">
        <v>5651</v>
      </c>
      <c r="P94" s="47"/>
      <c r="Q94" s="48"/>
      <c r="R94" s="48"/>
      <c r="S94" s="32"/>
      <c r="V94" s="47"/>
      <c r="W94" s="158"/>
      <c r="X94" s="48"/>
      <c r="Y94" s="32"/>
      <c r="AB94" s="47"/>
      <c r="AC94" s="158"/>
      <c r="AD94" s="158"/>
      <c r="AE94" s="32"/>
      <c r="AG94" s="47"/>
      <c r="AH94" s="48"/>
      <c r="AI94" s="48"/>
      <c r="AJ94" s="32"/>
      <c r="AL94" s="47">
        <f t="shared" ref="AL94:AN94" si="21">-AL38</f>
        <v>0</v>
      </c>
      <c r="AM94" s="48">
        <f t="shared" si="21"/>
        <v>0</v>
      </c>
      <c r="AN94" s="48">
        <f t="shared" si="21"/>
        <v>0</v>
      </c>
      <c r="AO94" s="32">
        <f>-AO38</f>
        <v>146541.65993990001</v>
      </c>
      <c r="AQ94" s="47">
        <f t="shared" ref="AQ94:AR94" si="22">AQ38</f>
        <v>0</v>
      </c>
      <c r="AR94" s="48">
        <f t="shared" si="22"/>
        <v>0</v>
      </c>
      <c r="AS94" s="48">
        <f>AS38</f>
        <v>0</v>
      </c>
      <c r="AT94" s="32">
        <f>-AT38</f>
        <v>146541.65993990001</v>
      </c>
      <c r="AV94" s="399"/>
      <c r="AW94" s="399"/>
      <c r="AX94" s="399"/>
      <c r="AY94" s="399"/>
      <c r="AZ94" s="180"/>
      <c r="BA94" s="47">
        <f>-BA38</f>
        <v>0</v>
      </c>
      <c r="BB94" s="48"/>
      <c r="BC94" s="48"/>
      <c r="BD94" s="520"/>
      <c r="BE94" s="494"/>
      <c r="BF94" s="399"/>
      <c r="BG94" s="399"/>
      <c r="BH94" s="399"/>
      <c r="BI94" s="399"/>
      <c r="BJ94" s="430"/>
      <c r="BK94" s="384"/>
      <c r="BM94" s="26"/>
      <c r="BN94" s="26"/>
      <c r="BO94" s="26"/>
      <c r="BP94" s="26"/>
      <c r="BQ94" s="26"/>
      <c r="BS94" s="26"/>
      <c r="BT94" s="26"/>
      <c r="BU94" s="26"/>
      <c r="BV94" s="26"/>
    </row>
    <row r="95" spans="1:74" ht="11.4" customHeight="1" x14ac:dyDescent="0.3">
      <c r="B95" s="121" t="s">
        <v>79</v>
      </c>
      <c r="D95" s="47">
        <v>0</v>
      </c>
      <c r="E95" s="48">
        <v>0</v>
      </c>
      <c r="F95" s="48">
        <v>0</v>
      </c>
      <c r="G95" s="32">
        <v>0</v>
      </c>
      <c r="J95" s="47">
        <v>0</v>
      </c>
      <c r="K95" s="48">
        <v>0</v>
      </c>
      <c r="L95" s="48">
        <v>0</v>
      </c>
      <c r="M95" s="32"/>
      <c r="P95" s="47"/>
      <c r="Q95" s="48"/>
      <c r="R95" s="48"/>
      <c r="S95" s="32"/>
      <c r="V95" s="47"/>
      <c r="W95" s="48"/>
      <c r="X95" s="48"/>
      <c r="Y95" s="32"/>
      <c r="AB95" s="47"/>
      <c r="AC95" s="48"/>
      <c r="AD95" s="48"/>
      <c r="AE95" s="32"/>
      <c r="AG95" s="47">
        <f>'P&amp;L QRT_new'!AH95</f>
        <v>-606.68999999999994</v>
      </c>
      <c r="AH95" s="48">
        <f>AG95+'P&amp;L QRT_new'!AI95</f>
        <v>292.32350000000008</v>
      </c>
      <c r="AI95" s="48">
        <f>AH95+'P&amp;L QRT_new'!AJ95</f>
        <v>1406.1115</v>
      </c>
      <c r="AJ95" s="32">
        <f>AI95+'P&amp;L QRT_new'!AK95</f>
        <v>4433.9325000000008</v>
      </c>
      <c r="AL95" s="47"/>
      <c r="AM95" s="48"/>
      <c r="AN95" s="48">
        <f>AM95+'P&amp;L QRT_new'!AP95</f>
        <v>0</v>
      </c>
      <c r="AO95" s="32"/>
      <c r="AQ95" s="47">
        <f>'P&amp;L QRT_new'!AT95</f>
        <v>33.766399999999997</v>
      </c>
      <c r="AR95" s="48">
        <f>AQ95+'P&amp;L QRT_new'!AU95</f>
        <v>29.545599999999997</v>
      </c>
      <c r="AS95" s="48">
        <f>AR95+'P&amp;L QRT_new'!AV95</f>
        <v>29.545599999999997</v>
      </c>
      <c r="AT95" s="32">
        <f>AS95+'P&amp;L QRT_new'!AW95</f>
        <v>29.545599999999997</v>
      </c>
      <c r="AV95" s="399"/>
      <c r="AW95" s="399"/>
      <c r="AX95" s="399"/>
      <c r="AY95" s="399"/>
      <c r="AZ95" s="180"/>
      <c r="BA95" s="47"/>
      <c r="BB95" s="48"/>
      <c r="BC95" s="48"/>
      <c r="BD95" s="520"/>
      <c r="BE95" s="494"/>
      <c r="BF95" s="399"/>
      <c r="BG95" s="399"/>
      <c r="BH95" s="399"/>
      <c r="BI95" s="399"/>
      <c r="BJ95" s="430"/>
      <c r="BK95" s="384"/>
      <c r="BL95" s="32"/>
      <c r="BM95" s="26"/>
      <c r="BN95" s="26"/>
      <c r="BO95" s="26"/>
      <c r="BP95" s="26"/>
      <c r="BQ95" s="26"/>
      <c r="BS95" s="26"/>
      <c r="BT95" s="26"/>
      <c r="BU95" s="26"/>
      <c r="BV95" s="26"/>
    </row>
    <row r="96" spans="1:74" ht="11.4" customHeight="1" x14ac:dyDescent="0.3">
      <c r="B96" s="161" t="s">
        <v>80</v>
      </c>
      <c r="C96" s="76"/>
      <c r="D96" s="132">
        <v>3968</v>
      </c>
      <c r="E96" s="133">
        <v>5260.7221499999996</v>
      </c>
      <c r="F96" s="133">
        <v>-5734</v>
      </c>
      <c r="G96" s="134">
        <v>-2285</v>
      </c>
      <c r="H96" s="76"/>
      <c r="I96" s="76"/>
      <c r="J96" s="132">
        <v>5016</v>
      </c>
      <c r="K96" s="133">
        <v>10719</v>
      </c>
      <c r="L96" s="133">
        <v>17239</v>
      </c>
      <c r="M96" s="134">
        <v>31257</v>
      </c>
      <c r="N96" s="76"/>
      <c r="O96" s="76"/>
      <c r="P96" s="132">
        <v>0</v>
      </c>
      <c r="Q96" s="133">
        <v>0</v>
      </c>
      <c r="R96" s="133">
        <v>0</v>
      </c>
      <c r="S96" s="134">
        <v>0</v>
      </c>
      <c r="V96" s="132">
        <v>377</v>
      </c>
      <c r="W96" s="132">
        <v>3817</v>
      </c>
      <c r="X96" s="133">
        <v>7374</v>
      </c>
      <c r="Y96" s="134">
        <v>11815</v>
      </c>
      <c r="AB96" s="132">
        <f>SUM(AB84:AB95)</f>
        <v>3176</v>
      </c>
      <c r="AC96" s="132">
        <f>SUM(AC84:AC95)</f>
        <v>16216</v>
      </c>
      <c r="AD96" s="132">
        <f>SUM(AD84:AD95)</f>
        <v>17262</v>
      </c>
      <c r="AE96" s="132">
        <f>SUM(AE84:AE95)</f>
        <v>29575</v>
      </c>
      <c r="AG96" s="132">
        <f>SUM(AG84:AG95)</f>
        <v>3119.6645000000003</v>
      </c>
      <c r="AH96" s="132">
        <f>SUM(AH84:AH95)</f>
        <v>18134.053</v>
      </c>
      <c r="AI96" s="132">
        <f>SUM(AI84:AI95)</f>
        <v>21750.332999999999</v>
      </c>
      <c r="AJ96" s="132">
        <f>SUM(AJ84:AJ95)</f>
        <v>49166.259200000008</v>
      </c>
      <c r="AL96" s="132">
        <f>SUM(AL84:AL95)</f>
        <v>6519</v>
      </c>
      <c r="AM96" s="132">
        <f>SUM(AM84:AM95)</f>
        <v>40332</v>
      </c>
      <c r="AN96" s="132">
        <f>SUM(AN84:AN95)</f>
        <v>52592.439600000012</v>
      </c>
      <c r="AO96" s="132" t="e">
        <f>SUM(AO84:AO95)</f>
        <v>#REF!</v>
      </c>
      <c r="AQ96" s="132">
        <f>SUM(AQ84:AQ95)</f>
        <v>7688.1616000000004</v>
      </c>
      <c r="AR96" s="132">
        <f>SUM(AR84:AR95)</f>
        <v>43843.705600000001</v>
      </c>
      <c r="AS96" s="132">
        <f>SUM(AS84:AS95)</f>
        <v>56104.145200000006</v>
      </c>
      <c r="AT96" s="132">
        <f>SUM(AT84:AT95)</f>
        <v>206678.33560990004</v>
      </c>
      <c r="AV96" s="399"/>
      <c r="AW96" s="399"/>
      <c r="AX96" s="399"/>
      <c r="AY96" s="399"/>
      <c r="AZ96" s="180"/>
      <c r="BA96" s="132">
        <f>SUM(BA84:BA95)</f>
        <v>8050.4808699999994</v>
      </c>
      <c r="BB96" s="132"/>
      <c r="BC96" s="132"/>
      <c r="BD96" s="132"/>
      <c r="BE96" s="430"/>
      <c r="BF96" s="399"/>
      <c r="BG96" s="399"/>
      <c r="BH96" s="399"/>
      <c r="BI96" s="399"/>
      <c r="BJ96" s="430"/>
      <c r="BK96" s="384"/>
      <c r="BM96" s="26"/>
      <c r="BN96" s="26"/>
      <c r="BO96" s="26"/>
      <c r="BP96" s="26"/>
      <c r="BQ96" s="26"/>
      <c r="BS96" s="26"/>
      <c r="BT96" s="26"/>
      <c r="BU96" s="26"/>
      <c r="BV96" s="26"/>
    </row>
    <row r="97" spans="2:74" ht="11.4" customHeight="1" x14ac:dyDescent="0.3">
      <c r="B97" s="162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163"/>
      <c r="Z97" s="48"/>
      <c r="AA97" s="48"/>
      <c r="AB97" s="48"/>
      <c r="AC97" s="48"/>
      <c r="AD97" s="48"/>
      <c r="AE97" s="48">
        <f>AE98-'P&amp;L QRT_new'!AF98</f>
        <v>0</v>
      </c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Z97" s="180"/>
      <c r="BA97" s="462"/>
      <c r="BB97" s="48"/>
      <c r="BC97" s="48"/>
      <c r="BD97" s="48"/>
      <c r="BE97" s="430"/>
      <c r="BJ97" s="180"/>
      <c r="BK97" s="384"/>
      <c r="BM97" s="26"/>
      <c r="BN97" s="26"/>
      <c r="BO97" s="26"/>
      <c r="BP97" s="26"/>
      <c r="BQ97" s="26"/>
      <c r="BS97" s="26"/>
      <c r="BT97" s="26"/>
      <c r="BU97" s="26"/>
      <c r="BV97" s="26"/>
    </row>
    <row r="98" spans="2:74" s="101" customFormat="1" ht="11.4" customHeight="1" x14ac:dyDescent="0.3">
      <c r="B98" s="34" t="s">
        <v>81</v>
      </c>
      <c r="C98" s="100"/>
      <c r="D98" s="37">
        <v>60805</v>
      </c>
      <c r="E98" s="37">
        <v>137914.85741999996</v>
      </c>
      <c r="F98" s="37">
        <v>211659.45230999996</v>
      </c>
      <c r="G98" s="37">
        <v>307818</v>
      </c>
      <c r="H98" s="100"/>
      <c r="I98" s="100"/>
      <c r="J98" s="37">
        <v>72364</v>
      </c>
      <c r="K98" s="37">
        <v>165367</v>
      </c>
      <c r="L98" s="37">
        <v>261199</v>
      </c>
      <c r="M98" s="37">
        <v>371353</v>
      </c>
      <c r="N98" s="100"/>
      <c r="O98" s="100"/>
      <c r="P98" s="37">
        <v>76040.685732920057</v>
      </c>
      <c r="Q98" s="37">
        <v>176745.14959864807</v>
      </c>
      <c r="R98" s="37">
        <v>315629.22573680972</v>
      </c>
      <c r="S98" s="37">
        <v>427891.40357209719</v>
      </c>
      <c r="V98" s="37">
        <v>76002</v>
      </c>
      <c r="W98" s="37">
        <v>176185</v>
      </c>
      <c r="X98" s="37">
        <v>326015</v>
      </c>
      <c r="Y98" s="38">
        <v>438971</v>
      </c>
      <c r="AB98" s="37">
        <f>SUM(AB79,AB83:AB95)</f>
        <v>84299</v>
      </c>
      <c r="AC98" s="37">
        <f>SUM(AC79,AC83:AC95)</f>
        <v>182704</v>
      </c>
      <c r="AD98" s="37">
        <f>SUM(AD79,AD83:AD95)</f>
        <v>336340</v>
      </c>
      <c r="AE98" s="37">
        <f>SUM(AE79,AE83:AE95)</f>
        <v>468199</v>
      </c>
      <c r="AF98" s="25"/>
      <c r="AG98" s="37">
        <f>AG101+AG104+AG107+AG110</f>
        <v>132404.44049615023</v>
      </c>
      <c r="AH98" s="37">
        <f t="shared" ref="AH98:AJ98" si="23">AH101+AH104+AH107+AH110</f>
        <v>267250.2735344891</v>
      </c>
      <c r="AI98" s="37">
        <f t="shared" si="23"/>
        <v>498919.7630760239</v>
      </c>
      <c r="AJ98" s="37">
        <f t="shared" si="23"/>
        <v>643840.28155505913</v>
      </c>
      <c r="AK98" s="25"/>
      <c r="AL98" s="37">
        <f t="shared" ref="AL98:AO98" si="24">AL101+AL104+AL107+AL110</f>
        <v>85832</v>
      </c>
      <c r="AM98" s="37">
        <f t="shared" si="24"/>
        <v>207706</v>
      </c>
      <c r="AN98" s="37">
        <f t="shared" si="24"/>
        <v>449309.32856150001</v>
      </c>
      <c r="AO98" s="37">
        <f t="shared" si="24"/>
        <v>574168.01450939896</v>
      </c>
      <c r="AP98" s="25"/>
      <c r="AQ98" s="37">
        <f t="shared" ref="AQ98:AR98" si="25">AQ101+AQ104+AQ107+AQ110</f>
        <v>131875.54595817853</v>
      </c>
      <c r="AR98" s="37">
        <f t="shared" si="25"/>
        <v>264269.56890315388</v>
      </c>
      <c r="AS98" s="37">
        <f t="shared" ref="AS98:AT98" si="26">AS101+AS104+AS107+AS110</f>
        <v>505872.89746465388</v>
      </c>
      <c r="AT98" s="37">
        <f t="shared" si="26"/>
        <v>630731.58341255295</v>
      </c>
      <c r="AU98" s="25"/>
      <c r="AV98" s="37">
        <f t="shared" ref="AV98:AY98" si="27">AV101+AV104+AV107+AV110</f>
        <v>126029.1044024452</v>
      </c>
      <c r="AW98" s="37">
        <f t="shared" si="27"/>
        <v>253884.78604163107</v>
      </c>
      <c r="AX98" s="37">
        <f t="shared" si="27"/>
        <v>490884.37009105686</v>
      </c>
      <c r="AY98" s="37">
        <f t="shared" si="27"/>
        <v>612301.88454502425</v>
      </c>
      <c r="AZ98" s="180"/>
      <c r="BA98" s="37">
        <f>BA101+BA104+BA107+BA110</f>
        <v>98344.22681230001</v>
      </c>
      <c r="BB98" s="37"/>
      <c r="BC98" s="37"/>
      <c r="BD98" s="37"/>
      <c r="BE98" s="430"/>
      <c r="BF98" s="37">
        <f>BA98</f>
        <v>98344.22681230001</v>
      </c>
      <c r="BG98" s="37"/>
      <c r="BH98" s="37"/>
      <c r="BI98" s="37"/>
      <c r="BJ98" s="430"/>
      <c r="BK98" s="384"/>
      <c r="BM98" s="127"/>
      <c r="BN98" s="127"/>
      <c r="BO98" s="127"/>
      <c r="BP98" s="127"/>
      <c r="BQ98" s="127"/>
      <c r="BS98" s="127"/>
      <c r="BT98" s="127"/>
      <c r="BU98" s="127"/>
      <c r="BV98" s="127"/>
    </row>
    <row r="99" spans="2:74" ht="11.4" customHeight="1" x14ac:dyDescent="0.3">
      <c r="B99" s="145" t="s">
        <v>82</v>
      </c>
      <c r="C99" s="107"/>
      <c r="D99" s="147">
        <v>0.38377788156881554</v>
      </c>
      <c r="E99" s="147">
        <v>0.38600373363757529</v>
      </c>
      <c r="F99" s="147">
        <v>0.37382790483625356</v>
      </c>
      <c r="G99" s="147">
        <v>0.38636596143229579</v>
      </c>
      <c r="H99" s="107"/>
      <c r="I99" s="107"/>
      <c r="J99" s="147">
        <v>0.36753954246866472</v>
      </c>
      <c r="K99" s="147">
        <v>0.36685854926959344</v>
      </c>
      <c r="L99" s="147">
        <v>0.36750525924952282</v>
      </c>
      <c r="M99" s="147">
        <v>0.36106288851214108</v>
      </c>
      <c r="N99" s="107"/>
      <c r="O99" s="107"/>
      <c r="P99" s="147">
        <v>0.31856123953651033</v>
      </c>
      <c r="Q99" s="147">
        <v>0.32318008126458686</v>
      </c>
      <c r="R99" s="147">
        <v>0.34909250949814408</v>
      </c>
      <c r="S99" s="147">
        <v>0.34714473051027772</v>
      </c>
      <c r="T99" s="107"/>
      <c r="U99" s="107"/>
      <c r="V99" s="147">
        <v>0.24869119328268438</v>
      </c>
      <c r="W99" s="147">
        <v>0.26760462834420345</v>
      </c>
      <c r="X99" s="147">
        <v>0.3089489635409231</v>
      </c>
      <c r="Y99" s="147">
        <v>0.31150103745923252</v>
      </c>
      <c r="Z99" s="107"/>
      <c r="AA99" s="107"/>
      <c r="AB99" s="147">
        <f>IFERROR(AB98/(AB10-AB15),"")</f>
        <v>0.24452921041944653</v>
      </c>
      <c r="AC99" s="147">
        <f>IFERROR(AC98/(AC10-AC15),"")</f>
        <v>0.25411060453911993</v>
      </c>
      <c r="AD99" s="147">
        <f>IFERROR(AD98/(AD10-AD15),"")</f>
        <v>0.29279494951781199</v>
      </c>
      <c r="AE99" s="149">
        <f>IFERROR(AE98/(AE10-AE15),"")</f>
        <v>0.30380319324961103</v>
      </c>
      <c r="AG99" s="149">
        <f>IFERROR(AG98/(AG10-AG15),"")</f>
        <v>0.23904058042695514</v>
      </c>
      <c r="AH99" s="149">
        <f>IFERROR(AH98/(AH10-AH15),"")</f>
        <v>0.23870540739574142</v>
      </c>
      <c r="AI99" s="149">
        <f>IFERROR(AI98/(AI10-AI15),"")</f>
        <v>0.28020235647069852</v>
      </c>
      <c r="AJ99" s="149">
        <f>IFERROR(AJ98/(AJ10-AJ15),"")</f>
        <v>0.2794638619137938</v>
      </c>
      <c r="AL99" s="147">
        <f>IFERROR(AL98/(AL10-AL15),"")</f>
        <v>0.23314156575780787</v>
      </c>
      <c r="AM99" s="149">
        <f>IFERROR(AM98/(AM10-AM15),"")</f>
        <v>0.22987312521027747</v>
      </c>
      <c r="AN99" s="149">
        <f>IFERROR(AN98/(AN10-AN15),"")</f>
        <v>0.27739211110978962</v>
      </c>
      <c r="AO99" s="149">
        <f>IFERROR(AO98/(AO10-AO15),"")</f>
        <v>0.26253943243582023</v>
      </c>
      <c r="AQ99" s="149">
        <f>IFERROR(AQ98/(AQ10-AQ15),"")</f>
        <v>0.22405710900084611</v>
      </c>
      <c r="AR99" s="149">
        <f>IFERROR(AR98/(AR10-AR15),"")</f>
        <v>0.22398253014114688</v>
      </c>
      <c r="AS99" s="149">
        <f>IFERROR(AS98/(AS10-AS15),"")</f>
        <v>0.26680196818931518</v>
      </c>
      <c r="AT99" s="149">
        <f>IFERROR(AT98/(AT10-AT15),"")</f>
        <v>0.25605385179965756</v>
      </c>
      <c r="AV99" s="149">
        <f>IFERROR(AV98/(AV10-AV15),"")</f>
        <v>0.22903924270894752</v>
      </c>
      <c r="AW99" s="149">
        <f>IFERROR(AW98/(AW10-AW15),"")</f>
        <v>0.2290207987403956</v>
      </c>
      <c r="AX99" s="149">
        <f>IFERROR(AX98/(AX10-AX15),"")</f>
        <v>0.274385697297862</v>
      </c>
      <c r="AY99" s="149">
        <f>IFERROR(AY98/(AY10-AY15),"")</f>
        <v>0.26358696312030955</v>
      </c>
      <c r="AZ99" s="180"/>
      <c r="BA99" s="149">
        <f>IFERROR(BA98/(BA10-BA15),"")</f>
        <v>0.17832716640374668</v>
      </c>
      <c r="BB99" s="149"/>
      <c r="BC99" s="149"/>
      <c r="BD99" s="149"/>
      <c r="BE99" s="430"/>
      <c r="BF99" s="149">
        <f>BA99</f>
        <v>0.17832716640374668</v>
      </c>
      <c r="BG99" s="149"/>
      <c r="BH99" s="149"/>
      <c r="BI99" s="149"/>
      <c r="BJ99" s="430"/>
      <c r="BK99" s="384"/>
      <c r="BN99" s="26"/>
      <c r="BO99" s="26"/>
      <c r="BP99" s="26"/>
      <c r="BQ99" s="26"/>
      <c r="BS99" s="26"/>
      <c r="BT99" s="26"/>
      <c r="BU99" s="26"/>
      <c r="BV99" s="26"/>
    </row>
    <row r="100" spans="2:74" s="150" customFormat="1" ht="11.4" customHeight="1" x14ac:dyDescent="0.3">
      <c r="B100" s="145" t="s">
        <v>68</v>
      </c>
      <c r="D100" s="147"/>
      <c r="E100" s="147"/>
      <c r="F100" s="147"/>
      <c r="G100" s="147"/>
      <c r="J100" s="147">
        <v>0.19009949839651341</v>
      </c>
      <c r="K100" s="147">
        <v>0.1990513791882369</v>
      </c>
      <c r="L100" s="147">
        <v>0.23405308456266627</v>
      </c>
      <c r="M100" s="147">
        <v>0.20640443378879736</v>
      </c>
      <c r="P100" s="147"/>
      <c r="Q100" s="147"/>
      <c r="R100" s="147"/>
      <c r="S100" s="147"/>
      <c r="T100" s="22"/>
      <c r="U100" s="22"/>
      <c r="V100" s="147">
        <v>5.0273616715493796E-2</v>
      </c>
      <c r="W100" s="147">
        <v>6.541813058228052E-2</v>
      </c>
      <c r="X100" s="147">
        <v>0.2481479638130315</v>
      </c>
      <c r="Y100" s="147">
        <v>0.1820855089362412</v>
      </c>
      <c r="Z100" s="22"/>
      <c r="AA100" s="22"/>
      <c r="AB100" s="147">
        <f>IFERROR(AB98/V98-1,"")</f>
        <v>0.10916817978474258</v>
      </c>
      <c r="AC100" s="147">
        <f>IFERROR(AC98/W98-1,"")</f>
        <v>3.7000879757073557E-2</v>
      </c>
      <c r="AD100" s="147">
        <f>IFERROR(AD98/X98-1,"")</f>
        <v>3.1670321917703248E-2</v>
      </c>
      <c r="AE100" s="149">
        <f>IFERROR(AE98/Y98-1,"")</f>
        <v>6.6582986119811949E-2</v>
      </c>
      <c r="AF100" s="25"/>
      <c r="AG100" s="147">
        <f>IFERROR(AG98/AB98-1,"")</f>
        <v>0.57065256404168774</v>
      </c>
      <c r="AH100" s="147">
        <f t="shared" ref="AH100:AJ100" si="28">IFERROR(AH98/AC98-1,"")</f>
        <v>0.46274998650543564</v>
      </c>
      <c r="AI100" s="147">
        <f t="shared" si="28"/>
        <v>0.48337920876501128</v>
      </c>
      <c r="AJ100" s="147">
        <f t="shared" si="28"/>
        <v>0.37514236799963085</v>
      </c>
      <c r="AK100" s="25"/>
      <c r="AL100" s="147">
        <f>IFERROR(AL98/AB98-1,"")</f>
        <v>1.818526910164997E-2</v>
      </c>
      <c r="AM100" s="149">
        <f>IFERROR(AM98/AC98-1,"")</f>
        <v>0.13684429459672476</v>
      </c>
      <c r="AN100" s="147">
        <f>IFERROR(AN98/AD98-1,"")</f>
        <v>0.33587836285157868</v>
      </c>
      <c r="AO100" s="147">
        <f>IFERROR(AO98/AE98-1,"")</f>
        <v>0.22633327817743942</v>
      </c>
      <c r="AP100" s="25"/>
      <c r="AQ100" s="452">
        <f>IFERROR(AQ98/AG98-1,"")</f>
        <v>-3.9945377661791959E-3</v>
      </c>
      <c r="AR100" s="452">
        <f>IFERROR(AR98/AH98-1,"")</f>
        <v>-1.1153233229340587E-2</v>
      </c>
      <c r="AS100" s="452">
        <f>IFERROR(AS98/AI98-1,"")</f>
        <v>1.3936377957372015E-2</v>
      </c>
      <c r="AT100" s="452">
        <f>IFERROR(AT98/AJ98-1,"")</f>
        <v>-2.0360170865427851E-2</v>
      </c>
      <c r="AU100" s="25"/>
      <c r="AV100" s="452"/>
      <c r="AW100" s="452"/>
      <c r="AX100" s="452"/>
      <c r="AY100" s="452"/>
      <c r="AZ100" s="180"/>
      <c r="BA100" s="452">
        <f>IFERROR(BA98/AL98-1,"")</f>
        <v>0.14577578073795339</v>
      </c>
      <c r="BB100" s="452"/>
      <c r="BC100" s="452"/>
      <c r="BD100" s="452"/>
      <c r="BE100" s="430"/>
      <c r="BF100" s="452">
        <f>IFERROR(BF98/AV98-1,"")</f>
        <v>-0.21967050961292123</v>
      </c>
      <c r="BG100" s="149"/>
      <c r="BH100" s="149"/>
      <c r="BI100" s="149"/>
      <c r="BJ100" s="430"/>
      <c r="BK100" s="384"/>
      <c r="BN100" s="26"/>
      <c r="BO100" s="26"/>
      <c r="BP100" s="26"/>
      <c r="BQ100" s="26"/>
      <c r="BS100" s="26"/>
      <c r="BT100" s="26"/>
      <c r="BU100" s="26"/>
      <c r="BV100" s="26"/>
    </row>
    <row r="101" spans="2:74" s="101" customFormat="1" ht="11.4" customHeight="1" x14ac:dyDescent="0.3">
      <c r="B101" s="164" t="s">
        <v>94</v>
      </c>
      <c r="D101" s="165">
        <v>53720.251327895552</v>
      </c>
      <c r="E101" s="165">
        <v>114201.94795331621</v>
      </c>
      <c r="F101" s="165">
        <v>167084.39881997433</v>
      </c>
      <c r="G101" s="165">
        <v>251234.44633663242</v>
      </c>
      <c r="H101" s="166"/>
      <c r="I101" s="166"/>
      <c r="J101" s="165">
        <v>60561.416228139919</v>
      </c>
      <c r="K101" s="165">
        <v>128789.34881401858</v>
      </c>
      <c r="L101" s="165">
        <v>190254.8458640186</v>
      </c>
      <c r="M101" s="165">
        <v>282335.39168835565</v>
      </c>
      <c r="N101" s="166"/>
      <c r="O101" s="166"/>
      <c r="P101" s="165">
        <v>65785.119798139916</v>
      </c>
      <c r="Q101" s="165">
        <v>139760.4878774489</v>
      </c>
      <c r="R101" s="165">
        <v>207244.45858401863</v>
      </c>
      <c r="S101" s="165">
        <v>299891.64366835565</v>
      </c>
      <c r="V101" s="165">
        <v>59882.496698190924</v>
      </c>
      <c r="W101" s="165">
        <v>127844.17380784616</v>
      </c>
      <c r="X101" s="165">
        <v>187669.15654127728</v>
      </c>
      <c r="Y101" s="165">
        <v>277531</v>
      </c>
      <c r="AB101" s="165">
        <v>54405</v>
      </c>
      <c r="AC101" s="165">
        <v>112516</v>
      </c>
      <c r="AD101" s="165">
        <v>173400</v>
      </c>
      <c r="AE101" s="165">
        <v>272933</v>
      </c>
      <c r="AF101" s="25"/>
      <c r="AG101" s="165">
        <f>'P&amp;L QRT_new'!AH101</f>
        <v>54405</v>
      </c>
      <c r="AH101" s="165">
        <f>'P&amp;L QRT_new'!AI101+AG101</f>
        <v>112516.4</v>
      </c>
      <c r="AI101" s="165">
        <f>'P&amp;L QRT_new'!AJ101+AH101</f>
        <v>173400.4</v>
      </c>
      <c r="AJ101" s="165">
        <f>'P&amp;L QRT_new'!AK101+AI101</f>
        <v>272932.90000000002</v>
      </c>
      <c r="AK101" s="180"/>
      <c r="AL101" s="165">
        <v>53308</v>
      </c>
      <c r="AM101" s="165">
        <v>111026</v>
      </c>
      <c r="AN101" s="165">
        <f>'P&amp;L QRT_new'!AP101+'P&amp;L YTD_new'!AM101</f>
        <v>158300.43030424701</v>
      </c>
      <c r="AO101" s="165">
        <v>229161.29919941002</v>
      </c>
      <c r="AP101" s="25"/>
      <c r="AQ101" s="165">
        <f>'P&amp;L QRT_new'!AT101</f>
        <v>53308</v>
      </c>
      <c r="AR101" s="165">
        <f>'P&amp;L QRT_new'!AU101+'P&amp;L YTD_new'!AQ101</f>
        <v>111026</v>
      </c>
      <c r="AS101" s="165">
        <f>'P&amp;L QRT_new'!AV101+'P&amp;L YTD_new'!AR101</f>
        <v>158300.43030424701</v>
      </c>
      <c r="AT101" s="165">
        <f>'P&amp;L QRT_new'!AW101+'P&amp;L YTD_new'!AS101</f>
        <v>229161.29919941002</v>
      </c>
      <c r="AU101" s="25"/>
      <c r="AV101" s="165">
        <f>'P&amp;L QRT_new'!AZ101</f>
        <v>53308</v>
      </c>
      <c r="AW101" s="165">
        <f>AV101+'P&amp;L QRT_new'!BA101</f>
        <v>111026</v>
      </c>
      <c r="AX101" s="165">
        <f>AW101+'P&amp;L QRT_new'!BB101</f>
        <v>158300.43030424701</v>
      </c>
      <c r="AY101" s="165">
        <f>AX101+'P&amp;L QRT_new'!BC101</f>
        <v>229161.29919941002</v>
      </c>
      <c r="AZ101" s="180"/>
      <c r="BA101" s="165">
        <v>45685.267985610961</v>
      </c>
      <c r="BB101" s="165"/>
      <c r="BC101" s="165"/>
      <c r="BD101" s="165"/>
      <c r="BE101" s="430"/>
      <c r="BF101" s="165">
        <f>BA101</f>
        <v>45685.267985610961</v>
      </c>
      <c r="BG101" s="165"/>
      <c r="BH101" s="165"/>
      <c r="BI101" s="165"/>
      <c r="BJ101" s="430"/>
      <c r="BK101" s="384"/>
      <c r="BM101" s="127"/>
      <c r="BN101" s="127"/>
      <c r="BO101" s="127"/>
      <c r="BP101" s="127"/>
      <c r="BQ101" s="127"/>
      <c r="BS101" s="127"/>
      <c r="BT101" s="127"/>
      <c r="BU101" s="127"/>
      <c r="BV101" s="127"/>
    </row>
    <row r="102" spans="2:74" s="107" customFormat="1" ht="11.4" customHeight="1" x14ac:dyDescent="0.3">
      <c r="B102" s="168" t="s">
        <v>84</v>
      </c>
      <c r="D102" s="169">
        <v>0.47082500615219175</v>
      </c>
      <c r="E102" s="169">
        <v>0.47366209012936988</v>
      </c>
      <c r="F102" s="169">
        <v>0.46528937500777379</v>
      </c>
      <c r="G102" s="169">
        <v>0.48188408606789584</v>
      </c>
      <c r="J102" s="169">
        <v>0.47880119982949987</v>
      </c>
      <c r="K102" s="169">
        <v>0.48975617319285802</v>
      </c>
      <c r="L102" s="169">
        <v>0.48557453554234287</v>
      </c>
      <c r="M102" s="169">
        <v>0.47447025852976166</v>
      </c>
      <c r="P102" s="169">
        <v>0.4327498813509173</v>
      </c>
      <c r="Q102" s="169">
        <v>0.4428540448195124</v>
      </c>
      <c r="R102" s="169">
        <v>0.43700517423897556</v>
      </c>
      <c r="S102" s="169">
        <v>0.44172423735100869</v>
      </c>
      <c r="V102" s="169">
        <v>0.37820419710720671</v>
      </c>
      <c r="W102" s="169">
        <v>0.39113679951251346</v>
      </c>
      <c r="X102" s="169">
        <v>0.38846336790461178</v>
      </c>
      <c r="Y102" s="169">
        <v>0.40408465756376544</v>
      </c>
      <c r="AB102" s="169">
        <f>IFERROR(AB101/(AB11),"")</f>
        <v>0.33722386135422605</v>
      </c>
      <c r="AC102" s="169">
        <f>IFERROR(AC101/(AC11),"")</f>
        <v>0.33545109520388056</v>
      </c>
      <c r="AD102" s="169">
        <f>IFERROR(AD101/(AD11),"")</f>
        <v>0.34483924405828459</v>
      </c>
      <c r="AE102" s="170">
        <f>IFERROR(AE101/(AE11),"")</f>
        <v>0.37983063466770578</v>
      </c>
      <c r="AF102" s="25"/>
      <c r="AG102" s="170">
        <f>IFERROR(AG101/(AG11),"")</f>
        <v>0.35294735405387812</v>
      </c>
      <c r="AH102" s="170">
        <f>IFERROR(AH101/(AH11),"")</f>
        <v>0.35032433394040907</v>
      </c>
      <c r="AI102" s="170">
        <f>IFERROR(AI101/(AI11),"")</f>
        <v>0.36076622541259462</v>
      </c>
      <c r="AJ102" s="170">
        <f>IFERROR(AJ101/(AJ11),"")</f>
        <v>0.39998929135127587</v>
      </c>
      <c r="AK102" s="25"/>
      <c r="AL102" s="169">
        <f>IFERROR(AL101/(AL11),"")</f>
        <v>0.34400469789562671</v>
      </c>
      <c r="AM102" s="170">
        <f>IFERROR(AM101/(AM11),"")</f>
        <v>0.34465995306271963</v>
      </c>
      <c r="AN102" s="170">
        <f>IFERROR(AN101/(AN11),"")</f>
        <v>0.33251995546536384</v>
      </c>
      <c r="AO102" s="170">
        <f>IFERROR(AO101/(AO11),"")</f>
        <v>0.33994626934406119</v>
      </c>
      <c r="AP102" s="25"/>
      <c r="AQ102" s="170">
        <f>IFERROR(AQ101/(AQ11),"")</f>
        <v>0.34400469789562671</v>
      </c>
      <c r="AR102" s="170">
        <f>IFERROR(AR101/(AR11),"")</f>
        <v>0.34465995306271963</v>
      </c>
      <c r="AS102" s="170">
        <f>IFERROR(AS101/(AS11),"")</f>
        <v>0.33251995546536384</v>
      </c>
      <c r="AT102" s="170">
        <f>IFERROR(AT101/(AT11),"")</f>
        <v>0.33994626934406119</v>
      </c>
      <c r="AU102" s="25"/>
      <c r="AV102" s="170">
        <f>IFERROR(AV101/(AV11),"")</f>
        <v>0.34400469789562671</v>
      </c>
      <c r="AW102" s="170">
        <f>IFERROR(AW101/(AW11),"")</f>
        <v>0.34465995306271963</v>
      </c>
      <c r="AX102" s="170">
        <f>IFERROR(AX101/(AX11),"")</f>
        <v>0.33251995546536384</v>
      </c>
      <c r="AY102" s="170">
        <f>IFERROR(AY101/(AY11),"")</f>
        <v>0.33994626934406119</v>
      </c>
      <c r="AZ102" s="180"/>
      <c r="BA102" s="170">
        <f>IFERROR(BA101/(BA11),"")</f>
        <v>0.28102859203279495</v>
      </c>
      <c r="BB102" s="170"/>
      <c r="BC102" s="170"/>
      <c r="BD102" s="170"/>
      <c r="BE102" s="430"/>
      <c r="BF102" s="170">
        <f>BA102</f>
        <v>0.28102859203279495</v>
      </c>
      <c r="BG102" s="170"/>
      <c r="BH102" s="169"/>
      <c r="BI102" s="169"/>
      <c r="BJ102" s="430"/>
      <c r="BK102" s="384"/>
      <c r="BN102" s="131"/>
      <c r="BO102" s="131"/>
      <c r="BP102" s="131"/>
      <c r="BQ102" s="131"/>
      <c r="BS102" s="131"/>
      <c r="BT102" s="131"/>
      <c r="BU102" s="131"/>
      <c r="BV102" s="131"/>
    </row>
    <row r="103" spans="2:74" ht="11.4" customHeight="1" x14ac:dyDescent="0.3">
      <c r="B103" s="168" t="s">
        <v>68</v>
      </c>
      <c r="D103" s="169"/>
      <c r="E103" s="169"/>
      <c r="F103" s="169"/>
      <c r="G103" s="169"/>
      <c r="J103" s="169">
        <v>0.12734796899008405</v>
      </c>
      <c r="K103" s="169">
        <v>0.12773338040315618</v>
      </c>
      <c r="L103" s="169">
        <v>0.13867510795552707</v>
      </c>
      <c r="M103" s="169">
        <v>0.12379252051309342</v>
      </c>
      <c r="P103" s="169"/>
      <c r="Q103" s="169"/>
      <c r="R103" s="169"/>
      <c r="S103" s="169"/>
      <c r="V103" s="169">
        <v>-1.1210430208425937E-2</v>
      </c>
      <c r="W103" s="169">
        <v>-7.3389221614693634E-3</v>
      </c>
      <c r="X103" s="169">
        <v>-1.3590662098506567E-2</v>
      </c>
      <c r="Y103" s="169">
        <v>-1.701661155417189E-2</v>
      </c>
      <c r="AB103" s="169">
        <f>IFERROR(AB101/V101-1,"")</f>
        <v>-9.1470746882809983E-2</v>
      </c>
      <c r="AC103" s="169">
        <f>IFERROR(AC101/W101-1,"")</f>
        <v>-0.11989731992703001</v>
      </c>
      <c r="AD103" s="169">
        <f>IFERROR(AD101/X101-1,"")</f>
        <v>-7.603357314678838E-2</v>
      </c>
      <c r="AE103" s="170">
        <f>IFERROR(AE101/Y101-1,"")</f>
        <v>-1.6567518583509577E-2</v>
      </c>
      <c r="AG103" s="389"/>
      <c r="AH103" s="389"/>
      <c r="AI103" s="389"/>
      <c r="AJ103" s="170"/>
      <c r="AL103" s="169">
        <f>IFERROR(AL101/AB101-1,"")</f>
        <v>-2.0163587905523417E-2</v>
      </c>
      <c r="AM103" s="170">
        <f>IFERROR(AM101/AC101-1,"")</f>
        <v>-1.3242561057982827E-2</v>
      </c>
      <c r="AN103" s="169">
        <f>IFERROR(AN101/AD101-1,"")</f>
        <v>-8.7079410010109548E-2</v>
      </c>
      <c r="AO103" s="169">
        <f>IFERROR(AO101/AE101-1,"")</f>
        <v>-0.16037525986447221</v>
      </c>
      <c r="AQ103" s="389">
        <f>IFERROR(AQ101/AG101-1,"")</f>
        <v>-2.0163587905523417E-2</v>
      </c>
      <c r="AR103" s="389">
        <f>IFERROR(AR101/AH101-1,"")</f>
        <v>-1.3246069017494255E-2</v>
      </c>
      <c r="AS103" s="389">
        <f>IFERROR(AS101/AI101-1,"")</f>
        <v>-8.7081515935101494E-2</v>
      </c>
      <c r="AT103" s="170">
        <f>IFERROR(AT101/AJ101-1,"")</f>
        <v>-0.16037495223401066</v>
      </c>
      <c r="AV103" s="169"/>
      <c r="AW103" s="169"/>
      <c r="AX103" s="389"/>
      <c r="AY103" s="389"/>
      <c r="AZ103" s="180"/>
      <c r="BA103" s="389">
        <f>IFERROR(BA101/AL101-1,"")</f>
        <v>-0.14299414748985217</v>
      </c>
      <c r="BB103" s="389"/>
      <c r="BC103" s="389"/>
      <c r="BD103" s="170"/>
      <c r="BE103" s="430"/>
      <c r="BF103" s="389">
        <f>IFERROR(BF101/AV101-1,"")</f>
        <v>-0.14299414748985217</v>
      </c>
      <c r="BG103" s="169"/>
      <c r="BH103" s="389"/>
      <c r="BI103" s="389"/>
      <c r="BJ103" s="430"/>
      <c r="BK103" s="384"/>
      <c r="BN103" s="26"/>
      <c r="BO103" s="26"/>
      <c r="BP103" s="26"/>
      <c r="BQ103" s="26"/>
      <c r="BS103" s="26"/>
      <c r="BT103" s="26"/>
      <c r="BU103" s="26"/>
      <c r="BV103" s="26"/>
    </row>
    <row r="104" spans="2:74" ht="11.4" customHeight="1" x14ac:dyDescent="0.3">
      <c r="B104" s="164" t="s">
        <v>85</v>
      </c>
      <c r="D104" s="165">
        <v>820.32923713469063</v>
      </c>
      <c r="E104" s="165">
        <v>9781.2709664477097</v>
      </c>
      <c r="F104" s="165">
        <v>23783.653039671564</v>
      </c>
      <c r="G104" s="165">
        <v>27735.318968382089</v>
      </c>
      <c r="H104" s="171"/>
      <c r="I104" s="171"/>
      <c r="J104" s="165">
        <v>6097.4285708994557</v>
      </c>
      <c r="K104" s="165">
        <v>22672.614416694734</v>
      </c>
      <c r="L104" s="165">
        <v>50582.375604832981</v>
      </c>
      <c r="M104" s="165">
        <v>61180.603869782455</v>
      </c>
      <c r="N104" s="171"/>
      <c r="O104" s="171"/>
      <c r="P104" s="165">
        <v>3105.7118438194975</v>
      </c>
      <c r="Q104" s="165">
        <v>20452.676201912494</v>
      </c>
      <c r="R104" s="165">
        <v>84165.926201642651</v>
      </c>
      <c r="S104" s="165">
        <v>95845.109456616396</v>
      </c>
      <c r="V104" s="165">
        <v>10041.083270789963</v>
      </c>
      <c r="W104" s="165">
        <v>33903.705951562348</v>
      </c>
      <c r="X104" s="165">
        <v>117267.45285487984</v>
      </c>
      <c r="Y104" s="165">
        <v>132529</v>
      </c>
      <c r="AB104" s="165">
        <v>22854</v>
      </c>
      <c r="AC104" s="165">
        <v>54249</v>
      </c>
      <c r="AD104" s="165">
        <v>139582</v>
      </c>
      <c r="AE104" s="165">
        <v>162348</v>
      </c>
      <c r="AG104" s="165">
        <f>'P&amp;L QRT_new'!AH104</f>
        <v>70959.440496150244</v>
      </c>
      <c r="AH104" s="165">
        <f>'P&amp;L QRT_new'!AI104+AG104</f>
        <v>138795.47353448905</v>
      </c>
      <c r="AI104" s="165">
        <f>'P&amp;L QRT_new'!AJ104+AH104</f>
        <v>302160.96307602385</v>
      </c>
      <c r="AJ104" s="165">
        <f>'P&amp;L QRT_new'!AK104+AI104</f>
        <v>337989.48155505909</v>
      </c>
      <c r="AL104" s="165">
        <v>23393</v>
      </c>
      <c r="AM104" s="165">
        <v>77854</v>
      </c>
      <c r="AN104" s="165">
        <f>'P&amp;L QRT_new'!AP104+'P&amp;L YTD_new'!AM104</f>
        <v>260124.682937523</v>
      </c>
      <c r="AO104" s="165">
        <v>304489.14253330405</v>
      </c>
      <c r="AQ104" s="165">
        <f>'P&amp;L QRT_new'!AT104</f>
        <v>69436.545958178525</v>
      </c>
      <c r="AR104" s="165">
        <f>'P&amp;L QRT_new'!AU104+'P&amp;L YTD_new'!AQ104</f>
        <v>134417.56890315388</v>
      </c>
      <c r="AS104" s="165">
        <f>'P&amp;L QRT_new'!AV104+'P&amp;L YTD_new'!AR104</f>
        <v>316688.25184067688</v>
      </c>
      <c r="AT104" s="165">
        <f>'P&amp;L QRT_new'!AW104+'P&amp;L YTD_new'!AS104</f>
        <v>361052.71143645793</v>
      </c>
      <c r="AV104" s="165">
        <f>'P&amp;L QRT_new'!AZ104</f>
        <v>63590.104402445191</v>
      </c>
      <c r="AW104" s="165">
        <f>AV104+'P&amp;L QRT_new'!BA104</f>
        <v>124032.78604163107</v>
      </c>
      <c r="AX104" s="165">
        <f>AW104+'P&amp;L QRT_new'!BB104</f>
        <v>301699.72446707985</v>
      </c>
      <c r="AY104" s="165">
        <f>AX104+'P&amp;L QRT_new'!BC104</f>
        <v>342623.01256892935</v>
      </c>
      <c r="AZ104" s="180"/>
      <c r="BA104" s="165">
        <v>42386.714657684082</v>
      </c>
      <c r="BB104" s="165"/>
      <c r="BC104" s="165"/>
      <c r="BD104" s="165"/>
      <c r="BE104" s="430"/>
      <c r="BF104" s="165">
        <f>BA104</f>
        <v>42386.714657684082</v>
      </c>
      <c r="BG104" s="165"/>
      <c r="BH104" s="165"/>
      <c r="BI104" s="165"/>
      <c r="BJ104" s="430"/>
      <c r="BK104" s="384"/>
      <c r="BN104" s="26"/>
      <c r="BO104" s="26"/>
      <c r="BP104" s="26"/>
      <c r="BQ104" s="26"/>
      <c r="BS104" s="26"/>
      <c r="BT104" s="26"/>
      <c r="BU104" s="26"/>
      <c r="BV104" s="26"/>
    </row>
    <row r="105" spans="2:74" ht="11.4" customHeight="1" x14ac:dyDescent="0.3">
      <c r="B105" s="168" t="s">
        <v>84</v>
      </c>
      <c r="D105" s="169">
        <v>5.8804963235461694E-2</v>
      </c>
      <c r="E105" s="169">
        <v>0.19973615616252208</v>
      </c>
      <c r="F105" s="169">
        <v>0.24063350720931712</v>
      </c>
      <c r="G105" s="169">
        <v>0.21696397453890812</v>
      </c>
      <c r="J105" s="169">
        <v>0.17260346489637066</v>
      </c>
      <c r="K105" s="169">
        <v>0.21492505514357782</v>
      </c>
      <c r="L105" s="169">
        <v>0.27849167998290247</v>
      </c>
      <c r="M105" s="169">
        <v>0.25201107840058989</v>
      </c>
      <c r="P105" s="169">
        <v>6.0179263024566776E-2</v>
      </c>
      <c r="Q105" s="169">
        <v>0.13727079542215975</v>
      </c>
      <c r="R105" s="169">
        <v>0.28763639108670414</v>
      </c>
      <c r="S105" s="169">
        <v>0.26402585950031393</v>
      </c>
      <c r="V105" s="169">
        <v>0.108579613109224</v>
      </c>
      <c r="W105" s="169">
        <v>0.15775510408721385</v>
      </c>
      <c r="X105" s="169">
        <v>0.29265365323464548</v>
      </c>
      <c r="Y105" s="169">
        <v>0.26787389033520365</v>
      </c>
      <c r="AB105" s="169">
        <f>IFERROR(AB104/(AB12),"")</f>
        <v>0.1814500762195122</v>
      </c>
      <c r="AC105" s="169">
        <f>IFERROR(AC104/(AC12),"")</f>
        <v>0.2006160969187758</v>
      </c>
      <c r="AD105" s="169">
        <f>IFERROR(AD104/(AD12),"")</f>
        <v>0.29152586268113068</v>
      </c>
      <c r="AE105" s="170">
        <f>IFERROR(AE104/(AE12),"")</f>
        <v>0.27268146515815217</v>
      </c>
      <c r="AG105" s="389">
        <f>IFERROR(AG104/(AG12),"")</f>
        <v>0.20730273316123166</v>
      </c>
      <c r="AH105" s="389">
        <f>IFERROR(AH104/(AH12),"")</f>
        <v>0.20255040501517135</v>
      </c>
      <c r="AI105" s="389">
        <f>IFERROR(AI104/(AI12),"")</f>
        <v>0.26672784767457164</v>
      </c>
      <c r="AJ105" s="170">
        <f>IFERROR(AJ104/(AJ12),"")</f>
        <v>0.24240706539043341</v>
      </c>
      <c r="AL105" s="169">
        <f>IFERROR(AL104/(AL12),"")</f>
        <v>0.15832289939426752</v>
      </c>
      <c r="AM105" s="170">
        <f>IFERROR(AM104/(AM12),"")</f>
        <v>0.17521937869522847</v>
      </c>
      <c r="AN105" s="170">
        <f>IFERROR(AN104/(AN12),"")</f>
        <v>0.27840412556106908</v>
      </c>
      <c r="AO105" s="170">
        <f>IFERROR(AO104/(AO12),"")</f>
        <v>0.24908480031055014</v>
      </c>
      <c r="AQ105" s="389">
        <f>IFERROR(AQ104/(AQ12),"")</f>
        <v>0.18859347775302737</v>
      </c>
      <c r="AR105" s="389">
        <f>IFERROR(AR104/(AR12),"")</f>
        <v>0.18652995797729177</v>
      </c>
      <c r="AS105" s="389">
        <f>IFERROR(AS104/(AS12),"")</f>
        <v>0.26158726562151308</v>
      </c>
      <c r="AT105" s="170">
        <f>IFERROR(AT104/(AT12),"")</f>
        <v>0.24090568998041356</v>
      </c>
      <c r="AV105" s="389">
        <f>IFERROR(AV104/(AV12),"")</f>
        <v>0.19278366484109397</v>
      </c>
      <c r="AW105" s="389">
        <f>IFERROR(AW104/(AW12),"")</f>
        <v>0.19101906438041472</v>
      </c>
      <c r="AX105" s="389">
        <f>IFERROR(AX104/(AX12),"")</f>
        <v>0.27337529538314359</v>
      </c>
      <c r="AY105" s="170">
        <f>IFERROR(AY104/(AY12),"")</f>
        <v>0.25222298570989665</v>
      </c>
      <c r="AZ105" s="180"/>
      <c r="BA105" s="389">
        <f>IFERROR(BA104/(BA12),"")</f>
        <v>0.13220387404564349</v>
      </c>
      <c r="BB105" s="389"/>
      <c r="BC105" s="389"/>
      <c r="BD105" s="170"/>
      <c r="BE105" s="430"/>
      <c r="BF105" s="389">
        <f>BA105</f>
        <v>0.13220387404564349</v>
      </c>
      <c r="BG105" s="169"/>
      <c r="BH105" s="169"/>
      <c r="BI105" s="169"/>
      <c r="BJ105" s="430"/>
      <c r="BK105" s="384"/>
      <c r="BN105" s="26"/>
      <c r="BO105" s="26"/>
      <c r="BP105" s="26"/>
      <c r="BQ105" s="26"/>
      <c r="BS105" s="26"/>
      <c r="BT105" s="26"/>
      <c r="BU105" s="26"/>
      <c r="BV105" s="26"/>
    </row>
    <row r="106" spans="2:74" ht="11.4" customHeight="1" x14ac:dyDescent="0.3">
      <c r="B106" s="168" t="s">
        <v>68</v>
      </c>
      <c r="D106" s="169"/>
      <c r="E106" s="169"/>
      <c r="F106" s="169"/>
      <c r="G106" s="169"/>
      <c r="J106" s="169">
        <v>6.4329041254180162</v>
      </c>
      <c r="K106" s="169">
        <v>1.3179620004872237</v>
      </c>
      <c r="L106" s="169">
        <v>1.1267706655685172</v>
      </c>
      <c r="M106" s="169">
        <v>1.205873454692465</v>
      </c>
      <c r="P106" s="169"/>
      <c r="Q106" s="169"/>
      <c r="R106" s="169"/>
      <c r="S106" s="169"/>
      <c r="V106" s="169">
        <v>0.64677341506089392</v>
      </c>
      <c r="W106" s="169">
        <v>0.49535934976240426</v>
      </c>
      <c r="X106" s="169">
        <v>1.3183460929358826</v>
      </c>
      <c r="Y106" s="169">
        <v>1.1661930680199943</v>
      </c>
      <c r="AB106" s="169">
        <f>IFERROR(AB104/V104-1,"")</f>
        <v>1.2760492452525996</v>
      </c>
      <c r="AC106" s="169">
        <f>IFERROR(AC104/W104-1,"")</f>
        <v>0.6000905646569914</v>
      </c>
      <c r="AD106" s="169">
        <f>IFERROR(AD104/X104-1,"")</f>
        <v>0.19028764249475705</v>
      </c>
      <c r="AE106" s="170">
        <f>IFERROR(AE104/Y104-1,"")</f>
        <v>0.2249998113620415</v>
      </c>
      <c r="AG106" s="389"/>
      <c r="AH106" s="389"/>
      <c r="AI106" s="389"/>
      <c r="AJ106" s="170"/>
      <c r="AL106" s="169">
        <f>IFERROR(AL104/AB104-1,"")</f>
        <v>2.3584492867769313E-2</v>
      </c>
      <c r="AM106" s="170">
        <f>IFERROR(AM104/AC104-1,"")</f>
        <v>0.43512322807793691</v>
      </c>
      <c r="AN106" s="169">
        <f>IFERROR(AN104/AD104-1,"")</f>
        <v>0.86359761958936687</v>
      </c>
      <c r="AO106" s="169">
        <f>IFERROR(AO104/AE104-1,"")</f>
        <v>0.87553368402015463</v>
      </c>
      <c r="AQ106" s="389">
        <f>IFERROR(AQ104/AG104-1,"")</f>
        <v>-2.1461478942387369E-2</v>
      </c>
      <c r="AR106" s="389">
        <f>IFERROR(AR104/AH104-1,"")</f>
        <v>-3.1542128283076232E-2</v>
      </c>
      <c r="AS106" s="389">
        <f>IFERROR(AS104/AI104-1,"")</f>
        <v>4.8077980083078842E-2</v>
      </c>
      <c r="AT106" s="170">
        <f>IFERROR(AT104/AJ104-1,"")</f>
        <v>6.8236531430762248E-2</v>
      </c>
      <c r="AV106" s="169"/>
      <c r="AW106" s="169"/>
      <c r="AX106" s="389"/>
      <c r="AY106" s="389"/>
      <c r="AZ106" s="180"/>
      <c r="BA106" s="389">
        <f>IFERROR(BA104/AL104-1,"")</f>
        <v>0.81194009565614</v>
      </c>
      <c r="BB106" s="389"/>
      <c r="BC106" s="389"/>
      <c r="BD106" s="170"/>
      <c r="BE106" s="430"/>
      <c r="BF106" s="389">
        <f>IFERROR(BF104/AV104-1,"")</f>
        <v>-0.33343851129053637</v>
      </c>
      <c r="BG106" s="169"/>
      <c r="BH106" s="389"/>
      <c r="BI106" s="389"/>
      <c r="BJ106" s="430"/>
      <c r="BK106" s="384"/>
      <c r="BN106" s="26"/>
      <c r="BO106" s="26"/>
      <c r="BP106" s="26"/>
      <c r="BQ106" s="26"/>
      <c r="BS106" s="26"/>
      <c r="BT106" s="26"/>
      <c r="BU106" s="26"/>
      <c r="BV106" s="26"/>
    </row>
    <row r="107" spans="2:74" ht="11.4" customHeight="1" x14ac:dyDescent="0.3">
      <c r="B107" s="164" t="s">
        <v>86</v>
      </c>
      <c r="D107" s="165">
        <v>4359.0525728399998</v>
      </c>
      <c r="E107" s="165">
        <v>10832.184315680002</v>
      </c>
      <c r="F107" s="165">
        <v>18049.506078520004</v>
      </c>
      <c r="G107" s="165">
        <v>24955.973746575728</v>
      </c>
      <c r="H107" s="171"/>
      <c r="I107" s="171"/>
      <c r="J107" s="165">
        <v>5638.2148628399991</v>
      </c>
      <c r="K107" s="165">
        <v>14116.12209143469</v>
      </c>
      <c r="L107" s="165">
        <v>21410.738932044656</v>
      </c>
      <c r="M107" s="165">
        <v>30022.908338021403</v>
      </c>
      <c r="N107" s="171"/>
      <c r="O107" s="171"/>
      <c r="P107" s="165">
        <v>5740.3648628399988</v>
      </c>
      <c r="Q107" s="165">
        <v>14320.42209143469</v>
      </c>
      <c r="R107" s="165">
        <v>21717.188932044657</v>
      </c>
      <c r="S107" s="165">
        <v>30397.458338021406</v>
      </c>
      <c r="V107" s="165">
        <v>6216.7717308129286</v>
      </c>
      <c r="W107" s="165">
        <v>14284.991009025402</v>
      </c>
      <c r="X107" s="165">
        <v>20003.091137527921</v>
      </c>
      <c r="Y107" s="165">
        <v>26521</v>
      </c>
      <c r="AB107" s="165">
        <v>6404</v>
      </c>
      <c r="AC107" s="165">
        <v>14842</v>
      </c>
      <c r="AD107" s="165">
        <v>21752</v>
      </c>
      <c r="AE107" s="165">
        <v>30503</v>
      </c>
      <c r="AG107" s="165">
        <f>'P&amp;L QRT_new'!AH107</f>
        <v>6404</v>
      </c>
      <c r="AH107" s="165">
        <f>'P&amp;L QRT_new'!AI107+AG107</f>
        <v>14842</v>
      </c>
      <c r="AI107" s="165">
        <f>'P&amp;L QRT_new'!AJ107+AH107</f>
        <v>21752</v>
      </c>
      <c r="AJ107" s="165">
        <f>'P&amp;L QRT_new'!AK107+AI107</f>
        <v>30503</v>
      </c>
      <c r="AL107" s="165">
        <v>8364</v>
      </c>
      <c r="AM107" s="165">
        <v>15623</v>
      </c>
      <c r="AN107" s="165">
        <f>'P&amp;L QRT_new'!AP107+'P&amp;L YTD_new'!AM107</f>
        <v>25873.506843923002</v>
      </c>
      <c r="AO107" s="165">
        <v>34776.617841991996</v>
      </c>
      <c r="AQ107" s="165">
        <f>'P&amp;L QRT_new'!AT107</f>
        <v>8364</v>
      </c>
      <c r="AR107" s="165">
        <f>'P&amp;L QRT_new'!AU107+'P&amp;L YTD_new'!AQ107</f>
        <v>15623</v>
      </c>
      <c r="AS107" s="165">
        <f>'P&amp;L QRT_new'!AV107+'P&amp;L YTD_new'!AR107</f>
        <v>25873.506843923002</v>
      </c>
      <c r="AT107" s="165">
        <f>'P&amp;L QRT_new'!AW107+'P&amp;L YTD_new'!AS107</f>
        <v>34776.617841991996</v>
      </c>
      <c r="AV107" s="165">
        <f>'P&amp;L QRT_new'!AZ107</f>
        <v>8364</v>
      </c>
      <c r="AW107" s="165">
        <f>AV107+'P&amp;L QRT_new'!BA107</f>
        <v>15623</v>
      </c>
      <c r="AX107" s="165">
        <f>AW107+'P&amp;L QRT_new'!BB107</f>
        <v>25873.506843923002</v>
      </c>
      <c r="AY107" s="165">
        <f>AX107+'P&amp;L QRT_new'!BC107</f>
        <v>34776.617841991996</v>
      </c>
      <c r="AZ107" s="180"/>
      <c r="BA107" s="165">
        <v>8821.4503728885102</v>
      </c>
      <c r="BB107" s="165"/>
      <c r="BC107" s="165"/>
      <c r="BD107" s="165"/>
      <c r="BE107" s="430"/>
      <c r="BF107" s="165">
        <f>BA107</f>
        <v>8821.4503728885102</v>
      </c>
      <c r="BG107" s="165"/>
      <c r="BH107" s="165"/>
      <c r="BI107" s="165"/>
      <c r="BJ107" s="430"/>
      <c r="BK107" s="384"/>
      <c r="BN107" s="26"/>
      <c r="BO107" s="26"/>
      <c r="BP107" s="26"/>
      <c r="BQ107" s="26"/>
      <c r="BS107" s="26"/>
      <c r="BT107" s="26"/>
      <c r="BU107" s="26"/>
      <c r="BV107" s="26"/>
    </row>
    <row r="108" spans="2:74" ht="11.4" customHeight="1" x14ac:dyDescent="0.3">
      <c r="B108" s="168" t="s">
        <v>84</v>
      </c>
      <c r="D108" s="169">
        <v>0.15149228698782555</v>
      </c>
      <c r="E108" s="169">
        <v>0.17649052867522932</v>
      </c>
      <c r="F108" s="169">
        <v>0.1849716880532703</v>
      </c>
      <c r="G108" s="169">
        <v>0.1893724345964484</v>
      </c>
      <c r="J108" s="169">
        <v>0.17557247671540779</v>
      </c>
      <c r="K108" s="169">
        <v>0.18968082449422341</v>
      </c>
      <c r="L108" s="169">
        <v>0.17133984930945581</v>
      </c>
      <c r="M108" s="169">
        <v>0.17553918400249402</v>
      </c>
      <c r="P108" s="169">
        <v>0.17875339992120506</v>
      </c>
      <c r="Q108" s="169">
        <v>0.19242603965977395</v>
      </c>
      <c r="R108" s="169">
        <v>0.17379222131714478</v>
      </c>
      <c r="S108" s="169">
        <v>0.17772911845614156</v>
      </c>
      <c r="V108" s="169">
        <v>0.12664675731069022</v>
      </c>
      <c r="W108" s="169">
        <v>0.13574171144133615</v>
      </c>
      <c r="X108" s="169">
        <v>0.13085479991275659</v>
      </c>
      <c r="Y108" s="169">
        <v>0.13296600269732323</v>
      </c>
      <c r="AB108" s="169">
        <f>IFERROR(AB107/(AB13),"")</f>
        <v>0.13470478113628237</v>
      </c>
      <c r="AC108" s="169">
        <f>IFERROR(AC107/(AC13),"")</f>
        <v>0.15342947226960252</v>
      </c>
      <c r="AD108" s="169">
        <f>IFERROR(AD107/(AD13),"")</f>
        <v>0.14992693887678862</v>
      </c>
      <c r="AE108" s="170">
        <f>IFERROR(AE107/(AE13),"")</f>
        <v>0.15682292577092738</v>
      </c>
      <c r="AG108" s="389">
        <f>IFERROR(AG107/(AG13),"")</f>
        <v>0.13470478113628237</v>
      </c>
      <c r="AH108" s="389">
        <f>IFERROR(AH107/(AH13),"")</f>
        <v>0.15342947226960252</v>
      </c>
      <c r="AI108" s="389">
        <f>IFERROR(AI107/(AI13),"")</f>
        <v>0.14992693887678862</v>
      </c>
      <c r="AJ108" s="170">
        <f>IFERROR(AJ107/(AJ13),"")</f>
        <v>0.15682292577092738</v>
      </c>
      <c r="AL108" s="169">
        <f>IFERROR(AL107/(AL13),"")</f>
        <v>0.1489024585640277</v>
      </c>
      <c r="AM108" s="170">
        <f>IFERROR(AM107/(AM13),"")</f>
        <v>0.13408113698195145</v>
      </c>
      <c r="AN108" s="170">
        <f>IFERROR(AN107/(AN13),"")</f>
        <v>0.14608811327707602</v>
      </c>
      <c r="AO108" s="170">
        <f>IFERROR(AO107/(AO13),"")</f>
        <v>0.14094813582152441</v>
      </c>
      <c r="AQ108" s="389">
        <f>IFERROR(AQ107/(AQ13),"")</f>
        <v>0.1489024585640277</v>
      </c>
      <c r="AR108" s="389">
        <f>IFERROR(AR107/(AR13),"")</f>
        <v>0.13408113698195145</v>
      </c>
      <c r="AS108" s="389">
        <f>IFERROR(AS107/(AS13),"")</f>
        <v>0.14608811327707602</v>
      </c>
      <c r="AT108" s="170">
        <f>IFERROR(AT107/(AT13),"")</f>
        <v>0.14094813582152441</v>
      </c>
      <c r="AV108" s="389">
        <f>IFERROR(AV107/(AV13),"")</f>
        <v>0.1489024585640277</v>
      </c>
      <c r="AW108" s="389">
        <f>IFERROR(AW107/(AW13),"")</f>
        <v>0.13408113698195145</v>
      </c>
      <c r="AX108" s="389">
        <f>IFERROR(AX107/(AX13),"")</f>
        <v>0.14608811327707602</v>
      </c>
      <c r="AY108" s="170">
        <f>IFERROR(AY107/(AY13),"")</f>
        <v>0.14094813582152441</v>
      </c>
      <c r="AZ108" s="180"/>
      <c r="BA108" s="389">
        <f>IFERROR(BA107/(BA13),"")</f>
        <v>0.15485267018316529</v>
      </c>
      <c r="BB108" s="389"/>
      <c r="BC108" s="389"/>
      <c r="BD108" s="170"/>
      <c r="BE108" s="430"/>
      <c r="BF108" s="389">
        <f>BA108</f>
        <v>0.15485267018316529</v>
      </c>
      <c r="BG108" s="169"/>
      <c r="BH108" s="169"/>
      <c r="BI108" s="169"/>
      <c r="BJ108" s="430"/>
      <c r="BK108" s="384"/>
      <c r="BN108" s="26"/>
      <c r="BO108" s="26"/>
      <c r="BP108" s="26"/>
      <c r="BQ108" s="26"/>
      <c r="BS108" s="26"/>
      <c r="BT108" s="26"/>
      <c r="BU108" s="26"/>
      <c r="BV108" s="26"/>
    </row>
    <row r="109" spans="2:74" ht="11.4" customHeight="1" x14ac:dyDescent="0.3">
      <c r="B109" s="168" t="s">
        <v>68</v>
      </c>
      <c r="D109" s="169"/>
      <c r="E109" s="169"/>
      <c r="F109" s="169"/>
      <c r="G109" s="169"/>
      <c r="J109" s="169">
        <v>0.29344961287461668</v>
      </c>
      <c r="K109" s="169">
        <v>0.303164872388763</v>
      </c>
      <c r="L109" s="169">
        <v>0.18622298244076174</v>
      </c>
      <c r="M109" s="169">
        <v>0.20303493836384257</v>
      </c>
      <c r="P109" s="169"/>
      <c r="Q109" s="169"/>
      <c r="R109" s="169"/>
      <c r="S109" s="169"/>
      <c r="V109" s="169">
        <v>0.10261348353111677</v>
      </c>
      <c r="W109" s="169">
        <v>1.1962840537712349E-2</v>
      </c>
      <c r="X109" s="169">
        <v>-6.5744942245312243E-2</v>
      </c>
      <c r="Y109" s="169">
        <v>-0.11664120939231404</v>
      </c>
      <c r="AB109" s="169">
        <f>IFERROR(AB107/V107-1,"")</f>
        <v>3.0116638875300694E-2</v>
      </c>
      <c r="AC109" s="169">
        <f>IFERROR(AC107/W107-1,"")</f>
        <v>3.8992603539104387E-2</v>
      </c>
      <c r="AD109" s="169">
        <f>IFERROR(AD107/X107-1,"")</f>
        <v>8.7431929917618501E-2</v>
      </c>
      <c r="AE109" s="170">
        <f>IFERROR(AE107/Y107-1,"")</f>
        <v>0.15014516798009114</v>
      </c>
      <c r="AG109" s="389"/>
      <c r="AH109" s="389"/>
      <c r="AI109" s="389"/>
      <c r="AJ109" s="170"/>
      <c r="AL109" s="169">
        <f>IFERROR(AL107/AB107-1,"")</f>
        <v>0.30605871330418499</v>
      </c>
      <c r="AM109" s="170">
        <f>IFERROR(AM107/AC107-1,"")</f>
        <v>5.2620940574046537E-2</v>
      </c>
      <c r="AN109" s="389">
        <f>IFERROR(AN107/AD107-1,"")</f>
        <v>0.18947714435100238</v>
      </c>
      <c r="AO109" s="389">
        <f>IFERROR(AO107/AE107-1,"")</f>
        <v>0.14010483696659337</v>
      </c>
      <c r="AQ109" s="389">
        <f>IFERROR(AQ107/AG107-1,"")</f>
        <v>0.30605871330418499</v>
      </c>
      <c r="AR109" s="389">
        <f>IFERROR(AR107/AH107-1,"")</f>
        <v>5.2620940574046537E-2</v>
      </c>
      <c r="AS109" s="389">
        <f>IFERROR(AS107/AI107-1,"")</f>
        <v>0.18947714435100238</v>
      </c>
      <c r="AT109" s="170">
        <f>IFERROR(AT107/AJ107-1,"")</f>
        <v>0.14010483696659337</v>
      </c>
      <c r="AV109" s="169"/>
      <c r="AW109" s="169"/>
      <c r="AX109" s="389"/>
      <c r="AY109" s="389"/>
      <c r="AZ109" s="180"/>
      <c r="BA109" s="389">
        <f>IFERROR(BA107/AL107-1,"")</f>
        <v>5.4692775333394339E-2</v>
      </c>
      <c r="BB109" s="389"/>
      <c r="BC109" s="389"/>
      <c r="BD109" s="170"/>
      <c r="BE109" s="430"/>
      <c r="BF109" s="389">
        <f>IFERROR(BF107/AV107-1,"")</f>
        <v>5.4692775333394339E-2</v>
      </c>
      <c r="BG109" s="169"/>
      <c r="BH109" s="389"/>
      <c r="BI109" s="389"/>
      <c r="BJ109" s="430"/>
      <c r="BK109" s="384"/>
      <c r="BN109" s="26"/>
      <c r="BO109" s="26"/>
      <c r="BP109" s="26"/>
      <c r="BQ109" s="26"/>
      <c r="BS109" s="26"/>
      <c r="BT109" s="26"/>
      <c r="BU109" s="26"/>
      <c r="BV109" s="26"/>
    </row>
    <row r="110" spans="2:74" ht="11.4" customHeight="1" x14ac:dyDescent="0.3">
      <c r="B110" s="164" t="s">
        <v>87</v>
      </c>
      <c r="D110" s="165">
        <v>1900</v>
      </c>
      <c r="E110" s="165">
        <v>3096.060219999998</v>
      </c>
      <c r="F110" s="165">
        <v>2747.2552300000025</v>
      </c>
      <c r="G110" s="165">
        <v>3894.6615700000093</v>
      </c>
      <c r="H110" s="171"/>
      <c r="I110" s="171"/>
      <c r="J110" s="165">
        <v>66.025495002339312</v>
      </c>
      <c r="K110" s="165">
        <v>-213.34228999999965</v>
      </c>
      <c r="L110" s="165">
        <v>-1051.7822300000062</v>
      </c>
      <c r="M110" s="165">
        <v>-2188.0686599999881</v>
      </c>
      <c r="N110" s="171"/>
      <c r="O110" s="171"/>
      <c r="P110" s="165">
        <v>1409.4892281206444</v>
      </c>
      <c r="Q110" s="165">
        <v>2211.5634278520065</v>
      </c>
      <c r="R110" s="165">
        <v>2501.6520191037275</v>
      </c>
      <c r="S110" s="165">
        <v>1757.1921091037452</v>
      </c>
      <c r="T110" s="171"/>
      <c r="V110" s="165">
        <v>-139.11299000000054</v>
      </c>
      <c r="W110" s="165">
        <v>152.07462640329931</v>
      </c>
      <c r="X110" s="165">
        <v>1074.9701807198501</v>
      </c>
      <c r="Y110" s="165">
        <v>2390</v>
      </c>
      <c r="AB110" s="165">
        <v>636</v>
      </c>
      <c r="AC110" s="165">
        <v>1096</v>
      </c>
      <c r="AD110" s="165">
        <v>1606</v>
      </c>
      <c r="AE110" s="165">
        <v>2415</v>
      </c>
      <c r="AG110" s="165">
        <f>'P&amp;L QRT_new'!AH110</f>
        <v>636</v>
      </c>
      <c r="AH110" s="165">
        <f>'P&amp;L QRT_new'!AI110+AG110</f>
        <v>1096.4000000000001</v>
      </c>
      <c r="AI110" s="165">
        <f>'P&amp;L QRT_new'!AJ110+AH110</f>
        <v>1606.4</v>
      </c>
      <c r="AJ110" s="165">
        <f>'P&amp;L QRT_new'!AK110+AI110</f>
        <v>2414.9</v>
      </c>
      <c r="AL110" s="165">
        <v>767</v>
      </c>
      <c r="AM110" s="165">
        <v>3203</v>
      </c>
      <c r="AN110" s="165">
        <f>'P&amp;L QRT_new'!AP110+'P&amp;L YTD_new'!AM110</f>
        <v>5010.7084758069996</v>
      </c>
      <c r="AO110" s="165">
        <v>5740.9549346929998</v>
      </c>
      <c r="AQ110" s="165">
        <f>'P&amp;L QRT_new'!AT110</f>
        <v>767</v>
      </c>
      <c r="AR110" s="165">
        <f>'P&amp;L QRT_new'!AU110+'P&amp;L YTD_new'!AQ110</f>
        <v>3203</v>
      </c>
      <c r="AS110" s="165">
        <f>'P&amp;L QRT_new'!AV110+'P&amp;L YTD_new'!AR110</f>
        <v>5010.7084758069996</v>
      </c>
      <c r="AT110" s="165">
        <f>'P&amp;L QRT_new'!AW110+'P&amp;L YTD_new'!AS110</f>
        <v>5740.9549346929998</v>
      </c>
      <c r="AV110" s="165">
        <f>'P&amp;L QRT_new'!AZ110</f>
        <v>767</v>
      </c>
      <c r="AW110" s="165">
        <f>AV110+'P&amp;L QRT_new'!BA110</f>
        <v>3203</v>
      </c>
      <c r="AX110" s="165">
        <f>AW110+'P&amp;L QRT_new'!BB110</f>
        <v>5010.7084758069996</v>
      </c>
      <c r="AY110" s="165">
        <f>AX110+'P&amp;L QRT_new'!BC110</f>
        <v>5740.9549346929998</v>
      </c>
      <c r="AZ110" s="180"/>
      <c r="BA110" s="165">
        <v>1450.793796116461</v>
      </c>
      <c r="BB110" s="165"/>
      <c r="BC110" s="165"/>
      <c r="BD110" s="165"/>
      <c r="BE110" s="430"/>
      <c r="BF110" s="165">
        <f>BA110</f>
        <v>1450.793796116461</v>
      </c>
      <c r="BG110" s="165"/>
      <c r="BH110" s="165"/>
      <c r="BI110" s="165"/>
      <c r="BJ110" s="430"/>
      <c r="BK110" s="384"/>
      <c r="BN110" s="26"/>
      <c r="BO110" s="26"/>
      <c r="BP110" s="26"/>
      <c r="BQ110" s="26"/>
      <c r="BS110" s="26"/>
      <c r="BT110" s="26"/>
      <c r="BU110" s="26"/>
      <c r="BV110" s="26"/>
    </row>
    <row r="111" spans="2:74" ht="11.4" customHeight="1" x14ac:dyDescent="0.3">
      <c r="B111" s="168" t="s">
        <v>84</v>
      </c>
      <c r="D111" s="169">
        <v>9.2719109896544999E-2</v>
      </c>
      <c r="E111" s="169">
        <v>7.7743422647106222E-2</v>
      </c>
      <c r="F111" s="169">
        <v>4.9038378304814612E-2</v>
      </c>
      <c r="G111" s="169">
        <v>5.1558710074071146E-2</v>
      </c>
      <c r="J111" s="169">
        <v>4.0592751068145166E-3</v>
      </c>
      <c r="K111" s="169">
        <v>-7.3568885511357358E-3</v>
      </c>
      <c r="L111" s="169">
        <v>-2.6339601064080117E-2</v>
      </c>
      <c r="M111" s="169">
        <v>-4.4454416811252992E-2</v>
      </c>
      <c r="P111" s="169">
        <v>0.10520240120935517</v>
      </c>
      <c r="Q111" s="169">
        <v>9.4519064350122514E-2</v>
      </c>
      <c r="R111" s="169">
        <v>7.8997016550797036E-2</v>
      </c>
      <c r="S111" s="169">
        <v>4.5060601380587664E-2</v>
      </c>
      <c r="V111" s="169">
        <v>-1.536944253894478E-2</v>
      </c>
      <c r="W111" s="169">
        <v>8.3898006825341431E-3</v>
      </c>
      <c r="X111" s="169">
        <v>3.8520030219198177E-2</v>
      </c>
      <c r="Y111" s="169">
        <v>6.0939850582625771E-2</v>
      </c>
      <c r="AB111" s="169">
        <f>IFERROR(AB110/(AB14),"")</f>
        <v>5.5208333333333331E-2</v>
      </c>
      <c r="AC111" s="169">
        <f>IFERROR(AC110/(AC14),"")</f>
        <v>5.036301810495359E-2</v>
      </c>
      <c r="AD111" s="169">
        <f>IFERROR(AD110/(AD14),"")</f>
        <v>5.0106077623861225E-2</v>
      </c>
      <c r="AE111" s="170">
        <f>IFERROR(AE110/(AE14),"")</f>
        <v>5.4520826278360988E-2</v>
      </c>
      <c r="AG111" s="389">
        <f>IFERROR(AG110/(AG14),"")</f>
        <v>5.5208333333333331E-2</v>
      </c>
      <c r="AH111" s="389">
        <f>IFERROR(AH110/(AH14),"")</f>
        <v>5.0381398768495546E-2</v>
      </c>
      <c r="AI111" s="389">
        <f>IFERROR(AI110/(AI14),"")</f>
        <v>5.0118557344315487E-2</v>
      </c>
      <c r="AJ111" s="170">
        <f>IFERROR(AJ110/(AJ14),"")</f>
        <v>5.451856868721075E-2</v>
      </c>
      <c r="AL111" s="169">
        <f>IFERROR(AL110/(AL14),"")</f>
        <v>6.3252515256473699E-2</v>
      </c>
      <c r="AM111" s="170">
        <f>IFERROR(AM110/(AM14),"")</f>
        <v>0.1209546467278426</v>
      </c>
      <c r="AN111" s="170">
        <f>IFERROR(AN110/(AN14),"")</f>
        <v>0.12290201633361329</v>
      </c>
      <c r="AO111" s="170">
        <f>IFERROR(AO110/(AO14),"")</f>
        <v>0.10417573993163444</v>
      </c>
      <c r="AQ111" s="389">
        <f>IFERROR(AQ110/(AQ14),"")</f>
        <v>6.3252515256473699E-2</v>
      </c>
      <c r="AR111" s="389">
        <f>IFERROR(AR110/(AR14),"")</f>
        <v>0.1209546467278426</v>
      </c>
      <c r="AS111" s="389">
        <f>IFERROR(AS110/(AS14),"")</f>
        <v>0.12290201633361329</v>
      </c>
      <c r="AT111" s="170">
        <f>IFERROR(AT110/(AT14),"")</f>
        <v>0.10417573993163444</v>
      </c>
      <c r="AV111" s="389">
        <f>IFERROR(AV110/(AV14),"")</f>
        <v>6.3252515256473699E-2</v>
      </c>
      <c r="AW111" s="389">
        <f>IFERROR(AW110/(AW14),"")</f>
        <v>0.1209546467278426</v>
      </c>
      <c r="AX111" s="389">
        <f>IFERROR(AX110/(AX14),"")</f>
        <v>0.12290201633361329</v>
      </c>
      <c r="AY111" s="170">
        <f>IFERROR(AY110/(AY14),"")</f>
        <v>0.10417573993163444</v>
      </c>
      <c r="AZ111" s="180"/>
      <c r="BA111" s="389">
        <f>IFERROR(BA110/(BA14),"")</f>
        <v>0.10051078639750127</v>
      </c>
      <c r="BB111" s="389"/>
      <c r="BC111" s="389"/>
      <c r="BD111" s="170"/>
      <c r="BE111" s="430"/>
      <c r="BF111" s="389">
        <f>BA111</f>
        <v>0.10051078639750127</v>
      </c>
      <c r="BG111" s="169"/>
      <c r="BH111" s="169"/>
      <c r="BI111" s="169"/>
      <c r="BJ111" s="430"/>
      <c r="BK111" s="384"/>
      <c r="BN111" s="26"/>
      <c r="BO111" s="26"/>
      <c r="BP111" s="26"/>
      <c r="BQ111" s="26"/>
      <c r="BS111" s="26"/>
      <c r="BT111" s="26"/>
      <c r="BU111" s="26"/>
      <c r="BV111" s="26"/>
    </row>
    <row r="112" spans="2:74" ht="11.4" customHeight="1" x14ac:dyDescent="0.3">
      <c r="B112" s="172" t="s">
        <v>68</v>
      </c>
      <c r="C112" s="76"/>
      <c r="D112" s="173"/>
      <c r="E112" s="173"/>
      <c r="F112" s="173"/>
      <c r="G112" s="173"/>
      <c r="H112" s="76"/>
      <c r="I112" s="76"/>
      <c r="J112" s="173">
        <v>-0.96524973947245296</v>
      </c>
      <c r="K112" s="173">
        <v>-1.0689076680814689</v>
      </c>
      <c r="L112" s="173">
        <v>-1.3828483857322587</v>
      </c>
      <c r="M112" s="173">
        <v>-1.5618122706358752</v>
      </c>
      <c r="N112" s="76"/>
      <c r="O112" s="76"/>
      <c r="P112" s="173"/>
      <c r="Q112" s="173"/>
      <c r="R112" s="173"/>
      <c r="S112" s="173"/>
      <c r="V112" s="173">
        <v>-3.1069586830825231</v>
      </c>
      <c r="W112" s="173">
        <v>-1.7128198839681508</v>
      </c>
      <c r="X112" s="173">
        <v>-2.0220463419693293</v>
      </c>
      <c r="Y112" s="173">
        <v>-2.0933211344922231</v>
      </c>
      <c r="AB112" s="169">
        <f>IFERROR(AB110/V110-1,"")</f>
        <v>-5.5718232351989379</v>
      </c>
      <c r="AC112" s="169">
        <f>IFERROR(AC110/W110-1,"")</f>
        <v>6.2069879500701637</v>
      </c>
      <c r="AD112" s="169">
        <f>IFERROR(AD110/X110-1,"")</f>
        <v>0.4939949300961517</v>
      </c>
      <c r="AE112" s="174">
        <f>IFERROR(AE110/Y110-1,"")</f>
        <v>1.0460251046025215E-2</v>
      </c>
      <c r="AG112" s="389"/>
      <c r="AH112" s="389"/>
      <c r="AI112" s="389"/>
      <c r="AJ112" s="174"/>
      <c r="AL112" s="169">
        <f>IFERROR(AL110/AB110-1,"")</f>
        <v>0.20597484276729561</v>
      </c>
      <c r="AM112" s="174">
        <f>IFERROR(AM110/AC110-1,"")</f>
        <v>1.9224452554744524</v>
      </c>
      <c r="AN112" s="169">
        <f>IFERROR(AN110/AD110-1,"")</f>
        <v>2.1199928242882935</v>
      </c>
      <c r="AO112" s="169">
        <f>IFERROR(AO110/AE110-1,"")</f>
        <v>1.377207012295238</v>
      </c>
      <c r="AQ112" s="389">
        <f>IFERROR(AQ110/AG110-1,"")</f>
        <v>0.20597484276729561</v>
      </c>
      <c r="AR112" s="389">
        <f>IFERROR(AR110/AH110-1,"")</f>
        <v>1.9213790587376867</v>
      </c>
      <c r="AS112" s="389">
        <f>IFERROR(AS110/AI110-1,"")</f>
        <v>2.1192159336447953</v>
      </c>
      <c r="AT112" s="174">
        <f>IFERROR(AT110/AJ110-1,"")</f>
        <v>1.3773054514443661</v>
      </c>
      <c r="AV112" s="169"/>
      <c r="AW112" s="169"/>
      <c r="AX112" s="389"/>
      <c r="AY112" s="389"/>
      <c r="AZ112" s="180"/>
      <c r="BA112" s="389">
        <f>IFERROR(BA110/AL110-1,"")</f>
        <v>0.89151733522354748</v>
      </c>
      <c r="BB112" s="389"/>
      <c r="BC112" s="389"/>
      <c r="BD112" s="174"/>
      <c r="BE112" s="430"/>
      <c r="BF112" s="389">
        <f>IFERROR(BF110/AV110-1,"")</f>
        <v>0.89151733522354748</v>
      </c>
      <c r="BG112" s="169"/>
      <c r="BH112" s="389"/>
      <c r="BI112" s="389"/>
      <c r="BJ112" s="430"/>
      <c r="BK112" s="384"/>
      <c r="BN112" s="26"/>
      <c r="BO112" s="26"/>
      <c r="BP112" s="26"/>
      <c r="BQ112" s="26"/>
      <c r="BS112" s="26"/>
      <c r="BT112" s="26"/>
      <c r="BU112" s="26"/>
      <c r="BV112" s="26"/>
    </row>
    <row r="113" spans="2:74" ht="11.4" customHeight="1" x14ac:dyDescent="0.3"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Z113" s="180"/>
      <c r="BA113" s="22"/>
      <c r="BB113" s="22"/>
      <c r="BC113" s="22"/>
      <c r="BD113" s="22"/>
      <c r="BE113" s="430"/>
      <c r="BJ113" s="180"/>
      <c r="BK113" s="384"/>
      <c r="BN113" s="26"/>
      <c r="BO113" s="26"/>
      <c r="BP113" s="26"/>
      <c r="BQ113" s="26"/>
      <c r="BS113" s="26"/>
      <c r="BT113" s="26"/>
      <c r="BU113" s="26"/>
      <c r="BV113" s="26"/>
    </row>
    <row r="114" spans="2:74" ht="11.4" customHeight="1" x14ac:dyDescent="0.3"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Z114" s="180"/>
      <c r="BA114" s="26"/>
      <c r="BB114" s="26"/>
      <c r="BC114" s="26"/>
      <c r="BD114" s="26"/>
      <c r="BE114" s="430"/>
      <c r="BJ114" s="180"/>
      <c r="BK114" s="384"/>
      <c r="BN114" s="26"/>
      <c r="BO114" s="26"/>
      <c r="BP114" s="26"/>
      <c r="BQ114" s="26"/>
      <c r="BS114" s="26"/>
      <c r="BT114" s="26"/>
      <c r="BU114" s="26"/>
      <c r="BV114" s="26"/>
    </row>
    <row r="115" spans="2:74" ht="11.4" customHeight="1" x14ac:dyDescent="0.3">
      <c r="B115" s="412" t="s">
        <v>64</v>
      </c>
      <c r="Y115" s="26"/>
      <c r="AB115" s="414">
        <f>AB59</f>
        <v>19027</v>
      </c>
      <c r="AC115" s="414">
        <f>AC59</f>
        <v>38130</v>
      </c>
      <c r="AD115" s="414">
        <f>AD59</f>
        <v>117995</v>
      </c>
      <c r="AE115" s="414">
        <f>AE59</f>
        <v>165890</v>
      </c>
      <c r="AF115" s="22"/>
      <c r="AG115" s="414">
        <f>AG59</f>
        <v>15998.502132795129</v>
      </c>
      <c r="AH115" s="415">
        <f>AH59</f>
        <v>38073.32465734733</v>
      </c>
      <c r="AI115" s="415">
        <f>AI59</f>
        <v>126179.29666560481</v>
      </c>
      <c r="AJ115" s="416">
        <f>AJ59</f>
        <v>129291.10581268922</v>
      </c>
      <c r="AK115" s="22"/>
      <c r="AL115" s="414">
        <f>AL59</f>
        <v>12417</v>
      </c>
      <c r="AM115" s="415">
        <f>AM59</f>
        <v>3161</v>
      </c>
      <c r="AN115" s="415">
        <f>AN59</f>
        <v>105020.14186219987</v>
      </c>
      <c r="AO115" s="416">
        <f>AO59</f>
        <v>-22072.924518699689</v>
      </c>
      <c r="AP115" s="22"/>
      <c r="AQ115" s="414">
        <f>AQ59</f>
        <v>13782.755720323825</v>
      </c>
      <c r="AR115" s="415">
        <f>AR59</f>
        <v>66.676617975885165</v>
      </c>
      <c r="AS115" s="415">
        <f>AS59</f>
        <v>101925.81848017598</v>
      </c>
      <c r="AT115" s="416">
        <f>AT59</f>
        <v>-25167.247905924298</v>
      </c>
      <c r="AV115" s="399"/>
      <c r="AW115" s="399"/>
      <c r="AX115" s="399"/>
      <c r="AY115" s="399"/>
      <c r="AZ115" s="180"/>
      <c r="BA115" s="414">
        <f>BA63</f>
        <v>-13734.996238500038</v>
      </c>
      <c r="BB115" s="415"/>
      <c r="BC115" s="415"/>
      <c r="BD115" s="416"/>
      <c r="BE115" s="430"/>
      <c r="BF115" s="399"/>
      <c r="BG115" s="399"/>
      <c r="BH115" s="399"/>
      <c r="BI115" s="399"/>
      <c r="BJ115" s="430"/>
      <c r="BK115" s="384"/>
      <c r="BN115" s="26"/>
      <c r="BO115" s="26"/>
      <c r="BP115" s="26"/>
      <c r="BQ115" s="26"/>
      <c r="BS115" s="26"/>
      <c r="BT115" s="26"/>
      <c r="BU115" s="26"/>
      <c r="BV115" s="26"/>
    </row>
    <row r="116" spans="2:74" ht="11.4" customHeight="1" x14ac:dyDescent="0.3">
      <c r="B116" s="413" t="s">
        <v>69</v>
      </c>
      <c r="Y116" s="26"/>
      <c r="AB116" s="160"/>
      <c r="AC116" s="22"/>
      <c r="AD116" s="22"/>
      <c r="AE116" s="409"/>
      <c r="AF116" s="22"/>
      <c r="AG116" s="160"/>
      <c r="AH116" s="22"/>
      <c r="AI116" s="22"/>
      <c r="AJ116" s="49"/>
      <c r="AK116" s="22"/>
      <c r="AL116" s="160"/>
      <c r="AM116" s="22"/>
      <c r="AN116" s="22"/>
      <c r="AO116" s="49"/>
      <c r="AP116" s="22"/>
      <c r="AQ116" s="160"/>
      <c r="AR116" s="22"/>
      <c r="AS116" s="22"/>
      <c r="AT116" s="49"/>
      <c r="AV116" s="399"/>
      <c r="AW116" s="399"/>
      <c r="AX116" s="399"/>
      <c r="AY116" s="399"/>
      <c r="AZ116" s="180"/>
      <c r="BA116" s="160"/>
      <c r="BB116" s="22"/>
      <c r="BC116" s="22"/>
      <c r="BD116" s="520"/>
      <c r="BE116" s="494"/>
      <c r="BF116" s="399"/>
      <c r="BG116" s="399"/>
      <c r="BH116" s="399"/>
      <c r="BI116" s="399"/>
      <c r="BJ116" s="430"/>
      <c r="BK116" s="384"/>
      <c r="BN116" s="26"/>
      <c r="BO116" s="26"/>
      <c r="BP116" s="26"/>
      <c r="BQ116" s="26"/>
      <c r="BS116" s="26"/>
      <c r="BT116" s="26"/>
      <c r="BU116" s="26"/>
      <c r="BV116" s="26"/>
    </row>
    <row r="117" spans="2:74" ht="11.4" customHeight="1" x14ac:dyDescent="0.3">
      <c r="B117" s="411" t="s">
        <v>248</v>
      </c>
      <c r="Y117" s="26"/>
      <c r="AB117" s="47">
        <v>482</v>
      </c>
      <c r="AC117" s="48">
        <v>3043</v>
      </c>
      <c r="AD117" s="48">
        <v>5677</v>
      </c>
      <c r="AE117" s="49">
        <v>16640.32071</v>
      </c>
      <c r="AF117" s="22"/>
      <c r="AG117" s="47">
        <f t="shared" ref="AG117:AJ119" si="29">AG84</f>
        <v>785.34500000000003</v>
      </c>
      <c r="AH117" s="48">
        <f t="shared" si="29"/>
        <v>3974.3640000000005</v>
      </c>
      <c r="AI117" s="48">
        <f t="shared" si="29"/>
        <v>6471.2824000000001</v>
      </c>
      <c r="AJ117" s="49">
        <f t="shared" si="29"/>
        <v>28098.414400000001</v>
      </c>
      <c r="AK117" s="22"/>
      <c r="AL117" s="47">
        <v>4318</v>
      </c>
      <c r="AM117" s="48">
        <v>30282</v>
      </c>
      <c r="AN117" s="48">
        <v>35228.402370000003</v>
      </c>
      <c r="AO117" s="49">
        <v>42376.491349999997</v>
      </c>
      <c r="AP117" s="22"/>
      <c r="AQ117" s="47">
        <f t="shared" ref="AQ117:AT119" si="30">AQ84</f>
        <v>4752.7424000000001</v>
      </c>
      <c r="AR117" s="48">
        <f t="shared" si="30"/>
        <v>30801.1584</v>
      </c>
      <c r="AS117" s="48">
        <f t="shared" si="30"/>
        <v>35747.560770000004</v>
      </c>
      <c r="AT117" s="49">
        <f t="shared" si="30"/>
        <v>42895.649750000004</v>
      </c>
      <c r="AV117" s="399"/>
      <c r="AW117" s="399"/>
      <c r="AX117" s="399"/>
      <c r="AY117" s="399"/>
      <c r="AZ117" s="180"/>
      <c r="BA117" s="47">
        <f>BA84</f>
        <v>3938.36697</v>
      </c>
      <c r="BB117" s="48"/>
      <c r="BC117" s="48"/>
      <c r="BD117" s="520"/>
      <c r="BE117" s="494"/>
      <c r="BF117" s="399"/>
      <c r="BG117" s="399"/>
      <c r="BH117" s="399"/>
      <c r="BI117" s="399"/>
      <c r="BJ117" s="430"/>
      <c r="BK117" s="384"/>
      <c r="BN117" s="26"/>
      <c r="BO117" s="26"/>
      <c r="BP117" s="26"/>
      <c r="BQ117" s="26"/>
      <c r="BS117" s="26"/>
      <c r="BT117" s="26"/>
      <c r="BU117" s="26"/>
      <c r="BV117" s="26"/>
    </row>
    <row r="118" spans="2:74" ht="11.4" customHeight="1" x14ac:dyDescent="0.3">
      <c r="B118" s="411" t="s">
        <v>249</v>
      </c>
      <c r="Y118" s="26"/>
      <c r="AB118" s="47">
        <v>805</v>
      </c>
      <c r="AC118" s="48">
        <v>10082</v>
      </c>
      <c r="AD118" s="48">
        <v>9975</v>
      </c>
      <c r="AE118" s="49">
        <v>11574.52432</v>
      </c>
      <c r="AF118" s="22"/>
      <c r="AG118" s="47">
        <f t="shared" si="29"/>
        <v>1052.0095000000001</v>
      </c>
      <c r="AH118" s="48">
        <f t="shared" si="29"/>
        <v>10776.3655</v>
      </c>
      <c r="AI118" s="48">
        <f t="shared" si="29"/>
        <v>12262.9391</v>
      </c>
      <c r="AJ118" s="49">
        <f t="shared" si="29"/>
        <v>15273.9123</v>
      </c>
      <c r="AK118" s="22"/>
      <c r="AL118" s="47">
        <v>1265</v>
      </c>
      <c r="AM118" s="48">
        <v>7556</v>
      </c>
      <c r="AN118" s="48">
        <v>14982.371719999999</v>
      </c>
      <c r="AO118" s="49">
        <v>11925.39797</v>
      </c>
      <c r="AP118" s="22"/>
      <c r="AQ118" s="47">
        <f t="shared" si="30"/>
        <v>1965.6527999999998</v>
      </c>
      <c r="AR118" s="48">
        <f t="shared" si="30"/>
        <v>10519.0016</v>
      </c>
      <c r="AS118" s="48">
        <f t="shared" si="30"/>
        <v>17945.373319999999</v>
      </c>
      <c r="AT118" s="49">
        <f t="shared" si="30"/>
        <v>14888.39957</v>
      </c>
      <c r="AV118" s="399"/>
      <c r="AW118" s="399"/>
      <c r="AX118" s="399"/>
      <c r="AY118" s="399"/>
      <c r="AZ118" s="180"/>
      <c r="BA118" s="47">
        <f>BA85</f>
        <v>1692.21696</v>
      </c>
      <c r="BB118" s="48"/>
      <c r="BC118" s="48"/>
      <c r="BD118" s="520"/>
      <c r="BE118" s="494"/>
      <c r="BF118" s="399"/>
      <c r="BG118" s="399"/>
      <c r="BH118" s="399"/>
      <c r="BI118" s="399"/>
      <c r="BJ118" s="430"/>
      <c r="BK118" s="384"/>
      <c r="BN118" s="26"/>
      <c r="BO118" s="26"/>
      <c r="BP118" s="26"/>
      <c r="BQ118" s="26"/>
      <c r="BS118" s="26"/>
      <c r="BT118" s="26"/>
      <c r="BU118" s="26"/>
      <c r="BV118" s="26"/>
    </row>
    <row r="119" spans="2:74" ht="11.4" customHeight="1" x14ac:dyDescent="0.3">
      <c r="B119" s="411" t="s">
        <v>250</v>
      </c>
      <c r="Y119" s="26"/>
      <c r="AB119" s="47">
        <v>344</v>
      </c>
      <c r="AC119" s="48">
        <v>786</v>
      </c>
      <c r="AD119" s="48">
        <v>907</v>
      </c>
      <c r="AE119" s="49">
        <v>996.70320000000004</v>
      </c>
      <c r="AF119" s="22"/>
      <c r="AG119" s="47">
        <f t="shared" si="29"/>
        <v>344</v>
      </c>
      <c r="AH119" s="48">
        <f t="shared" si="29"/>
        <v>786</v>
      </c>
      <c r="AI119" s="48">
        <f t="shared" si="29"/>
        <v>907</v>
      </c>
      <c r="AJ119" s="49">
        <f t="shared" si="29"/>
        <v>997</v>
      </c>
      <c r="AK119" s="22"/>
      <c r="AL119" s="47">
        <v>356</v>
      </c>
      <c r="AM119" s="48">
        <v>1160</v>
      </c>
      <c r="AN119" s="48">
        <v>1543.91139</v>
      </c>
      <c r="AO119" s="49">
        <v>1362.9540500000001</v>
      </c>
      <c r="AP119" s="22"/>
      <c r="AQ119" s="47">
        <f t="shared" si="30"/>
        <v>356</v>
      </c>
      <c r="AR119" s="48">
        <f t="shared" si="30"/>
        <v>1160</v>
      </c>
      <c r="AS119" s="48">
        <f t="shared" si="30"/>
        <v>1543.91139</v>
      </c>
      <c r="AT119" s="49">
        <f t="shared" si="30"/>
        <v>1362.9540500000001</v>
      </c>
      <c r="AV119" s="399"/>
      <c r="AW119" s="399"/>
      <c r="AX119" s="399"/>
      <c r="AY119" s="399"/>
      <c r="AZ119" s="180"/>
      <c r="BA119" s="47">
        <f>BA86</f>
        <v>1238.08619</v>
      </c>
      <c r="BB119" s="48"/>
      <c r="BC119" s="48"/>
      <c r="BD119" s="520"/>
      <c r="BE119" s="494"/>
      <c r="BF119" s="399"/>
      <c r="BG119" s="399"/>
      <c r="BH119" s="399"/>
      <c r="BI119" s="399"/>
      <c r="BJ119" s="430"/>
      <c r="BK119" s="384"/>
      <c r="BN119" s="26"/>
      <c r="BO119" s="26"/>
      <c r="BP119" s="26"/>
      <c r="BQ119" s="26"/>
      <c r="BS119" s="26"/>
      <c r="BT119" s="26"/>
      <c r="BU119" s="26"/>
      <c r="BV119" s="26"/>
    </row>
    <row r="120" spans="2:74" ht="11.4" customHeight="1" x14ac:dyDescent="0.3">
      <c r="B120" s="411" t="s">
        <v>251</v>
      </c>
      <c r="Y120" s="26"/>
      <c r="AB120" s="47">
        <v>153</v>
      </c>
      <c r="AC120" s="48">
        <v>254</v>
      </c>
      <c r="AD120" s="48">
        <v>8997</v>
      </c>
      <c r="AE120" s="49">
        <v>899.91106000000036</v>
      </c>
      <c r="AF120" s="22"/>
      <c r="AG120" s="47">
        <f>AG88</f>
        <v>153</v>
      </c>
      <c r="AH120" s="48">
        <f>AH88</f>
        <v>254</v>
      </c>
      <c r="AI120" s="48">
        <f>AI88</f>
        <v>428</v>
      </c>
      <c r="AJ120" s="49">
        <f>AJ88</f>
        <v>900</v>
      </c>
      <c r="AK120" s="22"/>
      <c r="AL120" s="47">
        <v>282</v>
      </c>
      <c r="AM120" s="48">
        <v>563</v>
      </c>
      <c r="AN120" s="48">
        <v>844.78407000000004</v>
      </c>
      <c r="AO120" s="49">
        <v>1126.3787600000001</v>
      </c>
      <c r="AP120" s="22"/>
      <c r="AQ120" s="47">
        <f>AQ88</f>
        <v>282</v>
      </c>
      <c r="AR120" s="48">
        <f>AR88</f>
        <v>563</v>
      </c>
      <c r="AS120" s="48">
        <f>AS88</f>
        <v>844.78407000000004</v>
      </c>
      <c r="AT120" s="49">
        <f>AT88</f>
        <v>1126.3787600000001</v>
      </c>
      <c r="AV120" s="399"/>
      <c r="AW120" s="399"/>
      <c r="AX120" s="399"/>
      <c r="AY120" s="399"/>
      <c r="AZ120" s="180"/>
      <c r="BA120" s="47">
        <f>BA88</f>
        <v>281.59469000000001</v>
      </c>
      <c r="BB120" s="48"/>
      <c r="BC120" s="48"/>
      <c r="BD120" s="520"/>
      <c r="BE120" s="494"/>
      <c r="BF120" s="399"/>
      <c r="BG120" s="399"/>
      <c r="BH120" s="399"/>
      <c r="BI120" s="399"/>
      <c r="BJ120" s="430"/>
      <c r="BK120" s="384"/>
      <c r="BN120" s="26"/>
      <c r="BO120" s="26"/>
      <c r="BP120" s="26"/>
      <c r="BQ120" s="26"/>
      <c r="BS120" s="26"/>
      <c r="BT120" s="26"/>
      <c r="BU120" s="26"/>
      <c r="BV120" s="26"/>
    </row>
    <row r="121" spans="2:74" ht="11.4" customHeight="1" x14ac:dyDescent="0.3">
      <c r="B121" s="411" t="s">
        <v>252</v>
      </c>
      <c r="Y121" s="26"/>
      <c r="AB121" s="47"/>
      <c r="AC121" s="48"/>
      <c r="AD121" s="48"/>
      <c r="AE121" s="49">
        <v>0</v>
      </c>
      <c r="AF121" s="22"/>
      <c r="AG121" s="47"/>
      <c r="AH121" s="48"/>
      <c r="AI121" s="48"/>
      <c r="AJ121" s="49"/>
      <c r="AK121" s="22"/>
      <c r="AL121" s="47"/>
      <c r="AM121" s="48"/>
      <c r="AN121" s="48"/>
      <c r="AO121" s="49">
        <v>0</v>
      </c>
      <c r="AP121" s="22"/>
      <c r="AQ121" s="47"/>
      <c r="AR121" s="48"/>
      <c r="AS121" s="48"/>
      <c r="AT121" s="49"/>
      <c r="AV121" s="399"/>
      <c r="AW121" s="399"/>
      <c r="AX121" s="399"/>
      <c r="AY121" s="399"/>
      <c r="AZ121" s="180"/>
      <c r="BA121" s="47">
        <f>BA89</f>
        <v>355.89679999999998</v>
      </c>
      <c r="BB121" s="48"/>
      <c r="BC121" s="48"/>
      <c r="BD121" s="520"/>
      <c r="BE121" s="494"/>
      <c r="BF121" s="399"/>
      <c r="BG121" s="399"/>
      <c r="BH121" s="399"/>
      <c r="BI121" s="399"/>
      <c r="BJ121" s="430"/>
      <c r="BK121" s="384"/>
      <c r="BN121" s="26"/>
      <c r="BO121" s="26"/>
      <c r="BP121" s="26"/>
      <c r="BQ121" s="26"/>
      <c r="BS121" s="26"/>
      <c r="BT121" s="26"/>
      <c r="BU121" s="26"/>
      <c r="BV121" s="26"/>
    </row>
    <row r="122" spans="2:74" ht="11.4" customHeight="1" x14ac:dyDescent="0.3">
      <c r="B122" s="411" t="s">
        <v>253</v>
      </c>
      <c r="Y122" s="26"/>
      <c r="AB122" s="47">
        <v>345</v>
      </c>
      <c r="AC122" s="48">
        <v>975</v>
      </c>
      <c r="AD122" s="48">
        <v>-1256</v>
      </c>
      <c r="AE122" s="49">
        <v>-746.05619999999999</v>
      </c>
      <c r="AF122" s="22"/>
      <c r="AG122" s="47">
        <f>AG90</f>
        <v>345</v>
      </c>
      <c r="AH122" s="48">
        <f>AH90</f>
        <v>975</v>
      </c>
      <c r="AI122" s="48">
        <f>AI90</f>
        <v>-693</v>
      </c>
      <c r="AJ122" s="49">
        <f>AJ90</f>
        <v>-1002</v>
      </c>
      <c r="AK122" s="22"/>
      <c r="AL122" s="47">
        <v>364</v>
      </c>
      <c r="AM122" s="48">
        <v>794</v>
      </c>
      <c r="AN122" s="48">
        <v>129.08530999999999</v>
      </c>
      <c r="AO122" s="49">
        <v>-13.442970000000001</v>
      </c>
      <c r="AP122" s="22"/>
      <c r="AQ122" s="47">
        <f>AQ90</f>
        <v>364</v>
      </c>
      <c r="AR122" s="48">
        <f>AR90</f>
        <v>794</v>
      </c>
      <c r="AS122" s="48">
        <f>AS90</f>
        <v>129.08530999999994</v>
      </c>
      <c r="AT122" s="49">
        <f>AT90</f>
        <v>-13.442970000000003</v>
      </c>
      <c r="AV122" s="399"/>
      <c r="AW122" s="399"/>
      <c r="AX122" s="399"/>
      <c r="AY122" s="399"/>
      <c r="AZ122" s="180"/>
      <c r="BA122" s="47">
        <f>BA90</f>
        <v>544.31925999999999</v>
      </c>
      <c r="BB122" s="48"/>
      <c r="BC122" s="48"/>
      <c r="BD122" s="520"/>
      <c r="BE122" s="494"/>
      <c r="BF122" s="399"/>
      <c r="BG122" s="399"/>
      <c r="BH122" s="399"/>
      <c r="BI122" s="399"/>
      <c r="BJ122" s="430"/>
      <c r="BK122" s="384"/>
      <c r="BN122" s="26"/>
      <c r="BO122" s="26"/>
      <c r="BP122" s="26"/>
      <c r="BQ122" s="26"/>
      <c r="BS122" s="26"/>
      <c r="BT122" s="26"/>
      <c r="BU122" s="26"/>
      <c r="BV122" s="26"/>
    </row>
    <row r="123" spans="2:74" ht="11.4" customHeight="1" x14ac:dyDescent="0.3">
      <c r="B123" s="411" t="s">
        <v>254</v>
      </c>
      <c r="Y123" s="26"/>
      <c r="AB123" s="47"/>
      <c r="AC123" s="48"/>
      <c r="AD123" s="48"/>
      <c r="AE123" s="49">
        <v>0</v>
      </c>
      <c r="AF123" s="22"/>
      <c r="AG123" s="47"/>
      <c r="AH123" s="48"/>
      <c r="AI123" s="48"/>
      <c r="AJ123" s="49"/>
      <c r="AK123" s="22"/>
      <c r="AL123" s="47"/>
      <c r="AM123" s="48"/>
      <c r="AN123" s="48"/>
      <c r="AO123" s="49">
        <v>0</v>
      </c>
      <c r="AP123" s="22"/>
      <c r="AQ123" s="47"/>
      <c r="AR123" s="48"/>
      <c r="AS123" s="48"/>
      <c r="AT123" s="49"/>
      <c r="AV123" s="399"/>
      <c r="AW123" s="399"/>
      <c r="AX123" s="399"/>
      <c r="AY123" s="399"/>
      <c r="AZ123" s="180"/>
      <c r="BA123" s="47"/>
      <c r="BB123" s="48"/>
      <c r="BC123" s="48"/>
      <c r="BD123" s="520"/>
      <c r="BE123" s="494"/>
      <c r="BF123" s="399"/>
      <c r="BG123" s="399"/>
      <c r="BH123" s="399"/>
      <c r="BI123" s="399"/>
      <c r="BJ123" s="430"/>
      <c r="BK123" s="384"/>
      <c r="BN123" s="26"/>
      <c r="BO123" s="26"/>
      <c r="BP123" s="26"/>
      <c r="BQ123" s="26"/>
      <c r="BS123" s="26"/>
      <c r="BT123" s="26"/>
      <c r="BU123" s="26"/>
      <c r="BV123" s="26"/>
    </row>
    <row r="124" spans="2:74" ht="11.4" customHeight="1" x14ac:dyDescent="0.3">
      <c r="B124" s="411" t="s">
        <v>255</v>
      </c>
      <c r="Y124" s="26"/>
      <c r="AB124" s="47"/>
      <c r="AC124" s="48"/>
      <c r="AD124" s="48"/>
      <c r="AE124" s="49">
        <v>0</v>
      </c>
      <c r="AF124" s="22"/>
      <c r="AG124" s="47"/>
      <c r="AH124" s="48"/>
      <c r="AI124" s="48"/>
      <c r="AJ124" s="49"/>
      <c r="AK124" s="22"/>
      <c r="AL124" s="47"/>
      <c r="AM124" s="48"/>
      <c r="AN124" s="48"/>
      <c r="AO124" s="49">
        <v>0</v>
      </c>
      <c r="AP124" s="22"/>
      <c r="AQ124" s="47"/>
      <c r="AR124" s="48"/>
      <c r="AS124" s="48"/>
      <c r="AT124" s="49"/>
      <c r="AV124" s="399"/>
      <c r="AW124" s="399"/>
      <c r="AX124" s="399"/>
      <c r="AY124" s="399"/>
      <c r="AZ124" s="180"/>
      <c r="BA124" s="47"/>
      <c r="BB124" s="48"/>
      <c r="BC124" s="48"/>
      <c r="BD124" s="520"/>
      <c r="BE124" s="494"/>
      <c r="BF124" s="399"/>
      <c r="BG124" s="399"/>
      <c r="BH124" s="399"/>
      <c r="BI124" s="399"/>
      <c r="BJ124" s="430"/>
      <c r="BK124" s="384"/>
      <c r="BN124" s="26"/>
      <c r="BO124" s="26"/>
      <c r="BP124" s="26"/>
      <c r="BQ124" s="26"/>
      <c r="BS124" s="26"/>
      <c r="BT124" s="26"/>
      <c r="BU124" s="26"/>
      <c r="BV124" s="26"/>
    </row>
    <row r="125" spans="2:74" ht="11.4" customHeight="1" x14ac:dyDescent="0.3">
      <c r="B125" s="411" t="s">
        <v>256</v>
      </c>
      <c r="Y125" s="26"/>
      <c r="AB125" s="47"/>
      <c r="AC125" s="48"/>
      <c r="AD125" s="48"/>
      <c r="AE125" s="49">
        <v>0</v>
      </c>
      <c r="AF125" s="22"/>
      <c r="AG125" s="47"/>
      <c r="AH125" s="48"/>
      <c r="AI125" s="48"/>
      <c r="AJ125" s="49"/>
      <c r="AK125" s="22"/>
      <c r="AL125" s="47"/>
      <c r="AM125" s="48"/>
      <c r="AN125" s="48"/>
      <c r="AO125" s="49">
        <v>0</v>
      </c>
      <c r="AP125" s="22"/>
      <c r="AQ125" s="47"/>
      <c r="AR125" s="48"/>
      <c r="AS125" s="48"/>
      <c r="AT125" s="49"/>
      <c r="AV125" s="399"/>
      <c r="AW125" s="399"/>
      <c r="AX125" s="399"/>
      <c r="AY125" s="399"/>
      <c r="AZ125" s="180"/>
      <c r="BA125" s="47"/>
      <c r="BB125" s="48"/>
      <c r="BC125" s="48"/>
      <c r="BD125" s="520"/>
      <c r="BE125" s="494"/>
      <c r="BF125" s="399"/>
      <c r="BG125" s="399"/>
      <c r="BH125" s="399"/>
      <c r="BI125" s="399"/>
      <c r="BJ125" s="430"/>
      <c r="BK125" s="384"/>
      <c r="BN125" s="26"/>
      <c r="BO125" s="26"/>
      <c r="BP125" s="26"/>
      <c r="BQ125" s="26"/>
      <c r="BS125" s="26"/>
      <c r="BT125" s="26"/>
      <c r="BU125" s="26"/>
      <c r="BV125" s="26"/>
    </row>
    <row r="126" spans="2:74" ht="11.4" customHeight="1" x14ac:dyDescent="0.3">
      <c r="B126" s="411" t="s">
        <v>257</v>
      </c>
      <c r="Y126" s="26"/>
      <c r="AB126" s="47">
        <v>1047</v>
      </c>
      <c r="AC126" s="48">
        <v>1076</v>
      </c>
      <c r="AD126" s="48">
        <v>1097.97543</v>
      </c>
      <c r="AE126" s="49">
        <v>452.66364920000001</v>
      </c>
      <c r="AF126" s="22"/>
      <c r="AG126" s="47">
        <f>AG91</f>
        <v>1047</v>
      </c>
      <c r="AH126" s="48">
        <f>AH91</f>
        <v>1076</v>
      </c>
      <c r="AI126" s="48">
        <f>AI91</f>
        <v>968</v>
      </c>
      <c r="AJ126" s="49">
        <f>AJ91</f>
        <v>465</v>
      </c>
      <c r="AK126" s="22"/>
      <c r="AL126" s="47">
        <v>-66</v>
      </c>
      <c r="AM126" s="48">
        <v>-23</v>
      </c>
      <c r="AN126" s="48">
        <v>-136.11526000000001</v>
      </c>
      <c r="AO126" s="49">
        <v>-152.80909</v>
      </c>
      <c r="AP126" s="22"/>
      <c r="AQ126" s="47">
        <f>AQ91</f>
        <v>-66</v>
      </c>
      <c r="AR126" s="48">
        <f>AR91</f>
        <v>-23</v>
      </c>
      <c r="AS126" s="48">
        <f>AS91</f>
        <v>-136.11526000000001</v>
      </c>
      <c r="AT126" s="49">
        <f>AT91</f>
        <v>-152.80909</v>
      </c>
      <c r="AV126" s="399"/>
      <c r="AW126" s="399"/>
      <c r="AX126" s="399"/>
      <c r="AY126" s="399"/>
      <c r="AZ126" s="180"/>
      <c r="BA126" s="47"/>
      <c r="BB126" s="48"/>
      <c r="BC126" s="48"/>
      <c r="BD126" s="520"/>
      <c r="BE126" s="494"/>
      <c r="BF126" s="399"/>
      <c r="BG126" s="399"/>
      <c r="BH126" s="399"/>
      <c r="BI126" s="399"/>
      <c r="BJ126" s="430"/>
      <c r="BK126" s="384"/>
      <c r="BN126" s="26"/>
      <c r="BO126" s="26"/>
      <c r="BP126" s="26"/>
      <c r="BQ126" s="26"/>
      <c r="BS126" s="26"/>
      <c r="BT126" s="26"/>
      <c r="BU126" s="26"/>
      <c r="BV126" s="26"/>
    </row>
    <row r="127" spans="2:74" ht="11.4" customHeight="1" x14ac:dyDescent="0.3">
      <c r="B127" s="411" t="s">
        <v>258</v>
      </c>
      <c r="Y127" s="26"/>
      <c r="AB127" s="47"/>
      <c r="AC127" s="48"/>
      <c r="AD127" s="48"/>
      <c r="AE127" s="49">
        <v>0</v>
      </c>
      <c r="AF127" s="22"/>
      <c r="AG127" s="47">
        <f>AG94</f>
        <v>0</v>
      </c>
      <c r="AH127" s="48">
        <f>AH94</f>
        <v>0</v>
      </c>
      <c r="AI127" s="48">
        <f>AI94</f>
        <v>0</v>
      </c>
      <c r="AJ127" s="49">
        <f>AJ94</f>
        <v>0</v>
      </c>
      <c r="AK127" s="22"/>
      <c r="AL127" s="47"/>
      <c r="AM127" s="48"/>
      <c r="AN127" s="48"/>
      <c r="AO127" s="49">
        <v>146541.65993990001</v>
      </c>
      <c r="AP127" s="22"/>
      <c r="AQ127" s="47">
        <f>AQ94</f>
        <v>0</v>
      </c>
      <c r="AR127" s="48">
        <f>AR94</f>
        <v>0</v>
      </c>
      <c r="AS127" s="48">
        <f>AS94</f>
        <v>0</v>
      </c>
      <c r="AT127" s="49">
        <f>AT94</f>
        <v>146541.65993990001</v>
      </c>
      <c r="AV127" s="399"/>
      <c r="AW127" s="399"/>
      <c r="AX127" s="399"/>
      <c r="AY127" s="399"/>
      <c r="AZ127" s="180"/>
      <c r="BA127" s="47"/>
      <c r="BB127" s="48"/>
      <c r="BC127" s="48"/>
      <c r="BD127" s="520"/>
      <c r="BE127" s="494"/>
      <c r="BF127" s="399"/>
      <c r="BG127" s="399"/>
      <c r="BH127" s="399"/>
      <c r="BI127" s="399"/>
      <c r="BJ127" s="430"/>
      <c r="BK127" s="384"/>
      <c r="BN127" s="26"/>
      <c r="BO127" s="26"/>
      <c r="BP127" s="26"/>
      <c r="BQ127" s="26"/>
      <c r="BS127" s="26"/>
      <c r="BT127" s="26"/>
      <c r="BU127" s="26"/>
      <c r="BV127" s="26"/>
    </row>
    <row r="128" spans="2:74" ht="11.4" customHeight="1" x14ac:dyDescent="0.3">
      <c r="B128" s="411" t="s">
        <v>259</v>
      </c>
      <c r="Y128" s="26"/>
      <c r="AB128" s="47"/>
      <c r="AC128" s="48">
        <v>1064</v>
      </c>
      <c r="AD128" s="48">
        <v>1064</v>
      </c>
      <c r="AE128" s="49">
        <v>2028.08276</v>
      </c>
      <c r="AF128" s="22"/>
      <c r="AG128" s="47">
        <f t="shared" ref="AG128:AJ129" si="31">AB128</f>
        <v>0</v>
      </c>
      <c r="AH128" s="48">
        <f t="shared" si="31"/>
        <v>1064</v>
      </c>
      <c r="AI128" s="48">
        <f t="shared" si="31"/>
        <v>1064</v>
      </c>
      <c r="AJ128" s="49">
        <f t="shared" si="31"/>
        <v>2028.08276</v>
      </c>
      <c r="AK128" s="22"/>
      <c r="AL128" s="47"/>
      <c r="AM128" s="48">
        <v>3606</v>
      </c>
      <c r="AN128" s="48">
        <v>-575.82550000000003</v>
      </c>
      <c r="AO128" s="49">
        <v>1780.4865188000001</v>
      </c>
      <c r="AP128" s="22"/>
      <c r="AQ128" s="47">
        <f t="shared" ref="AQ128:AT129" si="32">AL128</f>
        <v>0</v>
      </c>
      <c r="AR128" s="48">
        <f t="shared" si="32"/>
        <v>3606</v>
      </c>
      <c r="AS128" s="48">
        <f t="shared" si="32"/>
        <v>-575.82550000000003</v>
      </c>
      <c r="AT128" s="49">
        <f t="shared" si="32"/>
        <v>1780.4865188000001</v>
      </c>
      <c r="AV128" s="399"/>
      <c r="AW128" s="399"/>
      <c r="AX128" s="399"/>
      <c r="AY128" s="399"/>
      <c r="AZ128" s="180"/>
      <c r="BA128" s="47"/>
      <c r="BB128" s="48"/>
      <c r="BC128" s="48"/>
      <c r="BD128" s="520"/>
      <c r="BE128" s="494"/>
      <c r="BF128" s="399"/>
      <c r="BG128" s="399"/>
      <c r="BH128" s="399"/>
      <c r="BI128" s="399"/>
      <c r="BJ128" s="430"/>
      <c r="BK128" s="384"/>
      <c r="BN128" s="26"/>
      <c r="BO128" s="26"/>
      <c r="BP128" s="26"/>
      <c r="BQ128" s="26"/>
      <c r="BS128" s="26"/>
      <c r="BT128" s="26"/>
      <c r="BU128" s="26"/>
      <c r="BV128" s="26"/>
    </row>
    <row r="129" spans="1:74" ht="11.4" customHeight="1" x14ac:dyDescent="0.3">
      <c r="B129" s="411" t="s">
        <v>260</v>
      </c>
      <c r="Y129" s="26"/>
      <c r="AB129" s="47">
        <v>-574</v>
      </c>
      <c r="AC129" s="48">
        <v>-3033</v>
      </c>
      <c r="AD129" s="48">
        <v>-3116.1853316999996</v>
      </c>
      <c r="AE129" s="49">
        <v>-5494.4495790480005</v>
      </c>
      <c r="AF129" s="22"/>
      <c r="AG129" s="47">
        <f t="shared" si="31"/>
        <v>-574</v>
      </c>
      <c r="AH129" s="48">
        <f t="shared" si="31"/>
        <v>-3033</v>
      </c>
      <c r="AI129" s="48">
        <f t="shared" si="31"/>
        <v>-3116.1853316999996</v>
      </c>
      <c r="AJ129" s="49">
        <f t="shared" si="31"/>
        <v>-5494.4495790480005</v>
      </c>
      <c r="AK129" s="22"/>
      <c r="AL129" s="47">
        <v>-1185</v>
      </c>
      <c r="AM129" s="48">
        <v>-7556</v>
      </c>
      <c r="AN129" s="48">
        <v>-9832.0545507000024</v>
      </c>
      <c r="AO129" s="49">
        <v>-10544.732348899999</v>
      </c>
      <c r="AP129" s="22"/>
      <c r="AQ129" s="47">
        <f t="shared" si="32"/>
        <v>-1185</v>
      </c>
      <c r="AR129" s="48">
        <f t="shared" si="32"/>
        <v>-7556</v>
      </c>
      <c r="AS129" s="48">
        <f t="shared" si="32"/>
        <v>-9832.0545507000024</v>
      </c>
      <c r="AT129" s="49">
        <f t="shared" si="32"/>
        <v>-10544.732348899999</v>
      </c>
      <c r="AV129" s="399"/>
      <c r="AW129" s="399"/>
      <c r="AX129" s="399"/>
      <c r="AY129" s="399"/>
      <c r="AZ129" s="180"/>
      <c r="BA129" s="47">
        <v>-1476.0883741999999</v>
      </c>
      <c r="BB129" s="48"/>
      <c r="BC129" s="48"/>
      <c r="BD129" s="520"/>
      <c r="BE129" s="494"/>
      <c r="BF129" s="399"/>
      <c r="BG129" s="399"/>
      <c r="BH129" s="399"/>
      <c r="BI129" s="399"/>
      <c r="BJ129" s="430"/>
      <c r="BK129" s="384"/>
      <c r="BN129" s="26"/>
      <c r="BO129" s="26"/>
      <c r="BP129" s="26"/>
      <c r="BQ129" s="26"/>
      <c r="BS129" s="26"/>
      <c r="BT129" s="26"/>
      <c r="BU129" s="26"/>
      <c r="BV129" s="26"/>
    </row>
    <row r="130" spans="1:74" ht="11.4" customHeight="1" x14ac:dyDescent="0.3">
      <c r="B130" s="411" t="s">
        <v>189</v>
      </c>
      <c r="Y130" s="26"/>
      <c r="AB130" s="47"/>
      <c r="AC130" s="48"/>
      <c r="AD130" s="48"/>
      <c r="AE130" s="49">
        <v>0</v>
      </c>
      <c r="AF130" s="22"/>
      <c r="AG130" s="47">
        <f>AG95</f>
        <v>-606.68999999999994</v>
      </c>
      <c r="AH130" s="48">
        <f>AH95</f>
        <v>292.32350000000008</v>
      </c>
      <c r="AI130" s="48">
        <f>AI95</f>
        <v>1406.1115</v>
      </c>
      <c r="AJ130" s="49">
        <f>AJ95</f>
        <v>4433.9325000000008</v>
      </c>
      <c r="AK130" s="22"/>
      <c r="AL130" s="47">
        <f>AL95</f>
        <v>0</v>
      </c>
      <c r="AM130" s="48">
        <f>AM95</f>
        <v>0</v>
      </c>
      <c r="AN130" s="48">
        <f>-AN95</f>
        <v>0</v>
      </c>
      <c r="AO130" s="49">
        <f>-AO95</f>
        <v>0</v>
      </c>
      <c r="AP130" s="22"/>
      <c r="AQ130" s="47">
        <f>AQ95</f>
        <v>33.766399999999997</v>
      </c>
      <c r="AR130" s="48">
        <f>AR95</f>
        <v>29.545599999999997</v>
      </c>
      <c r="AS130" s="48">
        <f>AS95</f>
        <v>29.545599999999997</v>
      </c>
      <c r="AT130" s="49">
        <f>AT95</f>
        <v>29.545599999999997</v>
      </c>
      <c r="AV130" s="399"/>
      <c r="AW130" s="399"/>
      <c r="AX130" s="399"/>
      <c r="AY130" s="399"/>
      <c r="AZ130" s="180"/>
      <c r="BA130" s="47">
        <v>-1764.1814099999999</v>
      </c>
      <c r="BB130" s="48"/>
      <c r="BC130" s="48"/>
      <c r="BD130" s="520"/>
      <c r="BE130" s="494"/>
      <c r="BF130" s="399"/>
      <c r="BG130" s="399"/>
      <c r="BH130" s="399"/>
      <c r="BI130" s="399"/>
      <c r="BJ130" s="430"/>
      <c r="BK130" s="384"/>
      <c r="BN130" s="26"/>
      <c r="BO130" s="26"/>
      <c r="BP130" s="26"/>
      <c r="BQ130" s="26"/>
      <c r="BS130" s="26"/>
      <c r="BT130" s="26"/>
      <c r="BU130" s="26"/>
      <c r="BV130" s="26"/>
    </row>
    <row r="131" spans="1:74" ht="11.4" customHeight="1" x14ac:dyDescent="0.3">
      <c r="B131" s="410" t="s">
        <v>80</v>
      </c>
      <c r="Y131" s="26"/>
      <c r="AB131" s="427">
        <f>SUM(AB117:AB130)</f>
        <v>2602</v>
      </c>
      <c r="AC131" s="428">
        <f>SUM(AC117:AC130)</f>
        <v>14247</v>
      </c>
      <c r="AD131" s="428">
        <f>SUM(AD117:AD130)</f>
        <v>23345.7900983</v>
      </c>
      <c r="AE131" s="429">
        <f>SUM(AE117:AE130)</f>
        <v>26351.699920152001</v>
      </c>
      <c r="AF131" s="22"/>
      <c r="AG131" s="427">
        <f>SUM(AG117:AG130)</f>
        <v>2545.6645000000003</v>
      </c>
      <c r="AH131" s="428">
        <f>SUM(AH117:AH130)</f>
        <v>16165.053000000002</v>
      </c>
      <c r="AI131" s="428">
        <f>SUM(AI117:AI130)</f>
        <v>19698.1476683</v>
      </c>
      <c r="AJ131" s="429">
        <f>SUM(AJ117:AJ130)</f>
        <v>45699.892380952006</v>
      </c>
      <c r="AK131" s="40"/>
      <c r="AL131" s="427">
        <f>SUM(AL117:AL130)</f>
        <v>5334</v>
      </c>
      <c r="AM131" s="428">
        <f>SUM(AM117:AM130)</f>
        <v>36382</v>
      </c>
      <c r="AN131" s="428">
        <f>SUM(AN117:AN130)</f>
        <v>42184.559549300015</v>
      </c>
      <c r="AO131" s="429">
        <f>SUM(AO117:AO130)</f>
        <v>194402.38417980002</v>
      </c>
      <c r="AP131" s="22"/>
      <c r="AQ131" s="427">
        <f>SUM(AQ117:AQ130)</f>
        <v>6503.1616000000004</v>
      </c>
      <c r="AR131" s="428">
        <f>SUM(AR117:AR130)</f>
        <v>39893.705600000001</v>
      </c>
      <c r="AS131" s="428">
        <f>SUM(AS117:AS130)</f>
        <v>45696.265149300001</v>
      </c>
      <c r="AT131" s="429">
        <f>SUM(AT117:AT130)</f>
        <v>197914.08977980004</v>
      </c>
      <c r="AV131" s="399"/>
      <c r="AW131" s="399"/>
      <c r="AX131" s="399"/>
      <c r="AY131" s="399"/>
      <c r="AZ131" s="180"/>
      <c r="BA131" s="427">
        <f t="shared" ref="BA131:BD131" si="33">SUM(BA117:BA130)</f>
        <v>4810.2110857999996</v>
      </c>
      <c r="BB131" s="428">
        <f t="shared" si="33"/>
        <v>0</v>
      </c>
      <c r="BC131" s="428">
        <f t="shared" si="33"/>
        <v>0</v>
      </c>
      <c r="BD131" s="428">
        <f t="shared" si="33"/>
        <v>0</v>
      </c>
      <c r="BE131" s="494"/>
      <c r="BF131" s="399"/>
      <c r="BG131" s="399"/>
      <c r="BH131" s="399"/>
      <c r="BI131" s="399"/>
      <c r="BJ131" s="430"/>
      <c r="BK131" s="384"/>
      <c r="BN131" s="26"/>
      <c r="BO131" s="26"/>
      <c r="BP131" s="26"/>
      <c r="BQ131" s="26"/>
      <c r="BS131" s="26"/>
      <c r="BT131" s="26"/>
      <c r="BU131" s="26"/>
      <c r="BV131" s="26"/>
    </row>
    <row r="132" spans="1:74" s="26" customFormat="1" ht="11.4" customHeight="1" x14ac:dyDescent="0.3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AU132" s="25"/>
      <c r="AV132" s="180"/>
      <c r="AW132" s="180"/>
      <c r="AX132" s="180"/>
      <c r="AY132" s="180"/>
      <c r="AZ132" s="180"/>
      <c r="BE132" s="430"/>
      <c r="BF132" s="180"/>
      <c r="BG132" s="180"/>
      <c r="BH132" s="180"/>
      <c r="BI132" s="180"/>
      <c r="BJ132" s="180"/>
      <c r="BK132" s="384"/>
    </row>
    <row r="133" spans="1:74" ht="11.4" customHeight="1" x14ac:dyDescent="0.3">
      <c r="B133" s="412" t="s">
        <v>261</v>
      </c>
      <c r="Y133" s="26"/>
      <c r="AB133" s="133">
        <f>AB115+AB131</f>
        <v>21629</v>
      </c>
      <c r="AC133" s="133">
        <f>AC115+AC131</f>
        <v>52377</v>
      </c>
      <c r="AD133" s="133">
        <f>AD115+AD131</f>
        <v>141340.7900983</v>
      </c>
      <c r="AE133" s="133">
        <f>AE115+AE131</f>
        <v>192241.69992015199</v>
      </c>
      <c r="AF133" s="22"/>
      <c r="AG133" s="133">
        <f>AG115+AG131</f>
        <v>18544.166632795128</v>
      </c>
      <c r="AH133" s="133">
        <f>AH115+AH131</f>
        <v>54238.37765734733</v>
      </c>
      <c r="AI133" s="133">
        <f>AI115+AI131</f>
        <v>145877.4443339048</v>
      </c>
      <c r="AJ133" s="133">
        <f>AJ115+AJ131</f>
        <v>174990.99819364122</v>
      </c>
      <c r="AK133" s="22"/>
      <c r="AL133" s="133">
        <f>AL115+AL131</f>
        <v>17751</v>
      </c>
      <c r="AM133" s="133">
        <f>AM115+AM131</f>
        <v>39543</v>
      </c>
      <c r="AN133" s="133">
        <f>AN115+AN131</f>
        <v>147204.70141149987</v>
      </c>
      <c r="AO133" s="133">
        <f>AO115+AO131</f>
        <v>172329.45966110032</v>
      </c>
      <c r="AP133" s="22"/>
      <c r="AQ133" s="133">
        <f>AQ115+AQ131</f>
        <v>20285.917320323824</v>
      </c>
      <c r="AR133" s="133">
        <f>AR115+AR131</f>
        <v>39960.382217975886</v>
      </c>
      <c r="AS133" s="133">
        <f>AS115+AS131</f>
        <v>147622.08362947596</v>
      </c>
      <c r="AT133" s="133">
        <f>AT115+AT131</f>
        <v>172746.84187387573</v>
      </c>
      <c r="AV133" s="399"/>
      <c r="AW133" s="399"/>
      <c r="AX133" s="399"/>
      <c r="AY133" s="399"/>
      <c r="AZ133" s="180"/>
      <c r="BA133" s="133">
        <f>BA115+BA131</f>
        <v>-8924.7851527000385</v>
      </c>
      <c r="BB133" s="133"/>
      <c r="BC133" s="133"/>
      <c r="BD133" s="133"/>
      <c r="BE133" s="430"/>
      <c r="BF133" s="399"/>
      <c r="BG133" s="399"/>
      <c r="BH133" s="399"/>
      <c r="BI133" s="399"/>
      <c r="BJ133" s="430"/>
      <c r="BK133" s="384"/>
      <c r="BN133" s="26"/>
      <c r="BO133" s="26"/>
      <c r="BP133" s="26"/>
      <c r="BQ133" s="26"/>
      <c r="BS133" s="26"/>
      <c r="BT133" s="26"/>
      <c r="BU133" s="26"/>
      <c r="BV133" s="26"/>
    </row>
    <row r="134" spans="1:74" ht="11.4" customHeight="1" x14ac:dyDescent="0.3">
      <c r="AB134" s="22"/>
      <c r="AC134" s="22"/>
      <c r="AD134" s="22"/>
      <c r="AE134" s="22"/>
      <c r="AF134" s="22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Z134" s="418"/>
      <c r="BA134" s="418"/>
      <c r="BB134" s="418"/>
      <c r="BC134" s="418"/>
      <c r="BD134" s="418"/>
      <c r="BE134" s="418"/>
      <c r="BJ134" s="418"/>
      <c r="BN134" s="26"/>
      <c r="BO134" s="26"/>
      <c r="BP134" s="26"/>
      <c r="BQ134" s="26"/>
      <c r="BS134" s="26"/>
      <c r="BT134" s="26"/>
      <c r="BU134" s="26"/>
      <c r="BV134" s="26"/>
    </row>
    <row r="135" spans="1:74" ht="11.4" customHeight="1" x14ac:dyDescent="0.3"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Z135" s="430"/>
      <c r="BA135" s="430"/>
      <c r="BB135" s="430"/>
      <c r="BC135" s="430"/>
      <c r="BD135" s="430"/>
      <c r="BE135" s="430"/>
      <c r="BJ135" s="430"/>
      <c r="BK135" s="22"/>
      <c r="BN135" s="26"/>
      <c r="BO135" s="26"/>
      <c r="BP135" s="26"/>
      <c r="BQ135" s="26"/>
      <c r="BS135" s="26"/>
      <c r="BT135" s="26"/>
      <c r="BU135" s="26"/>
      <c r="BV135" s="26"/>
    </row>
  </sheetData>
  <mergeCells count="32">
    <mergeCell ref="AV67:AY67"/>
    <mergeCell ref="BF67:BI67"/>
    <mergeCell ref="BF6:BI6"/>
    <mergeCell ref="BF66:BI66"/>
    <mergeCell ref="AV5:AY5"/>
    <mergeCell ref="AV6:AY6"/>
    <mergeCell ref="BA6:BD6"/>
    <mergeCell ref="BF5:BI5"/>
    <mergeCell ref="BA65:BD65"/>
    <mergeCell ref="AV66:AY66"/>
    <mergeCell ref="BA66:BD66"/>
    <mergeCell ref="AQ6:AT6"/>
    <mergeCell ref="AQ5:AT5"/>
    <mergeCell ref="AG5:AJ5"/>
    <mergeCell ref="AG6:AJ6"/>
    <mergeCell ref="AG66:AJ66"/>
    <mergeCell ref="AG65:AJ65"/>
    <mergeCell ref="AL6:AO6"/>
    <mergeCell ref="AL66:AO66"/>
    <mergeCell ref="AQ65:AT65"/>
    <mergeCell ref="AQ66:AT66"/>
    <mergeCell ref="P5:S5"/>
    <mergeCell ref="D6:G6"/>
    <mergeCell ref="J6:M6"/>
    <mergeCell ref="P6:S6"/>
    <mergeCell ref="V6:Y6"/>
    <mergeCell ref="AB6:AE6"/>
    <mergeCell ref="D66:G66"/>
    <mergeCell ref="J66:M66"/>
    <mergeCell ref="P66:S66"/>
    <mergeCell ref="V66:Y66"/>
    <mergeCell ref="AB66:AE66"/>
  </mergeCells>
  <phoneticPr fontId="61" type="noConversion"/>
  <pageMargins left="0.70866141732283472" right="0.70866141732283472" top="0.74803149606299213" bottom="0.74803149606299213" header="0.31496062992125984" footer="0.31496062992125984"/>
  <pageSetup paperSize="8" scale="45" orientation="landscape" r:id="rId1"/>
  <rowBreaks count="1" manualBreakCount="1">
    <brk id="64" max="63" man="1"/>
  </rowBreaks>
  <ignoredErrors>
    <ignoredError sqref="AB73:AE73 BA73 BF100:BF113" formula="1"/>
    <ignoredError sqref="AB26:AE26 AL26:AO26 BA26" formulaRange="1"/>
    <ignoredError sqref="BI7 AY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34633-1E89-4E37-8EB5-1A4947B49232}">
  <sheetPr>
    <tabColor theme="4" tint="-0.499984740745262"/>
    <pageSetUpPr fitToPage="1"/>
  </sheetPr>
  <dimension ref="A1:XFD64"/>
  <sheetViews>
    <sheetView showGridLines="0" workbookViewId="0">
      <pane xSplit="26" ySplit="8" topLeftCell="BB9" activePane="bottomRight" state="frozen"/>
      <selection pane="topRight" activeCell="AA1" sqref="AA1"/>
      <selection pane="bottomLeft" activeCell="A9" sqref="A9"/>
      <selection pane="bottomRight" activeCell="B4" sqref="B4"/>
    </sheetView>
  </sheetViews>
  <sheetFormatPr defaultColWidth="0" defaultRowHeight="14.4" outlineLevelCol="1" x14ac:dyDescent="0.3"/>
  <cols>
    <col min="1" max="1" width="2.5546875" style="22" customWidth="1"/>
    <col min="2" max="2" width="56.109375" style="22" customWidth="1"/>
    <col min="3" max="3" width="0.88671875" style="22" customWidth="1"/>
    <col min="4" max="4" width="9.109375" style="22" hidden="1" customWidth="1" outlineLevel="1"/>
    <col min="5" max="5" width="0.88671875" style="22" hidden="1" customWidth="1" outlineLevel="1"/>
    <col min="6" max="9" width="9.109375" style="22" hidden="1" customWidth="1" outlineLevel="1"/>
    <col min="10" max="10" width="0.88671875" style="22" hidden="1" customWidth="1" outlineLevel="1"/>
    <col min="11" max="14" width="9.109375" style="22" hidden="1" customWidth="1" outlineLevel="1"/>
    <col min="15" max="15" width="0.88671875" style="22" hidden="1" customWidth="1" outlineLevel="1"/>
    <col min="16" max="20" width="9.109375" style="22" hidden="1" customWidth="1" outlineLevel="1"/>
    <col min="21" max="21" width="0.88671875" style="22" hidden="1" customWidth="1" outlineLevel="1"/>
    <col min="22" max="26" width="9.109375" style="22" hidden="1" customWidth="1" outlineLevel="1"/>
    <col min="27" max="27" width="1" style="22" customWidth="1" collapsed="1"/>
    <col min="28" max="31" width="9.109375" style="22" customWidth="1"/>
    <col min="32" max="32" width="0.88671875" style="22" customWidth="1"/>
    <col min="33" max="36" width="9.109375" style="22" customWidth="1"/>
    <col min="37" max="37" width="0.88671875" style="22" customWidth="1"/>
    <col min="38" max="41" width="9.109375" style="22" customWidth="1"/>
    <col min="42" max="42" width="0.88671875" style="22" customWidth="1"/>
    <col min="43" max="45" width="9.109375" style="22" customWidth="1"/>
    <col min="46" max="46" width="9.5546875" style="22" customWidth="1"/>
    <col min="47" max="47" width="0.88671875" style="22" customWidth="1"/>
    <col min="48" max="51" width="10.109375" style="22" customWidth="1"/>
    <col min="52" max="52" width="0.88671875" style="22" customWidth="1"/>
    <col min="53" max="54" width="10.44140625" style="22" customWidth="1"/>
    <col min="55" max="56" width="8.88671875" style="22" customWidth="1"/>
    <col min="57" max="57" width="1.88671875" style="22" customWidth="1"/>
    <col min="58" max="58" width="10.88671875" style="22" bestFit="1" customWidth="1"/>
    <col min="59" max="61" width="10.88671875" style="22" customWidth="1"/>
    <col min="62" max="62" width="2.109375" style="22" customWidth="1"/>
    <col min="63" max="64" width="10.88671875" style="22" customWidth="1"/>
    <col min="65" max="66" width="12" style="22" customWidth="1"/>
    <col min="67" max="67" width="2.109375" style="22" customWidth="1"/>
    <col min="68" max="68" width="10.88671875" style="22" customWidth="1"/>
    <col min="69" max="71" width="10.88671875" style="22" hidden="1" customWidth="1" outlineLevel="1"/>
    <col min="72" max="72" width="12.6640625" customWidth="1" collapsed="1"/>
    <col min="73" max="16383" width="8.88671875" style="22" hidden="1"/>
    <col min="16384" max="16384" width="3.109375" style="22" customWidth="1"/>
  </cols>
  <sheetData>
    <row r="1" spans="1:72 16384:16384" x14ac:dyDescent="0.3">
      <c r="B1" s="236"/>
      <c r="C1" s="236"/>
      <c r="D1" s="26"/>
      <c r="E1" s="26"/>
      <c r="F1" s="237"/>
      <c r="G1" s="26"/>
      <c r="H1" s="26"/>
      <c r="I1" s="26"/>
      <c r="J1" s="26"/>
      <c r="K1" s="26"/>
      <c r="L1" s="26"/>
      <c r="N1" s="26"/>
      <c r="O1" s="26"/>
      <c r="P1" s="26"/>
      <c r="Q1" s="26"/>
      <c r="R1" s="26"/>
      <c r="S1" s="237"/>
      <c r="T1" s="237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Z1" s="26"/>
      <c r="BA1" s="26"/>
      <c r="BB1" s="26"/>
    </row>
    <row r="2" spans="1:72 16384:16384" x14ac:dyDescent="0.3">
      <c r="C2" s="236"/>
      <c r="D2" s="26"/>
      <c r="E2" s="26"/>
      <c r="F2" s="237"/>
      <c r="G2" s="26"/>
      <c r="H2" s="26"/>
      <c r="I2" s="26"/>
      <c r="J2" s="26"/>
      <c r="K2" s="26"/>
      <c r="L2" s="26"/>
      <c r="N2" s="26"/>
      <c r="O2" s="26"/>
      <c r="P2" s="26"/>
      <c r="Q2" s="26"/>
      <c r="R2" s="26"/>
      <c r="S2" s="237"/>
      <c r="T2" s="237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Z2" s="26"/>
      <c r="BA2" s="26"/>
      <c r="BB2" s="26"/>
    </row>
    <row r="3" spans="1:72 16384:16384" x14ac:dyDescent="0.3">
      <c r="D3" s="27"/>
      <c r="E3" s="26"/>
      <c r="F3" s="237"/>
      <c r="G3" s="27"/>
      <c r="H3" s="27"/>
      <c r="I3" s="178"/>
      <c r="J3" s="178"/>
      <c r="K3" s="27"/>
      <c r="L3" s="27"/>
      <c r="N3" s="27"/>
      <c r="O3" s="237"/>
      <c r="P3" s="27"/>
      <c r="Q3" s="27"/>
      <c r="R3" s="27"/>
      <c r="S3" s="237"/>
      <c r="T3" s="237"/>
      <c r="U3" s="23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Z3" s="27"/>
      <c r="BA3" s="27"/>
      <c r="BB3" s="27"/>
    </row>
    <row r="4" spans="1:72 16384:16384" x14ac:dyDescent="0.3">
      <c r="B4" s="23" t="s">
        <v>0</v>
      </c>
      <c r="C4" s="236"/>
      <c r="D4" s="26"/>
      <c r="E4" s="26"/>
      <c r="F4" s="237"/>
      <c r="G4" s="26"/>
      <c r="H4" s="26"/>
      <c r="I4" s="26"/>
      <c r="J4" s="26"/>
      <c r="K4" s="26"/>
      <c r="L4" s="26"/>
      <c r="N4" s="26"/>
      <c r="O4" s="26"/>
      <c r="P4" s="26"/>
      <c r="Q4" s="26"/>
      <c r="R4" s="26"/>
      <c r="S4" s="237"/>
      <c r="T4" s="237"/>
      <c r="U4" s="26"/>
      <c r="V4" s="238"/>
      <c r="W4" s="238"/>
      <c r="X4" s="238"/>
      <c r="Y4" s="238"/>
      <c r="Z4" s="238"/>
      <c r="AA4" s="26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8"/>
      <c r="AT4" s="238"/>
      <c r="AU4" s="28"/>
      <c r="AV4" s="28"/>
      <c r="AW4" s="26"/>
      <c r="AZ4" s="28"/>
      <c r="BA4" s="28"/>
      <c r="BB4" s="26"/>
    </row>
    <row r="5" spans="1:72 16384:16384" x14ac:dyDescent="0.3">
      <c r="B5" s="29" t="s">
        <v>95</v>
      </c>
      <c r="D5" s="27"/>
      <c r="E5" s="26"/>
      <c r="F5" s="237"/>
      <c r="G5" s="27"/>
      <c r="H5" s="27"/>
      <c r="I5" s="178"/>
      <c r="J5" s="26"/>
      <c r="K5" s="27"/>
      <c r="L5" s="27"/>
      <c r="N5" s="27"/>
      <c r="O5" s="237"/>
      <c r="P5" s="27"/>
      <c r="Q5" s="27"/>
      <c r="R5" s="27"/>
      <c r="S5" s="237"/>
      <c r="T5" s="237"/>
      <c r="U5" s="23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Z5" s="27"/>
      <c r="BA5" s="27"/>
      <c r="BB5" s="27"/>
      <c r="BF5" s="180"/>
      <c r="BG5" s="180"/>
      <c r="BH5" s="180"/>
      <c r="BI5" s="180"/>
      <c r="BK5" s="180"/>
      <c r="BL5" s="180"/>
      <c r="BS5" s="180"/>
    </row>
    <row r="6" spans="1:72 16384:16384" ht="25.95" customHeight="1" x14ac:dyDescent="0.3">
      <c r="B6" s="13"/>
      <c r="C6" s="14"/>
      <c r="D6" s="15" t="s">
        <v>96</v>
      </c>
      <c r="E6" s="26"/>
      <c r="F6" s="15" t="s">
        <v>97</v>
      </c>
      <c r="G6" s="15" t="s">
        <v>98</v>
      </c>
      <c r="H6" s="15" t="s">
        <v>99</v>
      </c>
      <c r="I6" s="15" t="s">
        <v>96</v>
      </c>
      <c r="J6" s="26"/>
      <c r="K6" s="15" t="s">
        <v>97</v>
      </c>
      <c r="L6" s="15" t="s">
        <v>98</v>
      </c>
      <c r="M6" s="15" t="s">
        <v>99</v>
      </c>
      <c r="N6" s="15" t="s">
        <v>96</v>
      </c>
      <c r="O6" s="26"/>
      <c r="P6" s="15" t="s">
        <v>97</v>
      </c>
      <c r="Q6" s="15" t="s">
        <v>98</v>
      </c>
      <c r="R6" s="15" t="s">
        <v>99</v>
      </c>
      <c r="S6" s="15" t="s">
        <v>96</v>
      </c>
      <c r="T6" s="15" t="s">
        <v>96</v>
      </c>
      <c r="U6" s="26"/>
      <c r="V6" s="15" t="s">
        <v>97</v>
      </c>
      <c r="W6" s="15" t="s">
        <v>98</v>
      </c>
      <c r="X6" s="15" t="s">
        <v>99</v>
      </c>
      <c r="Y6" s="15" t="s">
        <v>96</v>
      </c>
      <c r="Z6" s="15" t="s">
        <v>96</v>
      </c>
      <c r="AB6" s="15" t="s">
        <v>97</v>
      </c>
      <c r="AC6" s="15" t="s">
        <v>98</v>
      </c>
      <c r="AD6" s="15" t="s">
        <v>99</v>
      </c>
      <c r="AE6" s="15" t="s">
        <v>96</v>
      </c>
      <c r="AG6" s="15" t="s">
        <v>97</v>
      </c>
      <c r="AH6" s="15" t="s">
        <v>98</v>
      </c>
      <c r="AI6" s="15" t="s">
        <v>99</v>
      </c>
      <c r="AJ6" s="15" t="s">
        <v>96</v>
      </c>
      <c r="AL6" s="15" t="s">
        <v>97</v>
      </c>
      <c r="AM6" s="15" t="s">
        <v>98</v>
      </c>
      <c r="AN6" s="15" t="s">
        <v>99</v>
      </c>
      <c r="AO6" s="15" t="s">
        <v>96</v>
      </c>
      <c r="AQ6" s="15" t="s">
        <v>97</v>
      </c>
      <c r="AR6" s="15" t="s">
        <v>98</v>
      </c>
      <c r="AS6" s="15" t="s">
        <v>99</v>
      </c>
      <c r="AT6" s="15" t="s">
        <v>96</v>
      </c>
      <c r="AV6" s="15" t="s">
        <v>97</v>
      </c>
      <c r="AW6" s="15" t="s">
        <v>98</v>
      </c>
      <c r="AX6" s="15" t="s">
        <v>99</v>
      </c>
      <c r="AY6" s="15" t="s">
        <v>96</v>
      </c>
      <c r="BA6" s="15" t="s">
        <v>97</v>
      </c>
      <c r="BB6" s="15" t="s">
        <v>98</v>
      </c>
      <c r="BC6" s="15" t="s">
        <v>99</v>
      </c>
      <c r="BD6" s="15" t="s">
        <v>96</v>
      </c>
      <c r="BF6" s="15" t="s">
        <v>97</v>
      </c>
      <c r="BG6" s="15" t="s">
        <v>98</v>
      </c>
      <c r="BH6" s="15" t="s">
        <v>99</v>
      </c>
      <c r="BI6" s="15" t="s">
        <v>96</v>
      </c>
      <c r="BK6" s="21" t="s">
        <v>100</v>
      </c>
      <c r="BL6" s="15" t="s">
        <v>98</v>
      </c>
      <c r="BM6" s="15" t="s">
        <v>99</v>
      </c>
      <c r="BN6" s="15" t="s">
        <v>96</v>
      </c>
      <c r="BO6" s="444"/>
      <c r="BP6" s="449" t="s">
        <v>100</v>
      </c>
      <c r="BQ6" s="445" t="s">
        <v>98</v>
      </c>
      <c r="BR6" s="445" t="s">
        <v>99</v>
      </c>
      <c r="BS6" s="445" t="s">
        <v>96</v>
      </c>
    </row>
    <row r="7" spans="1:72 16384:16384" ht="19.2" customHeight="1" x14ac:dyDescent="0.3">
      <c r="B7" s="3" t="s">
        <v>5</v>
      </c>
      <c r="C7" s="14"/>
      <c r="D7" s="16">
        <v>2013</v>
      </c>
      <c r="E7" s="26"/>
      <c r="F7" s="16">
        <v>2014</v>
      </c>
      <c r="G7" s="16">
        <v>2014</v>
      </c>
      <c r="H7" s="16">
        <v>2014</v>
      </c>
      <c r="I7" s="16">
        <v>2014</v>
      </c>
      <c r="J7" s="26"/>
      <c r="K7" s="16">
        <v>2015</v>
      </c>
      <c r="L7" s="16">
        <v>2015</v>
      </c>
      <c r="M7" s="16">
        <v>2015</v>
      </c>
      <c r="N7" s="16">
        <v>2015</v>
      </c>
      <c r="O7" s="26"/>
      <c r="P7" s="16">
        <v>2016</v>
      </c>
      <c r="Q7" s="16">
        <v>2016</v>
      </c>
      <c r="R7" s="16">
        <v>2016</v>
      </c>
      <c r="S7" s="16">
        <v>2016</v>
      </c>
      <c r="T7" s="16">
        <v>2016</v>
      </c>
      <c r="U7" s="26"/>
      <c r="V7" s="16">
        <v>2017</v>
      </c>
      <c r="W7" s="16">
        <v>2017</v>
      </c>
      <c r="X7" s="16">
        <v>2017</v>
      </c>
      <c r="Y7" s="16">
        <v>2017</v>
      </c>
      <c r="Z7" s="16">
        <v>2017</v>
      </c>
      <c r="AB7" s="16">
        <v>2018</v>
      </c>
      <c r="AC7" s="16">
        <v>2018</v>
      </c>
      <c r="AD7" s="16">
        <v>2018</v>
      </c>
      <c r="AE7" s="16">
        <v>2018</v>
      </c>
      <c r="AG7" s="16">
        <v>2019</v>
      </c>
      <c r="AH7" s="16">
        <v>2019</v>
      </c>
      <c r="AI7" s="16">
        <v>2019</v>
      </c>
      <c r="AJ7" s="16">
        <v>2019</v>
      </c>
      <c r="AL7" s="16">
        <v>2020</v>
      </c>
      <c r="AM7" s="16">
        <v>2020</v>
      </c>
      <c r="AN7" s="16">
        <v>2020</v>
      </c>
      <c r="AO7" s="16">
        <v>2020</v>
      </c>
      <c r="AQ7" s="16">
        <v>2021</v>
      </c>
      <c r="AR7" s="16">
        <v>2021</v>
      </c>
      <c r="AS7" s="16">
        <v>2021</v>
      </c>
      <c r="AT7" s="16">
        <v>2021</v>
      </c>
      <c r="AV7" s="16">
        <v>2022</v>
      </c>
      <c r="AW7" s="16">
        <v>2022</v>
      </c>
      <c r="AX7" s="16">
        <v>2022</v>
      </c>
      <c r="AY7" s="16">
        <v>2022</v>
      </c>
      <c r="BA7" s="16">
        <v>2023</v>
      </c>
      <c r="BB7" s="16">
        <v>2023</v>
      </c>
      <c r="BC7" s="16">
        <v>2023</v>
      </c>
      <c r="BD7" s="16">
        <v>2023</v>
      </c>
      <c r="BF7" s="16">
        <v>2024</v>
      </c>
      <c r="BG7" s="16">
        <v>2024</v>
      </c>
      <c r="BH7" s="16">
        <v>2024</v>
      </c>
      <c r="BI7" s="239">
        <v>2024</v>
      </c>
      <c r="BK7" s="16">
        <v>2025</v>
      </c>
      <c r="BL7" s="16">
        <v>2025</v>
      </c>
      <c r="BM7" s="239">
        <v>2025</v>
      </c>
      <c r="BN7" s="239">
        <v>2025</v>
      </c>
      <c r="BP7" s="446">
        <v>2026</v>
      </c>
      <c r="BQ7" s="446">
        <v>2026</v>
      </c>
      <c r="BR7" s="446">
        <v>2026</v>
      </c>
      <c r="BS7" s="446">
        <v>2026</v>
      </c>
    </row>
    <row r="8" spans="1:72 16384:16384" ht="13.2" customHeight="1" x14ac:dyDescent="0.3">
      <c r="B8" s="17"/>
      <c r="C8" s="14"/>
      <c r="D8" s="4" t="s">
        <v>26</v>
      </c>
      <c r="E8" s="26"/>
      <c r="F8" s="8"/>
      <c r="G8" s="8"/>
      <c r="H8" s="8"/>
      <c r="I8" s="4" t="s">
        <v>26</v>
      </c>
      <c r="J8" s="26"/>
      <c r="K8" s="8"/>
      <c r="L8" s="4" t="s">
        <v>25</v>
      </c>
      <c r="M8" s="8"/>
      <c r="N8" s="4" t="s">
        <v>26</v>
      </c>
      <c r="O8" s="237"/>
      <c r="P8" s="8"/>
      <c r="Q8" s="8"/>
      <c r="R8" s="8"/>
      <c r="S8" s="4" t="s">
        <v>26</v>
      </c>
      <c r="T8" s="4" t="s">
        <v>101</v>
      </c>
      <c r="U8" s="237"/>
      <c r="V8" s="8"/>
      <c r="W8" s="8"/>
      <c r="X8" s="8"/>
      <c r="Y8" s="4" t="s">
        <v>26</v>
      </c>
      <c r="Z8" s="4" t="s">
        <v>101</v>
      </c>
      <c r="AB8" s="8"/>
      <c r="AC8" s="18" t="s">
        <v>25</v>
      </c>
      <c r="AD8" s="8"/>
      <c r="AE8" s="4" t="s">
        <v>26</v>
      </c>
      <c r="AG8" s="8"/>
      <c r="AH8" s="18" t="s">
        <v>25</v>
      </c>
      <c r="AI8" s="8"/>
      <c r="AJ8" s="4" t="s">
        <v>26</v>
      </c>
      <c r="AL8" s="8"/>
      <c r="AM8" s="18" t="s">
        <v>25</v>
      </c>
      <c r="AN8" s="8"/>
      <c r="AO8" s="4" t="s">
        <v>26</v>
      </c>
      <c r="AQ8" s="8"/>
      <c r="AR8" s="18" t="s">
        <v>25</v>
      </c>
      <c r="AS8" s="8"/>
      <c r="AT8" s="4" t="s">
        <v>26</v>
      </c>
      <c r="AV8" s="8"/>
      <c r="AW8" s="18" t="s">
        <v>25</v>
      </c>
      <c r="AX8" s="18"/>
      <c r="AY8" s="4" t="s">
        <v>26</v>
      </c>
      <c r="BA8" s="4"/>
      <c r="BB8" s="18" t="s">
        <v>25</v>
      </c>
      <c r="BC8" s="175"/>
      <c r="BD8" s="175" t="s">
        <v>26</v>
      </c>
      <c r="BF8" s="8"/>
      <c r="BG8" s="18" t="s">
        <v>25</v>
      </c>
      <c r="BH8" s="18"/>
      <c r="BI8" s="175" t="s">
        <v>26</v>
      </c>
      <c r="BK8" s="4"/>
      <c r="BL8" s="18" t="s">
        <v>25</v>
      </c>
      <c r="BM8" s="175"/>
      <c r="BN8" s="175" t="s">
        <v>26</v>
      </c>
      <c r="BP8" s="447"/>
      <c r="BQ8" s="448" t="s">
        <v>25</v>
      </c>
      <c r="BR8" s="447"/>
      <c r="BS8" s="447" t="s">
        <v>26</v>
      </c>
    </row>
    <row r="9" spans="1:72 16384:16384" ht="11.4" customHeight="1" x14ac:dyDescent="0.3">
      <c r="B9" s="240"/>
      <c r="C9" s="240"/>
      <c r="D9" s="241"/>
      <c r="E9" s="26"/>
      <c r="F9" s="241"/>
      <c r="G9" s="241"/>
      <c r="H9" s="241"/>
      <c r="I9" s="241"/>
      <c r="J9" s="26"/>
      <c r="K9" s="241"/>
      <c r="L9" s="241"/>
      <c r="M9" s="241"/>
      <c r="N9" s="241"/>
      <c r="O9" s="237"/>
      <c r="P9" s="241"/>
      <c r="Q9" s="241"/>
      <c r="R9" s="241"/>
      <c r="S9" s="241"/>
      <c r="T9" s="241"/>
      <c r="U9" s="237"/>
      <c r="V9" s="241"/>
      <c r="W9" s="241"/>
      <c r="X9" s="241"/>
      <c r="Y9" s="241"/>
      <c r="Z9" s="241"/>
      <c r="AB9" s="241"/>
      <c r="AC9" s="241"/>
      <c r="AD9" s="241"/>
      <c r="AE9" s="241"/>
      <c r="AG9" s="241"/>
      <c r="AH9" s="241"/>
      <c r="AI9" s="241"/>
      <c r="AJ9" s="241"/>
      <c r="AL9" s="241"/>
      <c r="AM9" s="241"/>
      <c r="AN9" s="241"/>
      <c r="AO9" s="241"/>
      <c r="AQ9" s="241"/>
      <c r="AR9" s="241"/>
      <c r="AS9" s="241"/>
      <c r="AT9" s="241"/>
      <c r="BF9" s="180"/>
      <c r="BG9" s="180"/>
      <c r="BH9" s="180"/>
      <c r="BK9" s="25"/>
      <c r="BL9" s="25"/>
      <c r="BS9" s="25"/>
    </row>
    <row r="10" spans="1:72 16384:16384" s="456" customFormat="1" ht="11.4" customHeight="1" x14ac:dyDescent="0.3">
      <c r="A10" s="22"/>
      <c r="B10" s="242" t="s">
        <v>102</v>
      </c>
      <c r="C10" s="243"/>
      <c r="D10" s="241"/>
      <c r="E10" s="26"/>
      <c r="F10" s="241"/>
      <c r="G10" s="241"/>
      <c r="H10" s="241"/>
      <c r="I10" s="241"/>
      <c r="J10" s="26"/>
      <c r="K10" s="241"/>
      <c r="L10" s="241"/>
      <c r="M10" s="241"/>
      <c r="N10" s="241"/>
      <c r="O10" s="237"/>
      <c r="P10" s="241"/>
      <c r="Q10" s="241"/>
      <c r="R10" s="241"/>
      <c r="S10" s="241"/>
      <c r="T10" s="241"/>
      <c r="U10" s="237"/>
      <c r="V10" s="241"/>
      <c r="W10" s="241"/>
      <c r="X10" s="241"/>
      <c r="Y10" s="241"/>
      <c r="Z10" s="241"/>
      <c r="AA10" s="22"/>
      <c r="AB10" s="241"/>
      <c r="AC10" s="241"/>
      <c r="AD10" s="241"/>
      <c r="AE10" s="241"/>
      <c r="AF10" s="22"/>
      <c r="AG10" s="241"/>
      <c r="AH10" s="241"/>
      <c r="AI10" s="241"/>
      <c r="AJ10" s="241"/>
      <c r="AK10" s="22"/>
      <c r="AL10" s="241"/>
      <c r="AM10" s="241"/>
      <c r="AN10" s="241"/>
      <c r="AO10" s="241"/>
      <c r="AP10" s="22"/>
      <c r="AQ10" s="241"/>
      <c r="AR10" s="241"/>
      <c r="AS10" s="241"/>
      <c r="AT10" s="241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180"/>
      <c r="BG10" s="180"/>
      <c r="BH10" s="180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/>
      <c r="XFD10" s="22"/>
    </row>
    <row r="11" spans="1:72 16384:16384" ht="11.4" customHeight="1" x14ac:dyDescent="0.3">
      <c r="B11" s="162" t="s">
        <v>103</v>
      </c>
      <c r="C11" s="240"/>
      <c r="D11" s="48">
        <v>4343</v>
      </c>
      <c r="E11" s="26"/>
      <c r="F11" s="48">
        <v>47456</v>
      </c>
      <c r="G11" s="48">
        <v>46009</v>
      </c>
      <c r="H11" s="48">
        <v>44340.032699999982</v>
      </c>
      <c r="I11" s="48">
        <v>49281</v>
      </c>
      <c r="J11" s="26"/>
      <c r="K11" s="48">
        <v>48573</v>
      </c>
      <c r="L11" s="48">
        <v>50397</v>
      </c>
      <c r="M11" s="48">
        <v>51867</v>
      </c>
      <c r="N11" s="48">
        <v>51607</v>
      </c>
      <c r="O11" s="237"/>
      <c r="P11" s="48">
        <v>50788</v>
      </c>
      <c r="Q11" s="48">
        <v>52894</v>
      </c>
      <c r="R11" s="48">
        <v>54767</v>
      </c>
      <c r="S11" s="48">
        <v>57899</v>
      </c>
      <c r="T11" s="48">
        <v>57899</v>
      </c>
      <c r="U11" s="237"/>
      <c r="V11" s="48">
        <v>56205</v>
      </c>
      <c r="W11" s="48">
        <v>59282</v>
      </c>
      <c r="X11" s="48">
        <v>60625</v>
      </c>
      <c r="Y11" s="48">
        <v>63013</v>
      </c>
      <c r="Z11" s="48">
        <v>63013</v>
      </c>
      <c r="AB11" s="48">
        <v>60054</v>
      </c>
      <c r="AC11" s="48">
        <v>57762</v>
      </c>
      <c r="AD11" s="48">
        <v>56136</v>
      </c>
      <c r="AE11" s="48">
        <v>58252</v>
      </c>
      <c r="AG11" s="48">
        <f>55635+24950</f>
        <v>80585</v>
      </c>
      <c r="AH11" s="48">
        <f>54063+22966</f>
        <v>77029</v>
      </c>
      <c r="AI11" s="48">
        <v>71104</v>
      </c>
      <c r="AJ11" s="48">
        <v>106477</v>
      </c>
      <c r="AL11" s="48">
        <v>113689</v>
      </c>
      <c r="AM11" s="48">
        <v>118050</v>
      </c>
      <c r="AN11" s="48">
        <v>112079</v>
      </c>
      <c r="AO11" s="48">
        <v>106898</v>
      </c>
      <c r="AQ11" s="48">
        <v>101450</v>
      </c>
      <c r="AR11" s="48">
        <v>99210</v>
      </c>
      <c r="AS11" s="48">
        <v>106498</v>
      </c>
      <c r="AT11" s="48">
        <v>102051</v>
      </c>
      <c r="AV11" s="48">
        <v>100457</v>
      </c>
      <c r="AW11" s="48">
        <v>98045</v>
      </c>
      <c r="AX11" s="244">
        <v>101045</v>
      </c>
      <c r="AY11" s="244">
        <v>109258</v>
      </c>
      <c r="BA11" s="48">
        <v>109101</v>
      </c>
      <c r="BB11" s="48">
        <v>107687</v>
      </c>
      <c r="BC11" s="244">
        <v>108761</v>
      </c>
      <c r="BD11" s="244">
        <v>106956</v>
      </c>
      <c r="BF11" s="48">
        <v>103362</v>
      </c>
      <c r="BG11" s="48">
        <v>97716</v>
      </c>
      <c r="BH11" s="48">
        <v>94596</v>
      </c>
      <c r="BI11" s="48">
        <v>91683</v>
      </c>
      <c r="BK11" s="48">
        <v>101402</v>
      </c>
      <c r="BL11" s="48">
        <v>139915</v>
      </c>
      <c r="BM11" s="48">
        <v>161673.05503020799</v>
      </c>
      <c r="BN11" s="48">
        <v>155169.31095360799</v>
      </c>
      <c r="BP11" s="48">
        <v>149000.25600330002</v>
      </c>
      <c r="BS11" s="48"/>
    </row>
    <row r="12" spans="1:72 16384:16384" ht="11.4" customHeight="1" x14ac:dyDescent="0.3">
      <c r="B12" s="162" t="s">
        <v>104</v>
      </c>
      <c r="C12" s="240"/>
      <c r="D12" s="48">
        <v>3606</v>
      </c>
      <c r="E12" s="26"/>
      <c r="F12" s="48">
        <v>95635</v>
      </c>
      <c r="G12" s="48">
        <v>95635</v>
      </c>
      <c r="H12" s="48">
        <v>104983.26000000001</v>
      </c>
      <c r="I12" s="48">
        <v>124833</v>
      </c>
      <c r="J12" s="26"/>
      <c r="K12" s="48">
        <v>124833</v>
      </c>
      <c r="L12" s="48">
        <v>144038</v>
      </c>
      <c r="M12" s="48">
        <v>149184</v>
      </c>
      <c r="N12" s="48">
        <v>217257</v>
      </c>
      <c r="O12" s="245"/>
      <c r="P12" s="48">
        <v>226530</v>
      </c>
      <c r="Q12" s="48">
        <v>243449</v>
      </c>
      <c r="R12" s="48">
        <v>243449</v>
      </c>
      <c r="S12" s="48">
        <v>246472</v>
      </c>
      <c r="T12" s="48">
        <v>246472</v>
      </c>
      <c r="U12" s="245"/>
      <c r="V12" s="48">
        <v>246472</v>
      </c>
      <c r="W12" s="48">
        <v>246472</v>
      </c>
      <c r="X12" s="48">
        <v>246472</v>
      </c>
      <c r="Y12" s="48">
        <v>259594</v>
      </c>
      <c r="Z12" s="48">
        <v>259594</v>
      </c>
      <c r="AB12" s="48">
        <v>259294</v>
      </c>
      <c r="AC12" s="48">
        <v>273955</v>
      </c>
      <c r="AD12" s="48">
        <v>274107</v>
      </c>
      <c r="AE12" s="48">
        <v>352090</v>
      </c>
      <c r="AG12" s="48">
        <v>357701</v>
      </c>
      <c r="AH12" s="48">
        <v>358454</v>
      </c>
      <c r="AI12" s="48">
        <v>358454</v>
      </c>
      <c r="AJ12" s="48">
        <v>364254</v>
      </c>
      <c r="AL12" s="48">
        <v>364254</v>
      </c>
      <c r="AM12" s="48">
        <v>364254</v>
      </c>
      <c r="AN12" s="48">
        <v>364254</v>
      </c>
      <c r="AO12" s="48">
        <v>364254</v>
      </c>
      <c r="AQ12" s="48">
        <v>364254</v>
      </c>
      <c r="AR12" s="48">
        <v>368921</v>
      </c>
      <c r="AS12" s="48">
        <v>368920.34011346276</v>
      </c>
      <c r="AT12" s="48">
        <v>368920</v>
      </c>
      <c r="AV12" s="48">
        <v>366137</v>
      </c>
      <c r="AW12" s="48">
        <v>363269</v>
      </c>
      <c r="AX12" s="244">
        <v>447940</v>
      </c>
      <c r="AY12" s="244">
        <v>701314</v>
      </c>
      <c r="BA12" s="48">
        <v>711445</v>
      </c>
      <c r="BB12" s="48">
        <v>705023</v>
      </c>
      <c r="BC12" s="244">
        <v>703320</v>
      </c>
      <c r="BD12" s="244">
        <v>692252</v>
      </c>
      <c r="BF12" s="48">
        <v>697401</v>
      </c>
      <c r="BG12" s="48">
        <v>700139</v>
      </c>
      <c r="BH12" s="48">
        <v>793740</v>
      </c>
      <c r="BI12" s="48">
        <v>752202</v>
      </c>
      <c r="BK12" s="48">
        <v>749830</v>
      </c>
      <c r="BL12" s="48">
        <v>1314605</v>
      </c>
      <c r="BM12" s="48">
        <v>1332157.4077590499</v>
      </c>
      <c r="BN12" s="48">
        <v>1091915.42830915</v>
      </c>
      <c r="BP12" s="48">
        <v>1099067.3927891499</v>
      </c>
      <c r="BS12" s="48"/>
    </row>
    <row r="13" spans="1:72 16384:16384" ht="11.4" customHeight="1" x14ac:dyDescent="0.3">
      <c r="B13" s="162" t="s">
        <v>105</v>
      </c>
      <c r="C13" s="240"/>
      <c r="D13" s="48">
        <v>1697</v>
      </c>
      <c r="E13" s="26"/>
      <c r="F13" s="48">
        <v>104175.78750000001</v>
      </c>
      <c r="G13" s="48">
        <v>105128.575</v>
      </c>
      <c r="H13" s="48">
        <v>111855.1875</v>
      </c>
      <c r="I13" s="48">
        <v>123170</v>
      </c>
      <c r="J13" s="26"/>
      <c r="K13" s="48">
        <v>123084</v>
      </c>
      <c r="L13" s="48">
        <v>125581</v>
      </c>
      <c r="M13" s="48">
        <v>127393</v>
      </c>
      <c r="N13" s="48">
        <v>156398</v>
      </c>
      <c r="O13" s="246"/>
      <c r="P13" s="48">
        <v>157215</v>
      </c>
      <c r="Q13" s="48">
        <v>160218</v>
      </c>
      <c r="R13" s="48">
        <v>159125</v>
      </c>
      <c r="S13" s="48">
        <v>157971</v>
      </c>
      <c r="T13" s="48">
        <v>157971</v>
      </c>
      <c r="U13" s="246"/>
      <c r="V13" s="48">
        <v>157124</v>
      </c>
      <c r="W13" s="48">
        <v>156267</v>
      </c>
      <c r="X13" s="48">
        <v>155410</v>
      </c>
      <c r="Y13" s="48">
        <v>157073</v>
      </c>
      <c r="Z13" s="48">
        <v>157073</v>
      </c>
      <c r="AB13" s="48">
        <v>156086</v>
      </c>
      <c r="AC13" s="48">
        <v>155099</v>
      </c>
      <c r="AD13" s="48">
        <v>154110</v>
      </c>
      <c r="AE13" s="48">
        <v>178544</v>
      </c>
      <c r="AG13" s="48">
        <v>177296.53754000002</v>
      </c>
      <c r="AH13" s="48">
        <v>175360</v>
      </c>
      <c r="AI13" s="48">
        <v>173400</v>
      </c>
      <c r="AJ13" s="48">
        <v>172104</v>
      </c>
      <c r="AL13" s="48">
        <v>170022</v>
      </c>
      <c r="AM13" s="48">
        <v>167941</v>
      </c>
      <c r="AN13" s="48">
        <v>165859</v>
      </c>
      <c r="AO13" s="48">
        <v>163289</v>
      </c>
      <c r="AQ13" s="48">
        <v>161801</v>
      </c>
      <c r="AR13" s="48">
        <v>160978</v>
      </c>
      <c r="AS13" s="48">
        <v>159404.76869000003</v>
      </c>
      <c r="AT13" s="48">
        <v>156930</v>
      </c>
      <c r="AV13" s="48">
        <v>155202</v>
      </c>
      <c r="AW13" s="48">
        <v>153474</v>
      </c>
      <c r="AX13" s="244">
        <v>150629</v>
      </c>
      <c r="AY13" s="244">
        <v>210190</v>
      </c>
      <c r="BA13" s="48">
        <v>208317</v>
      </c>
      <c r="BB13" s="48">
        <v>203711</v>
      </c>
      <c r="BC13" s="244">
        <v>200893</v>
      </c>
      <c r="BD13" s="244">
        <v>196053</v>
      </c>
      <c r="BF13" s="48">
        <v>193734</v>
      </c>
      <c r="BG13" s="48">
        <v>190881</v>
      </c>
      <c r="BH13" s="48">
        <v>187018</v>
      </c>
      <c r="BI13" s="48">
        <v>192177</v>
      </c>
      <c r="BK13" s="381">
        <v>188917</v>
      </c>
      <c r="BL13" s="381">
        <v>444136</v>
      </c>
      <c r="BM13" s="48">
        <v>437945.44376140001</v>
      </c>
      <c r="BN13" s="48">
        <v>392301.96637149993</v>
      </c>
      <c r="BP13" s="48">
        <v>383304.30701369996</v>
      </c>
      <c r="BS13" s="381"/>
    </row>
    <row r="14" spans="1:72 16384:16384" ht="11.4" customHeight="1" x14ac:dyDescent="0.3">
      <c r="B14" s="162" t="s">
        <v>106</v>
      </c>
      <c r="C14" s="240"/>
      <c r="D14" s="48" t="s">
        <v>107</v>
      </c>
      <c r="E14" s="26"/>
      <c r="F14" s="48">
        <v>151759.66666666666</v>
      </c>
      <c r="G14" s="48">
        <v>150138.66666666666</v>
      </c>
      <c r="H14" s="48">
        <v>148517.66666666666</v>
      </c>
      <c r="I14" s="48">
        <v>146897</v>
      </c>
      <c r="J14" s="26"/>
      <c r="K14" s="48">
        <v>145276</v>
      </c>
      <c r="L14" s="48">
        <v>143655</v>
      </c>
      <c r="M14" s="48">
        <v>142034</v>
      </c>
      <c r="N14" s="48">
        <v>140413</v>
      </c>
      <c r="O14" s="247"/>
      <c r="P14" s="48">
        <v>138792</v>
      </c>
      <c r="Q14" s="48">
        <v>137171</v>
      </c>
      <c r="R14" s="48">
        <v>135550</v>
      </c>
      <c r="S14" s="48">
        <v>133929</v>
      </c>
      <c r="T14" s="48">
        <v>133929</v>
      </c>
      <c r="U14" s="247"/>
      <c r="V14" s="48">
        <v>132308</v>
      </c>
      <c r="W14" s="48">
        <v>130687</v>
      </c>
      <c r="X14" s="48">
        <v>129066</v>
      </c>
      <c r="Y14" s="48">
        <v>127445</v>
      </c>
      <c r="Z14" s="48">
        <v>127445</v>
      </c>
      <c r="AB14" s="48">
        <v>125824</v>
      </c>
      <c r="AC14" s="48">
        <v>124203</v>
      </c>
      <c r="AD14" s="48">
        <v>122582</v>
      </c>
      <c r="AE14" s="48">
        <v>120961</v>
      </c>
      <c r="AG14" s="48">
        <v>119340</v>
      </c>
      <c r="AH14" s="48">
        <v>117719</v>
      </c>
      <c r="AI14" s="48">
        <v>116098</v>
      </c>
      <c r="AJ14" s="48">
        <v>114477</v>
      </c>
      <c r="AL14" s="48">
        <v>112856</v>
      </c>
      <c r="AM14" s="48">
        <v>111235</v>
      </c>
      <c r="AN14" s="48">
        <v>109614</v>
      </c>
      <c r="AO14" s="48">
        <v>107993</v>
      </c>
      <c r="AQ14" s="48">
        <v>106372</v>
      </c>
      <c r="AR14" s="48">
        <v>104751</v>
      </c>
      <c r="AS14" s="48">
        <v>103130</v>
      </c>
      <c r="AT14" s="48">
        <v>101509</v>
      </c>
      <c r="AV14" s="48">
        <v>99888</v>
      </c>
      <c r="AW14" s="48">
        <v>98267</v>
      </c>
      <c r="AX14" s="244">
        <v>96646</v>
      </c>
      <c r="AY14" s="244">
        <v>95025</v>
      </c>
      <c r="BA14" s="48">
        <v>93404</v>
      </c>
      <c r="BB14" s="48">
        <v>91783</v>
      </c>
      <c r="BC14" s="244">
        <v>90162</v>
      </c>
      <c r="BD14" s="244">
        <v>88541</v>
      </c>
      <c r="BF14" s="48">
        <v>86920</v>
      </c>
      <c r="BG14" s="48">
        <v>85299</v>
      </c>
      <c r="BH14" s="48">
        <v>83678</v>
      </c>
      <c r="BI14" s="48">
        <v>82057</v>
      </c>
      <c r="BK14" s="381">
        <v>80436</v>
      </c>
      <c r="BL14" s="381">
        <v>78815</v>
      </c>
      <c r="BM14" s="274">
        <v>77193.667100000006</v>
      </c>
      <c r="BN14" s="48">
        <v>75572.667109999995</v>
      </c>
      <c r="BP14" s="48">
        <v>73951.667119999998</v>
      </c>
      <c r="BS14" s="381"/>
    </row>
    <row r="15" spans="1:72 16384:16384" ht="11.4" customHeight="1" x14ac:dyDescent="0.3">
      <c r="B15" s="162" t="s">
        <v>108</v>
      </c>
      <c r="C15" s="240"/>
      <c r="D15" s="48">
        <v>9355</v>
      </c>
      <c r="E15" s="26"/>
      <c r="F15" s="48">
        <f>273000-F14-F13</f>
        <v>17064.545833333337</v>
      </c>
      <c r="G15" s="48">
        <f>277099-G13-G14</f>
        <v>21831.758333333331</v>
      </c>
      <c r="H15" s="48">
        <f>286883.54931-SUM(H13:H14)</f>
        <v>26510.695143333316</v>
      </c>
      <c r="I15" s="48">
        <v>39628</v>
      </c>
      <c r="J15" s="26"/>
      <c r="K15" s="48">
        <v>39544</v>
      </c>
      <c r="L15" s="48">
        <v>55502</v>
      </c>
      <c r="M15" s="48">
        <v>62116</v>
      </c>
      <c r="N15" s="48">
        <v>70839</v>
      </c>
      <c r="O15" s="248"/>
      <c r="P15" s="48">
        <v>86542</v>
      </c>
      <c r="Q15" s="48">
        <v>93185</v>
      </c>
      <c r="R15" s="48">
        <v>93658</v>
      </c>
      <c r="S15" s="48">
        <v>96368</v>
      </c>
      <c r="T15" s="48">
        <v>96368</v>
      </c>
      <c r="U15" s="248"/>
      <c r="V15" s="48">
        <v>95270</v>
      </c>
      <c r="W15" s="48">
        <v>94539</v>
      </c>
      <c r="X15" s="48">
        <v>93319</v>
      </c>
      <c r="Y15" s="48">
        <v>95533</v>
      </c>
      <c r="Z15" s="48">
        <v>95533</v>
      </c>
      <c r="AB15" s="48">
        <v>95185</v>
      </c>
      <c r="AC15" s="48">
        <v>102248</v>
      </c>
      <c r="AD15" s="48">
        <v>102705</v>
      </c>
      <c r="AE15" s="48">
        <v>107159</v>
      </c>
      <c r="AG15" s="48">
        <v>110079.39878930984</v>
      </c>
      <c r="AH15" s="48">
        <v>111019</v>
      </c>
      <c r="AI15" s="48">
        <v>112678</v>
      </c>
      <c r="AJ15" s="48">
        <v>115607</v>
      </c>
      <c r="AL15" s="48">
        <v>118287</v>
      </c>
      <c r="AM15" s="48">
        <v>118505</v>
      </c>
      <c r="AN15" s="48">
        <v>120426</v>
      </c>
      <c r="AO15" s="48">
        <v>123618</v>
      </c>
      <c r="AQ15" s="48">
        <v>124178</v>
      </c>
      <c r="AR15" s="48">
        <v>126991</v>
      </c>
      <c r="AS15" s="48">
        <v>129031.3684559765</v>
      </c>
      <c r="AT15" s="48">
        <v>137411</v>
      </c>
      <c r="AV15" s="48">
        <v>142002</v>
      </c>
      <c r="AW15" s="48">
        <v>148964</v>
      </c>
      <c r="AX15" s="244">
        <v>163739</v>
      </c>
      <c r="AY15" s="244">
        <v>316185</v>
      </c>
      <c r="BA15" s="48">
        <v>320413</v>
      </c>
      <c r="BB15" s="48">
        <v>320229</v>
      </c>
      <c r="BC15" s="244">
        <v>322154</v>
      </c>
      <c r="BD15" s="244">
        <v>325914</v>
      </c>
      <c r="BF15" s="48">
        <v>329676</v>
      </c>
      <c r="BG15" s="48">
        <v>335006</v>
      </c>
      <c r="BH15" s="48">
        <v>344175</v>
      </c>
      <c r="BI15" s="48">
        <v>378184</v>
      </c>
      <c r="BK15" s="381">
        <v>375669</v>
      </c>
      <c r="BL15" s="381">
        <v>760802</v>
      </c>
      <c r="BM15" s="274">
        <v>783298.46425289998</v>
      </c>
      <c r="BN15" s="274">
        <v>739263.77630150004</v>
      </c>
      <c r="BP15" s="274">
        <v>735801.4999253999</v>
      </c>
      <c r="BS15" s="381"/>
    </row>
    <row r="16" spans="1:72 16384:16384" ht="11.4" customHeight="1" x14ac:dyDescent="0.3">
      <c r="B16" s="162" t="s">
        <v>109</v>
      </c>
      <c r="C16" s="240"/>
      <c r="D16" s="48"/>
      <c r="E16" s="26"/>
      <c r="F16" s="48"/>
      <c r="G16" s="48"/>
      <c r="H16" s="48"/>
      <c r="I16" s="48"/>
      <c r="J16" s="26"/>
      <c r="K16" s="48"/>
      <c r="L16" s="48"/>
      <c r="M16" s="48"/>
      <c r="N16" s="48"/>
      <c r="O16" s="249"/>
      <c r="P16" s="48"/>
      <c r="Q16" s="48"/>
      <c r="R16" s="48"/>
      <c r="S16" s="48">
        <v>5358</v>
      </c>
      <c r="T16" s="48">
        <v>5358</v>
      </c>
      <c r="U16" s="249"/>
      <c r="V16" s="48">
        <v>5227</v>
      </c>
      <c r="W16" s="48">
        <v>5564</v>
      </c>
      <c r="X16" s="48">
        <v>6361</v>
      </c>
      <c r="Y16" s="48">
        <v>8463</v>
      </c>
      <c r="Z16" s="48">
        <v>8463</v>
      </c>
      <c r="AB16" s="48">
        <v>9930</v>
      </c>
      <c r="AC16" s="48">
        <v>10971</v>
      </c>
      <c r="AD16" s="48">
        <v>7815</v>
      </c>
      <c r="AE16" s="48">
        <v>5385</v>
      </c>
      <c r="AG16" s="48">
        <v>6085</v>
      </c>
      <c r="AH16" s="48">
        <v>6248</v>
      </c>
      <c r="AI16" s="48">
        <v>5605</v>
      </c>
      <c r="AJ16" s="48">
        <v>5805</v>
      </c>
      <c r="AL16" s="48">
        <v>6506</v>
      </c>
      <c r="AM16" s="48">
        <v>6800</v>
      </c>
      <c r="AN16" s="48">
        <v>7204</v>
      </c>
      <c r="AO16" s="48">
        <v>8512</v>
      </c>
      <c r="AQ16" s="48">
        <v>8786</v>
      </c>
      <c r="AR16" s="48">
        <v>10687</v>
      </c>
      <c r="AS16" s="48">
        <v>10889</v>
      </c>
      <c r="AT16" s="48">
        <v>11757</v>
      </c>
      <c r="AV16" s="48">
        <v>12398</v>
      </c>
      <c r="AW16" s="48">
        <v>13196</v>
      </c>
      <c r="AX16" s="244">
        <v>14461</v>
      </c>
      <c r="AY16" s="244">
        <v>15988</v>
      </c>
      <c r="BA16" s="48">
        <v>17288</v>
      </c>
      <c r="BB16" s="48">
        <v>17330</v>
      </c>
      <c r="BC16" s="244">
        <v>20914</v>
      </c>
      <c r="BD16" s="244">
        <v>21189</v>
      </c>
      <c r="BF16" s="48">
        <v>23114</v>
      </c>
      <c r="BG16" s="48">
        <v>22293</v>
      </c>
      <c r="BH16" s="48">
        <v>22638</v>
      </c>
      <c r="BI16" s="48">
        <v>23947</v>
      </c>
      <c r="BK16" s="48">
        <v>24949</v>
      </c>
      <c r="BL16" s="48">
        <v>25598</v>
      </c>
      <c r="BM16" s="48">
        <v>27200.766459999999</v>
      </c>
      <c r="BN16" s="48">
        <v>29087.44946</v>
      </c>
      <c r="BP16" s="48">
        <v>30443.848249999999</v>
      </c>
      <c r="BS16" s="48"/>
    </row>
    <row r="17" spans="2:73" ht="11.4" customHeight="1" x14ac:dyDescent="0.3">
      <c r="B17" s="250" t="s">
        <v>110</v>
      </c>
      <c r="D17" s="48"/>
      <c r="E17" s="26"/>
      <c r="F17" s="48"/>
      <c r="G17" s="48"/>
      <c r="H17" s="48"/>
      <c r="I17" s="48"/>
      <c r="J17" s="26"/>
      <c r="K17" s="48"/>
      <c r="L17" s="48"/>
      <c r="M17" s="48"/>
      <c r="N17" s="48"/>
      <c r="O17" s="248"/>
      <c r="P17" s="48"/>
      <c r="Q17" s="48"/>
      <c r="R17" s="48"/>
      <c r="S17" s="48"/>
      <c r="T17" s="48"/>
      <c r="U17" s="248"/>
      <c r="V17" s="48"/>
      <c r="W17" s="48"/>
      <c r="X17" s="48"/>
      <c r="Y17" s="48"/>
      <c r="Z17" s="48"/>
      <c r="AB17" s="48"/>
      <c r="AC17" s="48"/>
      <c r="AD17" s="48"/>
      <c r="AE17" s="48"/>
      <c r="AG17" s="48"/>
      <c r="AH17" s="48">
        <v>4446</v>
      </c>
      <c r="AI17" s="48">
        <v>3803</v>
      </c>
      <c r="AJ17" s="48">
        <v>2923</v>
      </c>
      <c r="AL17" s="48">
        <v>2258</v>
      </c>
      <c r="AM17" s="48">
        <v>606</v>
      </c>
      <c r="AN17" s="48">
        <v>0</v>
      </c>
      <c r="AO17" s="48">
        <v>0</v>
      </c>
      <c r="AQ17" s="48">
        <v>0</v>
      </c>
      <c r="AR17" s="48">
        <v>0</v>
      </c>
      <c r="AS17" s="48">
        <v>0</v>
      </c>
      <c r="AT17" s="48">
        <v>0</v>
      </c>
      <c r="AV17" s="48">
        <v>0</v>
      </c>
      <c r="AW17" s="48">
        <v>19274</v>
      </c>
      <c r="AX17" s="244">
        <v>31602</v>
      </c>
      <c r="AY17" s="244">
        <v>62222</v>
      </c>
      <c r="BA17" s="48">
        <v>63619</v>
      </c>
      <c r="BB17" s="48">
        <v>62925</v>
      </c>
      <c r="BC17" s="244">
        <v>59512</v>
      </c>
      <c r="BD17" s="244">
        <v>72773</v>
      </c>
      <c r="BF17" s="48">
        <v>72364</v>
      </c>
      <c r="BG17" s="48">
        <v>72458</v>
      </c>
      <c r="BH17" s="48">
        <v>73239</v>
      </c>
      <c r="BI17" s="48">
        <v>74362</v>
      </c>
      <c r="BK17" s="48">
        <v>76302</v>
      </c>
      <c r="BL17" s="48">
        <v>85347</v>
      </c>
      <c r="BM17" s="48">
        <v>86366.798299100003</v>
      </c>
      <c r="BN17" s="48">
        <v>87540.455759100005</v>
      </c>
      <c r="BP17" s="48">
        <v>86011.764443699998</v>
      </c>
      <c r="BS17" s="48"/>
    </row>
    <row r="18" spans="2:73" ht="11.4" customHeight="1" x14ac:dyDescent="0.3">
      <c r="B18" s="162" t="s">
        <v>111</v>
      </c>
      <c r="C18" s="240"/>
      <c r="D18" s="48"/>
      <c r="E18" s="26"/>
      <c r="F18" s="48"/>
      <c r="G18" s="48"/>
      <c r="H18" s="48"/>
      <c r="I18" s="48"/>
      <c r="J18" s="26"/>
      <c r="K18" s="48"/>
      <c r="L18" s="48"/>
      <c r="M18" s="48"/>
      <c r="N18" s="48"/>
      <c r="O18" s="26"/>
      <c r="P18" s="48"/>
      <c r="Q18" s="48"/>
      <c r="R18" s="48"/>
      <c r="S18" s="48">
        <v>2470</v>
      </c>
      <c r="T18" s="48">
        <v>2470</v>
      </c>
      <c r="U18" s="26"/>
      <c r="V18" s="48">
        <v>2914</v>
      </c>
      <c r="W18" s="48">
        <v>19330</v>
      </c>
      <c r="X18" s="48">
        <v>15831</v>
      </c>
      <c r="Y18" s="48">
        <v>16031</v>
      </c>
      <c r="Z18" s="48">
        <v>16031</v>
      </c>
      <c r="AB18" s="48">
        <v>16104</v>
      </c>
      <c r="AC18" s="48">
        <v>16271</v>
      </c>
      <c r="AD18" s="48">
        <v>16444</v>
      </c>
      <c r="AE18" s="48">
        <v>16612</v>
      </c>
      <c r="AG18" s="48">
        <v>25273</v>
      </c>
      <c r="AH18" s="48">
        <v>25915</v>
      </c>
      <c r="AI18" s="251">
        <v>25915</v>
      </c>
      <c r="AJ18" s="48">
        <v>26727</v>
      </c>
      <c r="AL18" s="48">
        <v>24920</v>
      </c>
      <c r="AM18" s="48">
        <v>16880</v>
      </c>
      <c r="AN18" s="48">
        <v>9932</v>
      </c>
      <c r="AO18" s="48">
        <v>10005</v>
      </c>
      <c r="AQ18" s="48">
        <v>9877</v>
      </c>
      <c r="AR18" s="48">
        <v>18891.733194340617</v>
      </c>
      <c r="AS18" s="48">
        <v>28770.716866050629</v>
      </c>
      <c r="AT18" s="48">
        <v>27010</v>
      </c>
      <c r="AV18" s="48">
        <v>30911</v>
      </c>
      <c r="AW18" s="48">
        <v>27945</v>
      </c>
      <c r="AX18" s="244">
        <v>18495</v>
      </c>
      <c r="AY18" s="244">
        <v>18566</v>
      </c>
      <c r="BA18" s="48">
        <v>18106</v>
      </c>
      <c r="BB18" s="48">
        <v>14124</v>
      </c>
      <c r="BC18" s="244">
        <v>18300</v>
      </c>
      <c r="BD18" s="244">
        <v>18013</v>
      </c>
      <c r="BF18" s="48">
        <v>14609</v>
      </c>
      <c r="BG18" s="48">
        <v>11091</v>
      </c>
      <c r="BH18" s="48">
        <v>11372</v>
      </c>
      <c r="BI18" s="48">
        <v>14169</v>
      </c>
      <c r="BK18" s="48">
        <v>18339</v>
      </c>
      <c r="BL18" s="48">
        <v>23164</v>
      </c>
      <c r="BM18" s="48">
        <v>29123.665358529004</v>
      </c>
      <c r="BN18" s="48">
        <v>28215.310938328999</v>
      </c>
      <c r="BP18" s="48">
        <v>28213.286722629011</v>
      </c>
      <c r="BS18" s="48"/>
    </row>
    <row r="19" spans="2:73" ht="11.4" customHeight="1" x14ac:dyDescent="0.3">
      <c r="B19" s="162" t="s">
        <v>112</v>
      </c>
      <c r="C19" s="240"/>
      <c r="D19" s="251"/>
      <c r="E19" s="26"/>
      <c r="F19" s="48"/>
      <c r="G19" s="48"/>
      <c r="H19" s="48"/>
      <c r="I19" s="251"/>
      <c r="J19" s="26"/>
      <c r="K19" s="251"/>
      <c r="L19" s="251"/>
      <c r="M19" s="251"/>
      <c r="N19" s="251"/>
      <c r="O19" s="26"/>
      <c r="P19" s="251"/>
      <c r="Q19" s="251"/>
      <c r="R19" s="251"/>
      <c r="S19" s="251"/>
      <c r="T19" s="251"/>
      <c r="U19" s="26"/>
      <c r="V19" s="251"/>
      <c r="W19" s="251">
        <v>104</v>
      </c>
      <c r="X19" s="251">
        <v>104</v>
      </c>
      <c r="Y19" s="251">
        <v>155</v>
      </c>
      <c r="Z19" s="251">
        <v>155</v>
      </c>
      <c r="AB19" s="251">
        <v>111</v>
      </c>
      <c r="AC19" s="251">
        <v>286</v>
      </c>
      <c r="AD19" s="251">
        <v>341</v>
      </c>
      <c r="AE19" s="251">
        <v>501</v>
      </c>
      <c r="AG19" s="48">
        <v>357.82408000000004</v>
      </c>
      <c r="AH19" s="251">
        <v>158</v>
      </c>
      <c r="AI19" s="251">
        <v>129</v>
      </c>
      <c r="AJ19" s="48">
        <v>208</v>
      </c>
      <c r="AL19" s="48">
        <v>214</v>
      </c>
      <c r="AM19" s="48">
        <v>260</v>
      </c>
      <c r="AN19" s="48">
        <v>267</v>
      </c>
      <c r="AO19" s="48">
        <v>201</v>
      </c>
      <c r="AQ19" s="48">
        <v>747</v>
      </c>
      <c r="AR19" s="48">
        <v>786</v>
      </c>
      <c r="AS19" s="48">
        <v>783</v>
      </c>
      <c r="AT19" s="48">
        <v>747</v>
      </c>
      <c r="AV19" s="48">
        <v>766</v>
      </c>
      <c r="AW19" s="48">
        <v>763</v>
      </c>
      <c r="AX19" s="244">
        <v>929</v>
      </c>
      <c r="AY19" s="244">
        <v>1243</v>
      </c>
      <c r="BA19" s="48">
        <v>1264</v>
      </c>
      <c r="BB19" s="48">
        <v>1298</v>
      </c>
      <c r="BC19" s="244">
        <v>1320</v>
      </c>
      <c r="BD19" s="244">
        <v>427</v>
      </c>
      <c r="BF19" s="48">
        <v>344</v>
      </c>
      <c r="BG19" s="48">
        <v>1759</v>
      </c>
      <c r="BH19" s="48">
        <v>2140</v>
      </c>
      <c r="BI19" s="48">
        <v>2038</v>
      </c>
      <c r="BK19" s="48">
        <v>1771</v>
      </c>
      <c r="BL19" s="48">
        <v>3595</v>
      </c>
      <c r="BM19" s="48">
        <v>3605.41885</v>
      </c>
      <c r="BN19" s="48">
        <v>4733.5736800000004</v>
      </c>
      <c r="BP19" s="48">
        <v>4230.6202899999998</v>
      </c>
      <c r="BS19" s="48"/>
    </row>
    <row r="20" spans="2:73" ht="11.4" customHeight="1" x14ac:dyDescent="0.3">
      <c r="B20" s="162" t="s">
        <v>113</v>
      </c>
      <c r="C20" s="240"/>
      <c r="D20" s="48">
        <v>47155</v>
      </c>
      <c r="E20" s="26"/>
      <c r="F20" s="48">
        <v>48746</v>
      </c>
      <c r="G20" s="48">
        <v>49512</v>
      </c>
      <c r="H20" s="48">
        <v>53414.422626336156</v>
      </c>
      <c r="I20" s="48">
        <v>1153</v>
      </c>
      <c r="J20" s="26"/>
      <c r="K20" s="48">
        <v>809</v>
      </c>
      <c r="L20" s="48">
        <v>1473</v>
      </c>
      <c r="M20" s="48">
        <v>1495</v>
      </c>
      <c r="N20" s="48">
        <v>1681</v>
      </c>
      <c r="O20" s="249"/>
      <c r="P20" s="48">
        <v>1897</v>
      </c>
      <c r="Q20" s="48">
        <v>1968</v>
      </c>
      <c r="R20" s="48">
        <v>1816</v>
      </c>
      <c r="S20" s="48">
        <v>29275</v>
      </c>
      <c r="T20" s="48">
        <v>29275</v>
      </c>
      <c r="U20" s="249"/>
      <c r="V20" s="48">
        <v>26712</v>
      </c>
      <c r="W20" s="48">
        <v>22964</v>
      </c>
      <c r="X20" s="48">
        <v>26437</v>
      </c>
      <c r="Y20" s="48">
        <v>24922</v>
      </c>
      <c r="Z20" s="48">
        <v>24922</v>
      </c>
      <c r="AB20" s="48">
        <v>23523</v>
      </c>
      <c r="AC20" s="48">
        <v>19112</v>
      </c>
      <c r="AD20" s="48">
        <v>15699</v>
      </c>
      <c r="AE20" s="48">
        <v>15162</v>
      </c>
      <c r="AG20" s="48">
        <v>10923</v>
      </c>
      <c r="AH20" s="48">
        <v>5644</v>
      </c>
      <c r="AI20" s="48">
        <v>1172</v>
      </c>
      <c r="AJ20" s="48">
        <v>555</v>
      </c>
      <c r="AL20" s="48">
        <v>744</v>
      </c>
      <c r="AM20" s="48">
        <v>1610</v>
      </c>
      <c r="AN20" s="48">
        <v>1673</v>
      </c>
      <c r="AO20" s="48">
        <v>2563</v>
      </c>
      <c r="AQ20" s="48">
        <v>1042</v>
      </c>
      <c r="AR20" s="48">
        <v>1206</v>
      </c>
      <c r="AS20" s="48">
        <v>2031</v>
      </c>
      <c r="AT20" s="48">
        <v>1137</v>
      </c>
      <c r="AV20" s="48">
        <v>2741</v>
      </c>
      <c r="AW20" s="48">
        <v>4579</v>
      </c>
      <c r="AX20" s="244">
        <v>2686</v>
      </c>
      <c r="AY20" s="244">
        <v>3618</v>
      </c>
      <c r="BA20" s="48">
        <v>3229</v>
      </c>
      <c r="BB20" s="48">
        <v>4107</v>
      </c>
      <c r="BC20" s="244">
        <v>4979</v>
      </c>
      <c r="BD20" s="244">
        <v>4208</v>
      </c>
      <c r="BE20" s="252"/>
      <c r="BF20" s="48">
        <v>5744</v>
      </c>
      <c r="BG20" s="48">
        <v>4826</v>
      </c>
      <c r="BH20" s="48">
        <v>2504</v>
      </c>
      <c r="BI20" s="48">
        <v>6127</v>
      </c>
      <c r="BK20" s="48">
        <v>8324</v>
      </c>
      <c r="BL20" s="48">
        <v>18951</v>
      </c>
      <c r="BM20" s="48">
        <v>15088.909191469</v>
      </c>
      <c r="BN20" s="48">
        <v>14775.192909969001</v>
      </c>
      <c r="BP20" s="48">
        <v>35215.303208000005</v>
      </c>
      <c r="BS20" s="48"/>
      <c r="BU20" s="252"/>
    </row>
    <row r="21" spans="2:73" ht="11.4" customHeight="1" x14ac:dyDescent="0.3">
      <c r="B21" s="253" t="s">
        <v>114</v>
      </c>
      <c r="C21" s="254"/>
      <c r="D21" s="167">
        <v>66156</v>
      </c>
      <c r="E21" s="127"/>
      <c r="F21" s="167">
        <v>465814</v>
      </c>
      <c r="G21" s="167">
        <f>SUM(G11:G20)</f>
        <v>468255</v>
      </c>
      <c r="H21" s="167">
        <f>SUM(H11:H20)</f>
        <v>489621.26463633607</v>
      </c>
      <c r="I21" s="167">
        <v>484962</v>
      </c>
      <c r="J21" s="127"/>
      <c r="K21" s="167">
        <v>482119</v>
      </c>
      <c r="L21" s="167">
        <v>521085</v>
      </c>
      <c r="M21" s="167">
        <f>SUM(M11:M20)</f>
        <v>534089</v>
      </c>
      <c r="N21" s="167">
        <f>SUM(N11:N20)</f>
        <v>638195</v>
      </c>
      <c r="O21" s="255"/>
      <c r="P21" s="167">
        <f>SUM(P11:P20)</f>
        <v>661764</v>
      </c>
      <c r="Q21" s="167">
        <f>SUM(Q11:Q20)</f>
        <v>688885</v>
      </c>
      <c r="R21" s="167">
        <f>SUM(R11:R20)</f>
        <v>688365</v>
      </c>
      <c r="S21" s="167">
        <f>SUM(S11:S20)</f>
        <v>729742</v>
      </c>
      <c r="T21" s="167">
        <f>SUM(T11:T20)</f>
        <v>729742</v>
      </c>
      <c r="U21" s="255"/>
      <c r="V21" s="167">
        <f>SUM(V11:V20)</f>
        <v>722232</v>
      </c>
      <c r="W21" s="167">
        <f>SUM(W11:W20)</f>
        <v>735209</v>
      </c>
      <c r="X21" s="167">
        <f>SUM(X11:X20)</f>
        <v>733625</v>
      </c>
      <c r="Y21" s="167">
        <f>SUM(Y11:Y20)</f>
        <v>752229</v>
      </c>
      <c r="Z21" s="167">
        <f>SUM(Z11:Z20)</f>
        <v>752229</v>
      </c>
      <c r="AA21" s="101"/>
      <c r="AB21" s="167">
        <f>SUM(AB11:AB20)</f>
        <v>746111</v>
      </c>
      <c r="AC21" s="167">
        <f>SUM(AC11:AC20)</f>
        <v>759907</v>
      </c>
      <c r="AD21" s="167">
        <f>SUM(AD11:AD20)</f>
        <v>749939</v>
      </c>
      <c r="AE21" s="167">
        <f>SUM(AE11:AE20)</f>
        <v>854666</v>
      </c>
      <c r="AF21" s="101"/>
      <c r="AG21" s="167">
        <f>SUM(AG11:AG20)</f>
        <v>887640.76040930988</v>
      </c>
      <c r="AH21" s="167">
        <f>SUM(AH11:AH20)</f>
        <v>881992</v>
      </c>
      <c r="AI21" s="167">
        <f>SUM(AI11:AI20)</f>
        <v>868358</v>
      </c>
      <c r="AJ21" s="167">
        <f>SUM(AJ11:AJ20)</f>
        <v>909137</v>
      </c>
      <c r="AK21" s="101"/>
      <c r="AL21" s="167">
        <f>SUM(AL11:AL20)</f>
        <v>913750</v>
      </c>
      <c r="AM21" s="167">
        <f>SUM(AM11:AM20)</f>
        <v>906141</v>
      </c>
      <c r="AN21" s="167">
        <f>SUM(AN11:AN20)</f>
        <v>891308</v>
      </c>
      <c r="AO21" s="167">
        <f>SUM(AO11:AO20)</f>
        <v>887333</v>
      </c>
      <c r="AP21" s="101"/>
      <c r="AQ21" s="167">
        <f>SUM(AQ11:AQ20)</f>
        <v>878507</v>
      </c>
      <c r="AR21" s="167">
        <f>SUM(AR11:AR20)</f>
        <v>892421.7331943406</v>
      </c>
      <c r="AS21" s="167">
        <f>SUM(AS11:AS20)</f>
        <v>909458.19412548991</v>
      </c>
      <c r="AT21" s="167">
        <f>SUM(AT11:AT20)</f>
        <v>907472</v>
      </c>
      <c r="AV21" s="256">
        <f>SUM(AV11:AV20)</f>
        <v>910502</v>
      </c>
      <c r="AW21" s="256">
        <f>SUM(AW11:AW20)</f>
        <v>927776</v>
      </c>
      <c r="AX21" s="256">
        <f>SUM(AX11:AX20)</f>
        <v>1028172</v>
      </c>
      <c r="AY21" s="256">
        <v>1533609</v>
      </c>
      <c r="BA21" s="256">
        <v>1546186</v>
      </c>
      <c r="BB21" s="167">
        <v>1528217</v>
      </c>
      <c r="BC21" s="256">
        <v>1530315</v>
      </c>
      <c r="BD21" s="256">
        <v>1526326</v>
      </c>
      <c r="BE21" s="252"/>
      <c r="BF21" s="167">
        <f>SUM(BF11:BF20)</f>
        <v>1527268</v>
      </c>
      <c r="BG21" s="167">
        <f>SUM(BG11:BG20)</f>
        <v>1521468</v>
      </c>
      <c r="BH21" s="167">
        <f>SUM(BH11:BH20)</f>
        <v>1615100</v>
      </c>
      <c r="BI21" s="167">
        <f>SUM(BI11:BI20)</f>
        <v>1616946</v>
      </c>
      <c r="BK21" s="167">
        <f>SUM(BK11:BK20)</f>
        <v>1625939</v>
      </c>
      <c r="BL21" s="167">
        <f>SUM(BL11:BL20)</f>
        <v>2894928</v>
      </c>
      <c r="BM21" s="167">
        <f>SUM(BM11:BM20)</f>
        <v>2953653.596062656</v>
      </c>
      <c r="BN21" s="167">
        <f>SUM(BN11:BN20)</f>
        <v>2618575.1317931558</v>
      </c>
      <c r="BP21" s="167">
        <f>SUM(BP11:BP20)</f>
        <v>2625239.9457658785</v>
      </c>
      <c r="BS21" s="48"/>
      <c r="BU21" s="252"/>
    </row>
    <row r="22" spans="2:73" ht="11.4" customHeight="1" x14ac:dyDescent="0.3">
      <c r="B22" s="257" t="s">
        <v>115</v>
      </c>
      <c r="C22" s="243"/>
      <c r="D22" s="258"/>
      <c r="E22" s="26"/>
      <c r="F22" s="258"/>
      <c r="G22" s="258"/>
      <c r="H22" s="258"/>
      <c r="I22" s="258"/>
      <c r="J22" s="26"/>
      <c r="K22" s="258"/>
      <c r="L22" s="258"/>
      <c r="M22" s="258"/>
      <c r="N22" s="258"/>
      <c r="O22" s="237"/>
      <c r="P22" s="258"/>
      <c r="Q22" s="258"/>
      <c r="R22" s="258"/>
      <c r="S22" s="258"/>
      <c r="T22" s="258"/>
      <c r="U22" s="237"/>
      <c r="V22" s="258"/>
      <c r="W22" s="258"/>
      <c r="X22" s="258"/>
      <c r="Y22" s="258"/>
      <c r="Z22" s="258"/>
      <c r="AB22" s="258"/>
      <c r="AC22" s="258"/>
      <c r="AD22" s="258"/>
      <c r="AE22" s="258"/>
      <c r="AG22" s="258"/>
      <c r="AH22" s="258"/>
      <c r="AI22" s="258"/>
      <c r="AJ22" s="258"/>
      <c r="AL22" s="258"/>
      <c r="AM22" s="258"/>
      <c r="AN22" s="258"/>
      <c r="AO22" s="258"/>
      <c r="AQ22" s="258"/>
      <c r="AR22" s="258"/>
      <c r="AS22" s="258"/>
      <c r="AT22" s="258"/>
      <c r="AV22" s="258"/>
      <c r="AW22" s="258"/>
      <c r="AX22" s="259"/>
      <c r="BA22" s="258"/>
      <c r="BC22" s="259"/>
      <c r="BE22" s="252"/>
      <c r="BU22" s="252"/>
    </row>
    <row r="23" spans="2:73" ht="11.4" customHeight="1" x14ac:dyDescent="0.3">
      <c r="B23" s="260" t="s">
        <v>116</v>
      </c>
      <c r="C23" s="240"/>
      <c r="D23" s="258"/>
      <c r="E23" s="26"/>
      <c r="F23" s="258"/>
      <c r="G23" s="258"/>
      <c r="H23" s="258"/>
      <c r="I23" s="258"/>
      <c r="J23" s="26"/>
      <c r="K23" s="258"/>
      <c r="L23" s="258"/>
      <c r="M23" s="258"/>
      <c r="N23" s="258"/>
      <c r="O23" s="237"/>
      <c r="P23" s="258"/>
      <c r="Q23" s="258"/>
      <c r="R23" s="258"/>
      <c r="S23" s="258"/>
      <c r="T23" s="258"/>
      <c r="U23" s="237"/>
      <c r="V23" s="258"/>
      <c r="W23" s="258"/>
      <c r="X23" s="258"/>
      <c r="Y23" s="258"/>
      <c r="Z23" s="258"/>
      <c r="AB23" s="258"/>
      <c r="AC23" s="258"/>
      <c r="AD23" s="48">
        <v>1456</v>
      </c>
      <c r="AE23" s="48">
        <v>3369</v>
      </c>
      <c r="AG23" s="48">
        <v>3125</v>
      </c>
      <c r="AH23" s="48">
        <v>2751</v>
      </c>
      <c r="AI23" s="48">
        <v>2567</v>
      </c>
      <c r="AJ23" s="48">
        <v>1270</v>
      </c>
      <c r="AL23" s="48">
        <v>1007</v>
      </c>
      <c r="AM23" s="48">
        <v>1036</v>
      </c>
      <c r="AN23" s="48">
        <v>1082</v>
      </c>
      <c r="AO23" s="48">
        <v>540</v>
      </c>
      <c r="AQ23" s="48">
        <v>1044</v>
      </c>
      <c r="AR23" s="48">
        <v>1257</v>
      </c>
      <c r="AS23" s="48">
        <v>1288</v>
      </c>
      <c r="AT23" s="48">
        <v>1198</v>
      </c>
      <c r="AV23" s="48">
        <v>1646</v>
      </c>
      <c r="AW23" s="48">
        <v>1635</v>
      </c>
      <c r="AX23" s="244">
        <v>1243</v>
      </c>
      <c r="AY23" s="244">
        <v>1125</v>
      </c>
      <c r="BA23" s="48">
        <v>849</v>
      </c>
      <c r="BB23" s="48">
        <v>805</v>
      </c>
      <c r="BC23" s="244">
        <v>839</v>
      </c>
      <c r="BD23" s="244">
        <v>1515</v>
      </c>
      <c r="BE23" s="252"/>
      <c r="BF23" s="48">
        <v>1171</v>
      </c>
      <c r="BG23" s="48">
        <v>904</v>
      </c>
      <c r="BH23" s="48">
        <v>904</v>
      </c>
      <c r="BI23" s="48">
        <v>904</v>
      </c>
      <c r="BK23" s="48">
        <v>904</v>
      </c>
      <c r="BL23" s="48">
        <v>800</v>
      </c>
      <c r="BM23" s="48">
        <v>800.05489999999998</v>
      </c>
      <c r="BN23" s="48">
        <v>461.74342000000001</v>
      </c>
      <c r="BP23" s="48">
        <v>461.74342000000001</v>
      </c>
      <c r="BS23" s="48"/>
      <c r="BU23" s="252"/>
    </row>
    <row r="24" spans="2:73" ht="11.4" customHeight="1" x14ac:dyDescent="0.3">
      <c r="B24" s="260" t="s">
        <v>117</v>
      </c>
      <c r="C24" s="240"/>
      <c r="D24" s="258"/>
      <c r="E24" s="26"/>
      <c r="F24" s="258"/>
      <c r="G24" s="258"/>
      <c r="H24" s="258"/>
      <c r="I24" s="258"/>
      <c r="J24" s="26"/>
      <c r="K24" s="258"/>
      <c r="L24" s="258"/>
      <c r="M24" s="258"/>
      <c r="N24" s="258"/>
      <c r="O24" s="237"/>
      <c r="P24" s="258"/>
      <c r="Q24" s="258"/>
      <c r="R24" s="258"/>
      <c r="S24" s="258"/>
      <c r="T24" s="258"/>
      <c r="U24" s="237"/>
      <c r="V24" s="258"/>
      <c r="W24" s="258"/>
      <c r="X24" s="258"/>
      <c r="Y24" s="258"/>
      <c r="Z24" s="258"/>
      <c r="AB24" s="258"/>
      <c r="AC24" s="258"/>
      <c r="AD24" s="48"/>
      <c r="AE24" s="48"/>
      <c r="AG24" s="48"/>
      <c r="AH24" s="48"/>
      <c r="AI24" s="48"/>
      <c r="AJ24" s="48"/>
      <c r="AL24" s="48"/>
      <c r="AM24" s="48"/>
      <c r="AN24" s="48"/>
      <c r="AO24" s="48"/>
      <c r="AQ24" s="48"/>
      <c r="AR24" s="48"/>
      <c r="AS24" s="48"/>
      <c r="AT24" s="48"/>
      <c r="AV24" s="48"/>
      <c r="AW24" s="48"/>
      <c r="AX24" s="244"/>
      <c r="AY24" s="244">
        <v>12307</v>
      </c>
      <c r="BA24" s="48">
        <v>12817</v>
      </c>
      <c r="BB24" s="48">
        <v>13296</v>
      </c>
      <c r="BC24" s="244">
        <v>14475</v>
      </c>
      <c r="BD24" s="244">
        <v>12961</v>
      </c>
      <c r="BE24" s="252"/>
      <c r="BF24" s="48">
        <v>13541</v>
      </c>
      <c r="BG24" s="48">
        <v>7166</v>
      </c>
      <c r="BH24" s="48">
        <v>7075</v>
      </c>
      <c r="BI24" s="48">
        <v>10991</v>
      </c>
      <c r="BK24" s="48">
        <v>10162</v>
      </c>
      <c r="BL24" s="48">
        <v>9288</v>
      </c>
      <c r="BM24" s="48">
        <v>9051.0525806999995</v>
      </c>
      <c r="BN24" s="48">
        <v>3211.4967595999997</v>
      </c>
      <c r="BP24" s="48">
        <v>2883.4772525999997</v>
      </c>
      <c r="BS24" s="48"/>
      <c r="BU24" s="252"/>
    </row>
    <row r="25" spans="2:73" ht="11.4" customHeight="1" x14ac:dyDescent="0.3">
      <c r="B25" s="260" t="s">
        <v>118</v>
      </c>
      <c r="C25" s="240"/>
      <c r="D25" s="258"/>
      <c r="E25" s="26"/>
      <c r="F25" s="258"/>
      <c r="G25" s="258"/>
      <c r="H25" s="258"/>
      <c r="I25" s="258"/>
      <c r="J25" s="26"/>
      <c r="K25" s="258"/>
      <c r="L25" s="258"/>
      <c r="M25" s="258"/>
      <c r="N25" s="258"/>
      <c r="O25" s="237"/>
      <c r="P25" s="258"/>
      <c r="Q25" s="258"/>
      <c r="R25" s="258"/>
      <c r="S25" s="258"/>
      <c r="T25" s="258"/>
      <c r="U25" s="237"/>
      <c r="V25" s="258"/>
      <c r="W25" s="258"/>
      <c r="X25" s="258"/>
      <c r="Y25" s="258"/>
      <c r="Z25" s="258"/>
      <c r="AB25" s="258"/>
      <c r="AC25" s="258"/>
      <c r="AD25" s="48"/>
      <c r="AE25" s="48"/>
      <c r="AG25" s="48">
        <v>686</v>
      </c>
      <c r="AH25" s="48">
        <v>608</v>
      </c>
      <c r="AI25" s="48">
        <v>949</v>
      </c>
      <c r="AJ25" s="48">
        <v>1572</v>
      </c>
      <c r="AL25" s="48">
        <v>2886</v>
      </c>
      <c r="AM25" s="48">
        <v>4727</v>
      </c>
      <c r="AN25" s="48">
        <v>6937</v>
      </c>
      <c r="AO25" s="48">
        <v>7401</v>
      </c>
      <c r="AQ25" s="48">
        <v>8113</v>
      </c>
      <c r="AR25" s="48">
        <v>8953</v>
      </c>
      <c r="AS25" s="48">
        <v>11310</v>
      </c>
      <c r="AT25" s="48">
        <v>16114</v>
      </c>
      <c r="AV25" s="48">
        <v>19166</v>
      </c>
      <c r="AW25" s="48">
        <v>24368</v>
      </c>
      <c r="AX25" s="244">
        <v>25154</v>
      </c>
      <c r="AY25" s="244">
        <v>26777</v>
      </c>
      <c r="BA25" s="48">
        <v>25999</v>
      </c>
      <c r="BB25" s="48">
        <v>25772</v>
      </c>
      <c r="BC25" s="244">
        <v>24549</v>
      </c>
      <c r="BD25" s="244">
        <v>26584</v>
      </c>
      <c r="BE25" s="252"/>
      <c r="BF25" s="48">
        <v>27918</v>
      </c>
      <c r="BG25" s="48">
        <v>24636</v>
      </c>
      <c r="BH25" s="48">
        <v>27866</v>
      </c>
      <c r="BI25" s="48">
        <v>32835</v>
      </c>
      <c r="BK25" s="48">
        <v>34114</v>
      </c>
      <c r="BL25" s="48">
        <v>33163</v>
      </c>
      <c r="BM25" s="48">
        <v>33948.364289999998</v>
      </c>
      <c r="BN25" s="48">
        <v>31510.72928</v>
      </c>
      <c r="BP25" s="48">
        <v>20966.132420000002</v>
      </c>
      <c r="BS25" s="48"/>
      <c r="BU25" s="252"/>
    </row>
    <row r="26" spans="2:73" ht="11.4" customHeight="1" x14ac:dyDescent="0.3">
      <c r="B26" s="260" t="s">
        <v>119</v>
      </c>
      <c r="C26" s="240"/>
      <c r="D26" s="48">
        <v>8012</v>
      </c>
      <c r="E26" s="26"/>
      <c r="F26" s="48">
        <v>64775</v>
      </c>
      <c r="G26" s="48">
        <v>73857</v>
      </c>
      <c r="H26" s="48">
        <v>46714</v>
      </c>
      <c r="I26" s="48">
        <v>53710</v>
      </c>
      <c r="J26" s="26"/>
      <c r="K26" s="48">
        <v>54536</v>
      </c>
      <c r="L26" s="48">
        <v>61510</v>
      </c>
      <c r="M26" s="48">
        <v>55243</v>
      </c>
      <c r="N26" s="48">
        <v>62722.717210666655</v>
      </c>
      <c r="O26" s="237"/>
      <c r="P26" s="48">
        <v>71943</v>
      </c>
      <c r="Q26" s="48">
        <v>75381</v>
      </c>
      <c r="R26" s="48">
        <v>66828</v>
      </c>
      <c r="S26" s="48">
        <f>77826-522</f>
        <v>77304</v>
      </c>
      <c r="T26" s="48">
        <v>86969</v>
      </c>
      <c r="U26" s="237"/>
      <c r="V26" s="48">
        <v>76741</v>
      </c>
      <c r="W26" s="48">
        <v>83191</v>
      </c>
      <c r="X26" s="48">
        <v>77355</v>
      </c>
      <c r="Y26" s="48">
        <v>95235</v>
      </c>
      <c r="Z26" s="48">
        <v>114986</v>
      </c>
      <c r="AB26" s="48">
        <v>94639</v>
      </c>
      <c r="AC26" s="48">
        <v>105298</v>
      </c>
      <c r="AD26" s="48">
        <v>82904</v>
      </c>
      <c r="AE26" s="48">
        <v>138748</v>
      </c>
      <c r="AG26" s="48">
        <v>137060</v>
      </c>
      <c r="AH26" s="48">
        <v>146449</v>
      </c>
      <c r="AI26" s="48">
        <v>124498</v>
      </c>
      <c r="AJ26" s="48">
        <v>159161</v>
      </c>
      <c r="AL26" s="48">
        <v>140655</v>
      </c>
      <c r="AM26" s="48">
        <v>109761</v>
      </c>
      <c r="AN26" s="48">
        <v>122113</v>
      </c>
      <c r="AO26" s="48">
        <v>160303</v>
      </c>
      <c r="AQ26" s="48">
        <v>156598</v>
      </c>
      <c r="AR26" s="48">
        <v>164047</v>
      </c>
      <c r="AS26" s="48">
        <v>158102</v>
      </c>
      <c r="AT26" s="48">
        <v>202799</v>
      </c>
      <c r="AV26" s="48">
        <v>196819</v>
      </c>
      <c r="AW26" s="48">
        <v>196532</v>
      </c>
      <c r="AX26" s="244">
        <v>203672</v>
      </c>
      <c r="AY26" s="244">
        <v>251589</v>
      </c>
      <c r="BA26" s="48">
        <v>274978</v>
      </c>
      <c r="BB26" s="48">
        <v>272523</v>
      </c>
      <c r="BC26" s="244">
        <v>251714</v>
      </c>
      <c r="BD26" s="244">
        <v>278282</v>
      </c>
      <c r="BF26" s="48">
        <v>318763</v>
      </c>
      <c r="BG26" s="48">
        <v>293408</v>
      </c>
      <c r="BH26" s="48">
        <v>280808</v>
      </c>
      <c r="BI26" s="48">
        <v>337497</v>
      </c>
      <c r="BK26" s="48">
        <v>404034</v>
      </c>
      <c r="BL26" s="48">
        <v>928084</v>
      </c>
      <c r="BM26" s="48">
        <v>594902.34079141309</v>
      </c>
      <c r="BN26" s="48">
        <v>575972.66767520003</v>
      </c>
      <c r="BP26" s="48">
        <v>785710.96012020006</v>
      </c>
      <c r="BS26" s="48"/>
    </row>
    <row r="27" spans="2:73" ht="11.4" customHeight="1" x14ac:dyDescent="0.3">
      <c r="B27" s="260" t="s">
        <v>120</v>
      </c>
      <c r="C27" s="240"/>
      <c r="D27" s="48">
        <v>3670</v>
      </c>
      <c r="E27" s="26"/>
      <c r="F27" s="48">
        <v>21339</v>
      </c>
      <c r="G27" s="48">
        <v>13446</v>
      </c>
      <c r="H27" s="48">
        <v>11655</v>
      </c>
      <c r="I27" s="48">
        <v>31148</v>
      </c>
      <c r="J27" s="26"/>
      <c r="K27" s="48">
        <v>29370</v>
      </c>
      <c r="L27" s="48">
        <v>82515</v>
      </c>
      <c r="M27" s="48">
        <v>82551</v>
      </c>
      <c r="N27" s="48">
        <v>48961</v>
      </c>
      <c r="O27" s="237"/>
      <c r="P27" s="48">
        <v>37657</v>
      </c>
      <c r="Q27" s="48">
        <v>37106</v>
      </c>
      <c r="R27" s="48">
        <v>52706</v>
      </c>
      <c r="S27" s="48">
        <v>45150</v>
      </c>
      <c r="T27" s="48">
        <v>45150</v>
      </c>
      <c r="U27" s="237"/>
      <c r="V27" s="48">
        <v>52402</v>
      </c>
      <c r="W27" s="48">
        <v>48324</v>
      </c>
      <c r="X27" s="48">
        <v>30181</v>
      </c>
      <c r="Y27" s="48">
        <v>46442</v>
      </c>
      <c r="Z27" s="48">
        <v>46442</v>
      </c>
      <c r="AB27" s="48">
        <v>59509</v>
      </c>
      <c r="AC27" s="48">
        <v>74863</v>
      </c>
      <c r="AD27" s="48">
        <v>57500</v>
      </c>
      <c r="AE27" s="48">
        <v>66663</v>
      </c>
      <c r="AG27" s="48">
        <v>57547.051899999999</v>
      </c>
      <c r="AH27" s="48">
        <v>54255</v>
      </c>
      <c r="AI27" s="48">
        <v>77728</v>
      </c>
      <c r="AJ27" s="48">
        <v>73929</v>
      </c>
      <c r="AL27" s="48">
        <v>100024</v>
      </c>
      <c r="AM27" s="48">
        <v>121421</v>
      </c>
      <c r="AN27" s="48">
        <v>151346</v>
      </c>
      <c r="AO27" s="48">
        <v>188255</v>
      </c>
      <c r="AQ27" s="48">
        <v>249047</v>
      </c>
      <c r="AR27" s="48">
        <v>114667</v>
      </c>
      <c r="AS27" s="48">
        <v>111203.52521000001</v>
      </c>
      <c r="AT27" s="48">
        <v>135364</v>
      </c>
      <c r="AV27" s="48">
        <v>182482</v>
      </c>
      <c r="AW27" s="48">
        <v>249102</v>
      </c>
      <c r="AX27" s="244">
        <v>218441</v>
      </c>
      <c r="AY27" s="244">
        <v>185429</v>
      </c>
      <c r="BA27" s="48">
        <v>231384</v>
      </c>
      <c r="BB27" s="48">
        <v>308119</v>
      </c>
      <c r="BC27" s="244">
        <v>245758</v>
      </c>
      <c r="BD27" s="244">
        <v>239456</v>
      </c>
      <c r="BF27" s="48">
        <v>297630</v>
      </c>
      <c r="BG27" s="48">
        <v>369420</v>
      </c>
      <c r="BH27" s="48">
        <v>264098</v>
      </c>
      <c r="BI27" s="48">
        <v>258178</v>
      </c>
      <c r="BK27" s="48">
        <v>395557</v>
      </c>
      <c r="BL27" s="48">
        <v>624118</v>
      </c>
      <c r="BM27" s="48">
        <v>403327.03194999998</v>
      </c>
      <c r="BN27" s="48">
        <v>400543.30366999999</v>
      </c>
      <c r="BP27" s="48">
        <v>433266.66826000001</v>
      </c>
      <c r="BS27" s="48"/>
    </row>
    <row r="28" spans="2:73" ht="11.4" customHeight="1" x14ac:dyDescent="0.3">
      <c r="B28" s="260" t="s">
        <v>121</v>
      </c>
      <c r="C28" s="240"/>
      <c r="D28" s="48">
        <v>7377</v>
      </c>
      <c r="E28" s="26"/>
      <c r="F28" s="251" t="s">
        <v>107</v>
      </c>
      <c r="G28" s="251" t="s">
        <v>107</v>
      </c>
      <c r="H28" s="251" t="s">
        <v>107</v>
      </c>
      <c r="I28" s="251" t="s">
        <v>107</v>
      </c>
      <c r="J28" s="26"/>
      <c r="K28" s="251" t="s">
        <v>107</v>
      </c>
      <c r="L28" s="251" t="s">
        <v>107</v>
      </c>
      <c r="M28" s="251" t="s">
        <v>107</v>
      </c>
      <c r="N28" s="251" t="s">
        <v>107</v>
      </c>
      <c r="O28" s="237"/>
      <c r="P28" s="251"/>
      <c r="Q28" s="251"/>
      <c r="R28" s="251"/>
      <c r="S28" s="251"/>
      <c r="T28" s="251"/>
      <c r="U28" s="237"/>
      <c r="V28" s="251"/>
      <c r="W28" s="251"/>
      <c r="X28" s="251"/>
      <c r="Y28" s="251"/>
      <c r="Z28" s="251"/>
      <c r="AB28" s="251"/>
      <c r="AC28" s="251"/>
      <c r="AD28" s="251"/>
      <c r="AE28" s="251"/>
      <c r="AG28" s="251"/>
      <c r="AH28" s="251"/>
      <c r="AI28" s="251"/>
      <c r="AJ28" s="251"/>
      <c r="AL28" s="251"/>
      <c r="AM28" s="48">
        <v>10016</v>
      </c>
      <c r="AN28" s="48">
        <v>17187</v>
      </c>
      <c r="AO28" s="48"/>
      <c r="AQ28" s="251"/>
      <c r="AR28" s="251"/>
      <c r="AS28" s="251"/>
      <c r="AT28" s="251"/>
      <c r="AV28" s="251"/>
      <c r="AW28" s="251"/>
      <c r="AX28" s="244">
        <v>14932</v>
      </c>
      <c r="AY28" s="244"/>
      <c r="BA28" s="251"/>
      <c r="BB28" s="48"/>
      <c r="BC28" s="244"/>
      <c r="BD28" s="244"/>
      <c r="BF28" s="48"/>
      <c r="BG28" s="48"/>
      <c r="BH28" s="48"/>
      <c r="BI28" s="48"/>
      <c r="BK28" s="48"/>
      <c r="BL28" s="48"/>
      <c r="BM28" s="274"/>
      <c r="BN28" s="274">
        <v>211597.57151000001</v>
      </c>
      <c r="BP28" s="274">
        <v>218361.35006</v>
      </c>
      <c r="BS28" s="48"/>
    </row>
    <row r="29" spans="2:73" ht="11.4" customHeight="1" x14ac:dyDescent="0.3">
      <c r="B29" s="253" t="s">
        <v>122</v>
      </c>
      <c r="C29" s="254"/>
      <c r="D29" s="167">
        <v>19059</v>
      </c>
      <c r="E29" s="127"/>
      <c r="F29" s="167">
        <v>86114</v>
      </c>
      <c r="G29" s="167">
        <f>SUM(G26:G28)</f>
        <v>87303</v>
      </c>
      <c r="H29" s="167">
        <f>SUM(H26:H28)</f>
        <v>58369</v>
      </c>
      <c r="I29" s="167">
        <v>84858</v>
      </c>
      <c r="J29" s="127"/>
      <c r="K29" s="167">
        <v>83906</v>
      </c>
      <c r="L29" s="167">
        <v>144025</v>
      </c>
      <c r="M29" s="167">
        <f>SUM(M26:M28)</f>
        <v>137794</v>
      </c>
      <c r="N29" s="167">
        <f>SUM(N26:N28)</f>
        <v>111683.71721066665</v>
      </c>
      <c r="O29" s="255"/>
      <c r="P29" s="167">
        <f>SUM(P26:P28)</f>
        <v>109600</v>
      </c>
      <c r="Q29" s="167">
        <f>SUM(Q26:Q28)</f>
        <v>112487</v>
      </c>
      <c r="R29" s="167">
        <f>SUM(R26:R28)</f>
        <v>119534</v>
      </c>
      <c r="S29" s="167">
        <f>SUM(S26:S28)</f>
        <v>122454</v>
      </c>
      <c r="T29" s="167">
        <f>SUM(T26:T28)</f>
        <v>132119</v>
      </c>
      <c r="U29" s="255"/>
      <c r="V29" s="167">
        <f>SUM(V26:V28)</f>
        <v>129143</v>
      </c>
      <c r="W29" s="167">
        <f>SUM(W26:W28)</f>
        <v>131515</v>
      </c>
      <c r="X29" s="167">
        <f>SUM(X26:X28)</f>
        <v>107536</v>
      </c>
      <c r="Y29" s="167">
        <f>SUM(Y26:Y28)</f>
        <v>141677</v>
      </c>
      <c r="Z29" s="167">
        <f>SUM(Z26:Z28)</f>
        <v>161428</v>
      </c>
      <c r="AA29" s="101"/>
      <c r="AB29" s="167">
        <f>SUM(AB26:AB28)</f>
        <v>154148</v>
      </c>
      <c r="AC29" s="167">
        <f>SUM(AC26:AC28)</f>
        <v>180161</v>
      </c>
      <c r="AD29" s="167">
        <f>SUM(AD23:AD28)</f>
        <v>141860</v>
      </c>
      <c r="AE29" s="167">
        <f>SUM(AE23:AE28)</f>
        <v>208780</v>
      </c>
      <c r="AF29" s="101"/>
      <c r="AG29" s="167">
        <f>SUM(AG23:AG28)</f>
        <v>198418.05189999999</v>
      </c>
      <c r="AH29" s="167">
        <f>SUM(AH23:AH28)</f>
        <v>204063</v>
      </c>
      <c r="AI29" s="167">
        <f>SUM(AI23:AI28)</f>
        <v>205742</v>
      </c>
      <c r="AJ29" s="167">
        <f>SUM(AJ23:AJ28)</f>
        <v>235932</v>
      </c>
      <c r="AK29" s="101"/>
      <c r="AL29" s="167">
        <f>SUM(AL23:AL28)</f>
        <v>244572</v>
      </c>
      <c r="AM29" s="167">
        <f>SUM(AM23:AM28)</f>
        <v>246961</v>
      </c>
      <c r="AN29" s="167">
        <f>SUM(AN23:AN28)</f>
        <v>298665</v>
      </c>
      <c r="AO29" s="167">
        <f>SUM(AO23:AO28)</f>
        <v>356499</v>
      </c>
      <c r="AP29" s="101"/>
      <c r="AQ29" s="167">
        <f>SUM(AQ23:AQ28)</f>
        <v>414802</v>
      </c>
      <c r="AR29" s="167">
        <f>SUM(AR23:AR28)</f>
        <v>288924</v>
      </c>
      <c r="AS29" s="167">
        <f>SUM(AS23:AS28)</f>
        <v>281903.52520999999</v>
      </c>
      <c r="AT29" s="167">
        <f>SUM(AT23:AT28)</f>
        <v>355475</v>
      </c>
      <c r="AV29" s="167">
        <f>SUM(AV23:AV28)</f>
        <v>400113</v>
      </c>
      <c r="AW29" s="167">
        <f>SUM(AW23:AW28)</f>
        <v>471637</v>
      </c>
      <c r="AX29" s="256">
        <v>463442</v>
      </c>
      <c r="AY29" s="256">
        <v>477227</v>
      </c>
      <c r="BA29" s="167">
        <v>546027</v>
      </c>
      <c r="BB29" s="167">
        <v>620515</v>
      </c>
      <c r="BC29" s="256">
        <v>537335</v>
      </c>
      <c r="BD29" s="256">
        <v>558798</v>
      </c>
      <c r="BF29" s="167">
        <f>SUM(BF23:BF28)</f>
        <v>659023</v>
      </c>
      <c r="BG29" s="167">
        <f>SUM(BG23:BG28)</f>
        <v>695534</v>
      </c>
      <c r="BH29" s="167">
        <f>SUM(BH23:BH28)</f>
        <v>580751</v>
      </c>
      <c r="BI29" s="167">
        <f>SUM(BI23:BI28)</f>
        <v>640405</v>
      </c>
      <c r="BK29" s="167">
        <f>SUM(BK23:BK28)</f>
        <v>844771</v>
      </c>
      <c r="BL29" s="167">
        <f>SUM(BL23:BL28)</f>
        <v>1595453</v>
      </c>
      <c r="BM29" s="167">
        <f>SUM(BM23:BM28)</f>
        <v>1042028.844512113</v>
      </c>
      <c r="BN29" s="167">
        <f>SUM(BN23:BN28)</f>
        <v>1223297.5123147999</v>
      </c>
      <c r="BP29" s="167">
        <f>SUM(BP23:BP28)</f>
        <v>1461650.3315328001</v>
      </c>
      <c r="BS29" s="48"/>
    </row>
    <row r="30" spans="2:73" ht="11.4" customHeight="1" x14ac:dyDescent="0.3">
      <c r="B30" s="261" t="s">
        <v>123</v>
      </c>
      <c r="C30" s="254"/>
      <c r="D30" s="125">
        <v>85215</v>
      </c>
      <c r="E30" s="127"/>
      <c r="F30" s="125">
        <v>551928</v>
      </c>
      <c r="G30" s="125">
        <f>G29+G21</f>
        <v>555558</v>
      </c>
      <c r="H30" s="125">
        <f>H29+H21</f>
        <v>547990.26463633613</v>
      </c>
      <c r="I30" s="125">
        <v>569820</v>
      </c>
      <c r="J30" s="127"/>
      <c r="K30" s="125">
        <v>566025</v>
      </c>
      <c r="L30" s="125">
        <v>665110</v>
      </c>
      <c r="M30" s="125">
        <f>M29+M21</f>
        <v>671883</v>
      </c>
      <c r="N30" s="125">
        <f>N29+N21</f>
        <v>749878.71721066663</v>
      </c>
      <c r="O30" s="255"/>
      <c r="P30" s="125">
        <f>P29+P21</f>
        <v>771364</v>
      </c>
      <c r="Q30" s="125">
        <f>Q29+Q21</f>
        <v>801372</v>
      </c>
      <c r="R30" s="125">
        <f>R29+R21</f>
        <v>807899</v>
      </c>
      <c r="S30" s="125">
        <f>S29+S21</f>
        <v>852196</v>
      </c>
      <c r="T30" s="125">
        <f>T29+T21</f>
        <v>861861</v>
      </c>
      <c r="U30" s="255"/>
      <c r="V30" s="125">
        <f>V29+V21</f>
        <v>851375</v>
      </c>
      <c r="W30" s="125">
        <f>W29+W21</f>
        <v>866724</v>
      </c>
      <c r="X30" s="125">
        <f>X29+X21</f>
        <v>841161</v>
      </c>
      <c r="Y30" s="125">
        <f>Y29+Y21</f>
        <v>893906</v>
      </c>
      <c r="Z30" s="125">
        <f>Z29+Z21</f>
        <v>913657</v>
      </c>
      <c r="AA30" s="101"/>
      <c r="AB30" s="125">
        <f>AB29+AB21</f>
        <v>900259</v>
      </c>
      <c r="AC30" s="125">
        <f>AC29+AC21</f>
        <v>940068</v>
      </c>
      <c r="AD30" s="125">
        <f>AD29+AD21</f>
        <v>891799</v>
      </c>
      <c r="AE30" s="125">
        <f>AE29+AE21</f>
        <v>1063446</v>
      </c>
      <c r="AF30" s="101"/>
      <c r="AG30" s="125">
        <f>AG29+AG21</f>
        <v>1086058.8123093098</v>
      </c>
      <c r="AH30" s="125">
        <f>AH29+AH21</f>
        <v>1086055</v>
      </c>
      <c r="AI30" s="125">
        <f>AI29+AI21</f>
        <v>1074100</v>
      </c>
      <c r="AJ30" s="125">
        <f>AJ29+AJ21</f>
        <v>1145069</v>
      </c>
      <c r="AK30" s="101"/>
      <c r="AL30" s="125">
        <f>AL29+AL21</f>
        <v>1158322</v>
      </c>
      <c r="AM30" s="125">
        <f>AM29+AM21</f>
        <v>1153102</v>
      </c>
      <c r="AN30" s="125">
        <f>AN29+AN21</f>
        <v>1189973</v>
      </c>
      <c r="AO30" s="125">
        <f>AO29+AO21</f>
        <v>1243832</v>
      </c>
      <c r="AP30" s="101"/>
      <c r="AQ30" s="125">
        <f>AQ29+AQ21</f>
        <v>1293309</v>
      </c>
      <c r="AR30" s="125">
        <f>AR29+AR21</f>
        <v>1181345.7331943405</v>
      </c>
      <c r="AS30" s="125">
        <f>AS29+AS21</f>
        <v>1191361.7193354899</v>
      </c>
      <c r="AT30" s="125">
        <f>AT29+AT21</f>
        <v>1262947</v>
      </c>
      <c r="AV30" s="125">
        <f>AV29+AV21</f>
        <v>1310615</v>
      </c>
      <c r="AW30" s="125">
        <f>AW29+AW21</f>
        <v>1399413</v>
      </c>
      <c r="AX30" s="125">
        <f>AX29+AX21</f>
        <v>1491614</v>
      </c>
      <c r="AY30" s="125">
        <v>2010836</v>
      </c>
      <c r="BA30" s="125">
        <v>2092213</v>
      </c>
      <c r="BB30" s="125">
        <v>2148732</v>
      </c>
      <c r="BC30" s="125">
        <v>2067650</v>
      </c>
      <c r="BD30" s="125">
        <v>2085124</v>
      </c>
      <c r="BF30" s="125">
        <f>BF29+BF21</f>
        <v>2186291</v>
      </c>
      <c r="BG30" s="125">
        <f>BG29+BG21</f>
        <v>2217002</v>
      </c>
      <c r="BH30" s="125">
        <f>BH29+BH21</f>
        <v>2195851</v>
      </c>
      <c r="BI30" s="125">
        <f>BI29+BI21</f>
        <v>2257351</v>
      </c>
      <c r="BK30" s="125">
        <f>BK29+BK21</f>
        <v>2470710</v>
      </c>
      <c r="BL30" s="125">
        <f>BL29+BL21</f>
        <v>4490381</v>
      </c>
      <c r="BM30" s="125">
        <f>BM29+BM21</f>
        <v>3995682.4405747689</v>
      </c>
      <c r="BN30" s="125">
        <f>BN29+BN21</f>
        <v>3841872.6441079555</v>
      </c>
      <c r="BP30" s="125">
        <f>BP29+BP21</f>
        <v>4086890.2772986786</v>
      </c>
      <c r="BQ30" s="125">
        <f>BQ29+BQ21</f>
        <v>0</v>
      </c>
      <c r="BR30" s="125">
        <f>BR29+BR21</f>
        <v>0</v>
      </c>
      <c r="BS30" s="125">
        <f>BS29+BS21</f>
        <v>0</v>
      </c>
    </row>
    <row r="31" spans="2:73" ht="11.4" customHeight="1" x14ac:dyDescent="0.3">
      <c r="B31" s="262"/>
      <c r="C31" s="240"/>
      <c r="D31" s="258"/>
      <c r="E31" s="26"/>
      <c r="F31" s="258"/>
      <c r="G31" s="258"/>
      <c r="H31" s="258"/>
      <c r="I31" s="258"/>
      <c r="J31" s="26"/>
      <c r="K31" s="258"/>
      <c r="L31" s="258"/>
      <c r="M31" s="258"/>
      <c r="N31" s="258"/>
      <c r="O31" s="237"/>
      <c r="P31" s="258"/>
      <c r="Q31" s="258"/>
      <c r="R31" s="258"/>
      <c r="S31" s="258"/>
      <c r="T31" s="258"/>
      <c r="U31" s="237"/>
      <c r="V31" s="258"/>
      <c r="W31" s="258"/>
      <c r="X31" s="258"/>
      <c r="Y31" s="258"/>
      <c r="Z31" s="258"/>
      <c r="AB31" s="258"/>
      <c r="AC31" s="258"/>
      <c r="AD31" s="258"/>
      <c r="AE31" s="258"/>
      <c r="AG31" s="258"/>
      <c r="AH31" s="258"/>
      <c r="AI31" s="258"/>
      <c r="AJ31" s="258"/>
      <c r="AL31" s="258"/>
      <c r="AM31" s="258"/>
      <c r="AN31" s="258"/>
      <c r="AO31" s="258"/>
      <c r="AQ31" s="258"/>
      <c r="AR31" s="258"/>
      <c r="AS31" s="258"/>
      <c r="AT31" s="258"/>
      <c r="AV31" s="258"/>
      <c r="AW31" s="258"/>
      <c r="AX31" s="259"/>
      <c r="BA31" s="258"/>
      <c r="BC31" s="259"/>
    </row>
    <row r="32" spans="2:73" ht="11.4" customHeight="1" x14ac:dyDescent="0.3">
      <c r="B32" s="242" t="s">
        <v>124</v>
      </c>
      <c r="C32" s="243"/>
      <c r="D32" s="258"/>
      <c r="E32" s="26"/>
      <c r="F32" s="258"/>
      <c r="G32" s="258"/>
      <c r="H32" s="258"/>
      <c r="I32" s="258"/>
      <c r="J32" s="26"/>
      <c r="K32" s="258"/>
      <c r="L32" s="258"/>
      <c r="M32" s="258"/>
      <c r="N32" s="258"/>
      <c r="O32" s="263"/>
      <c r="P32" s="258"/>
      <c r="Q32" s="258"/>
      <c r="R32" s="258"/>
      <c r="S32" s="258"/>
      <c r="T32" s="258"/>
      <c r="U32" s="263"/>
      <c r="V32" s="258"/>
      <c r="W32" s="258"/>
      <c r="X32" s="258"/>
      <c r="Y32" s="258"/>
      <c r="Z32" s="258"/>
      <c r="AB32" s="258"/>
      <c r="AC32" s="258"/>
      <c r="AD32" s="258"/>
      <c r="AE32" s="258"/>
      <c r="AG32" s="258"/>
      <c r="AH32" s="258"/>
      <c r="AI32" s="258"/>
      <c r="AJ32" s="258"/>
      <c r="AL32" s="258"/>
      <c r="AM32" s="258"/>
      <c r="AN32" s="258"/>
      <c r="AO32" s="258"/>
      <c r="AQ32" s="258"/>
      <c r="AR32" s="258"/>
      <c r="AS32" s="258"/>
      <c r="AT32" s="258"/>
      <c r="AV32" s="258"/>
      <c r="AW32" s="258"/>
      <c r="AX32" s="259"/>
      <c r="BA32" s="258"/>
      <c r="BC32" s="259"/>
    </row>
    <row r="33" spans="2:16384" ht="11.4" customHeight="1" x14ac:dyDescent="0.3">
      <c r="B33" s="264" t="s">
        <v>125</v>
      </c>
      <c r="C33" s="243"/>
      <c r="D33" s="258"/>
      <c r="E33" s="26"/>
      <c r="F33" s="258"/>
      <c r="G33" s="258"/>
      <c r="H33" s="258"/>
      <c r="I33" s="258"/>
      <c r="J33" s="26"/>
      <c r="K33" s="258"/>
      <c r="L33" s="258"/>
      <c r="M33" s="258"/>
      <c r="N33" s="258"/>
      <c r="O33" s="265"/>
      <c r="P33" s="258"/>
      <c r="Q33" s="258"/>
      <c r="R33" s="258"/>
      <c r="S33" s="258"/>
      <c r="T33" s="258"/>
      <c r="U33" s="265"/>
      <c r="V33" s="258"/>
      <c r="W33" s="258"/>
      <c r="X33" s="258"/>
      <c r="Y33" s="258"/>
      <c r="Z33" s="258"/>
      <c r="AB33" s="258"/>
      <c r="AC33" s="258"/>
      <c r="AD33" s="258"/>
      <c r="AE33" s="258"/>
      <c r="AG33" s="258"/>
      <c r="AH33" s="258"/>
      <c r="AI33" s="258"/>
      <c r="AJ33" s="258"/>
      <c r="AL33" s="258"/>
      <c r="AM33" s="258"/>
      <c r="AN33" s="258"/>
      <c r="AO33" s="258"/>
      <c r="AQ33" s="258"/>
      <c r="AR33" s="258"/>
      <c r="AS33" s="258"/>
      <c r="AT33" s="258"/>
      <c r="AV33" s="258"/>
      <c r="AW33" s="258"/>
      <c r="AX33" s="259"/>
      <c r="BA33" s="258"/>
      <c r="BC33" s="259"/>
    </row>
    <row r="34" spans="2:16384" ht="11.4" customHeight="1" x14ac:dyDescent="0.3">
      <c r="B34" s="266" t="s">
        <v>126</v>
      </c>
      <c r="C34" s="240"/>
      <c r="D34" s="48">
        <v>378</v>
      </c>
      <c r="E34" s="26"/>
      <c r="F34" s="48">
        <v>378</v>
      </c>
      <c r="G34" s="48">
        <v>1231</v>
      </c>
      <c r="H34" s="48">
        <v>1230.7759999999835</v>
      </c>
      <c r="I34" s="48">
        <v>1231</v>
      </c>
      <c r="J34" s="26"/>
      <c r="K34" s="48">
        <v>1246</v>
      </c>
      <c r="L34" s="48">
        <v>1413</v>
      </c>
      <c r="M34" s="48">
        <v>1413</v>
      </c>
      <c r="N34" s="48">
        <v>1412.9999999999882</v>
      </c>
      <c r="O34" s="248"/>
      <c r="P34" s="48">
        <v>1412.9999999999882</v>
      </c>
      <c r="Q34" s="48">
        <v>1413</v>
      </c>
      <c r="R34" s="48">
        <v>1413</v>
      </c>
      <c r="S34" s="48">
        <v>1434</v>
      </c>
      <c r="T34" s="48">
        <v>1434</v>
      </c>
      <c r="U34" s="248"/>
      <c r="V34" s="48">
        <v>1434</v>
      </c>
      <c r="W34" s="48">
        <v>1441</v>
      </c>
      <c r="X34" s="48">
        <v>1442</v>
      </c>
      <c r="Y34" s="48">
        <v>1443</v>
      </c>
      <c r="Z34" s="48">
        <v>1443</v>
      </c>
      <c r="AB34" s="48">
        <v>1443</v>
      </c>
      <c r="AC34" s="48">
        <v>1445</v>
      </c>
      <c r="AD34" s="48">
        <v>1447</v>
      </c>
      <c r="AE34" s="48">
        <v>1449</v>
      </c>
      <c r="AG34" s="48">
        <v>1450.4500000000116</v>
      </c>
      <c r="AH34" s="48">
        <v>1450</v>
      </c>
      <c r="AI34" s="48">
        <v>1451</v>
      </c>
      <c r="AJ34" s="48">
        <v>1451</v>
      </c>
      <c r="AL34" s="48">
        <v>1453</v>
      </c>
      <c r="AM34" s="48">
        <v>1454</v>
      </c>
      <c r="AN34" s="48">
        <v>1456</v>
      </c>
      <c r="AO34" s="48">
        <v>1457</v>
      </c>
      <c r="AQ34" s="48">
        <v>1459</v>
      </c>
      <c r="AR34" s="48">
        <v>1461</v>
      </c>
      <c r="AS34" s="48">
        <v>1462</v>
      </c>
      <c r="AT34" s="48">
        <v>1462</v>
      </c>
      <c r="AV34" s="48">
        <v>1463</v>
      </c>
      <c r="AW34" s="48">
        <v>1463</v>
      </c>
      <c r="AX34" s="244">
        <v>1464</v>
      </c>
      <c r="AY34" s="244">
        <v>1464</v>
      </c>
      <c r="BA34" s="48">
        <v>1465</v>
      </c>
      <c r="BB34" s="48">
        <v>1465</v>
      </c>
      <c r="BC34" s="244">
        <v>1465</v>
      </c>
      <c r="BD34" s="244">
        <v>1465</v>
      </c>
      <c r="BF34" s="48">
        <v>1465</v>
      </c>
      <c r="BG34" s="48">
        <v>1469</v>
      </c>
      <c r="BH34" s="48">
        <v>1480</v>
      </c>
      <c r="BI34" s="48">
        <v>1481</v>
      </c>
      <c r="BK34" s="48">
        <v>1489</v>
      </c>
      <c r="BL34" s="48">
        <v>1489</v>
      </c>
      <c r="BM34" s="48">
        <v>1488.7648393330001</v>
      </c>
      <c r="BN34" s="48">
        <v>1488.7648529109999</v>
      </c>
      <c r="BP34" s="48">
        <v>1488.7648539869999</v>
      </c>
      <c r="BS34" s="48"/>
    </row>
    <row r="35" spans="2:16384" ht="11.4" customHeight="1" x14ac:dyDescent="0.3">
      <c r="B35" s="266" t="s">
        <v>127</v>
      </c>
      <c r="C35" s="240"/>
      <c r="D35" s="48" t="s">
        <v>107</v>
      </c>
      <c r="E35" s="26"/>
      <c r="F35" s="48">
        <v>207517</v>
      </c>
      <c r="G35" s="48">
        <v>206664</v>
      </c>
      <c r="H35" s="48">
        <v>206664.84021999998</v>
      </c>
      <c r="I35" s="48">
        <v>206664</v>
      </c>
      <c r="J35" s="26"/>
      <c r="K35" s="48">
        <v>208557</v>
      </c>
      <c r="L35" s="48">
        <v>310453</v>
      </c>
      <c r="M35" s="48">
        <v>310453</v>
      </c>
      <c r="N35" s="48">
        <v>310453</v>
      </c>
      <c r="O35" s="237"/>
      <c r="P35" s="48">
        <v>310453</v>
      </c>
      <c r="Q35" s="48">
        <v>310453</v>
      </c>
      <c r="R35" s="48">
        <v>310453</v>
      </c>
      <c r="S35" s="48">
        <v>315830</v>
      </c>
      <c r="T35" s="48">
        <v>315830</v>
      </c>
      <c r="U35" s="237"/>
      <c r="V35" s="48">
        <v>316238.2</v>
      </c>
      <c r="W35" s="48">
        <v>317801</v>
      </c>
      <c r="X35" s="48">
        <v>318359</v>
      </c>
      <c r="Y35" s="48">
        <v>318759</v>
      </c>
      <c r="Z35" s="48">
        <v>318759</v>
      </c>
      <c r="AB35" s="48">
        <v>318759</v>
      </c>
      <c r="AC35" s="48">
        <v>319705</v>
      </c>
      <c r="AD35" s="48">
        <v>320620</v>
      </c>
      <c r="AE35" s="48">
        <v>320895</v>
      </c>
      <c r="AG35" s="48">
        <v>321224</v>
      </c>
      <c r="AH35" s="48">
        <v>321649</v>
      </c>
      <c r="AI35" s="48">
        <v>321969</v>
      </c>
      <c r="AJ35" s="48">
        <v>321969</v>
      </c>
      <c r="AL35" s="48">
        <v>322746</v>
      </c>
      <c r="AM35" s="48">
        <v>323458</v>
      </c>
      <c r="AN35" s="48">
        <v>324172</v>
      </c>
      <c r="AO35" s="48">
        <v>324485</v>
      </c>
      <c r="AQ35" s="48">
        <v>326040</v>
      </c>
      <c r="AR35" s="48">
        <v>326606.09548000002</v>
      </c>
      <c r="AS35" s="48">
        <v>326882.09351999999</v>
      </c>
      <c r="AT35" s="48">
        <v>327085</v>
      </c>
      <c r="AV35" s="48">
        <v>327330</v>
      </c>
      <c r="AW35" s="48">
        <v>327547</v>
      </c>
      <c r="AX35" s="244">
        <v>327763</v>
      </c>
      <c r="AY35" s="244">
        <v>327972</v>
      </c>
      <c r="BA35" s="48">
        <v>328103</v>
      </c>
      <c r="BB35" s="48">
        <v>328217</v>
      </c>
      <c r="BC35" s="244">
        <v>328290</v>
      </c>
      <c r="BD35" s="244">
        <v>328416</v>
      </c>
      <c r="BF35" s="48">
        <v>328610</v>
      </c>
      <c r="BG35" s="48">
        <v>331240</v>
      </c>
      <c r="BH35" s="48">
        <v>337561</v>
      </c>
      <c r="BI35" s="48">
        <v>337621</v>
      </c>
      <c r="BK35" s="48">
        <v>340674</v>
      </c>
      <c r="BL35" s="48">
        <v>340674</v>
      </c>
      <c r="BM35" s="48">
        <v>340673.99919377401</v>
      </c>
      <c r="BN35" s="48">
        <v>340673.99920290097</v>
      </c>
      <c r="BP35" s="48">
        <v>340673.99919458095</v>
      </c>
      <c r="BS35" s="48"/>
    </row>
    <row r="36" spans="2:16384" ht="11.4" customHeight="1" x14ac:dyDescent="0.3">
      <c r="B36" s="266" t="s">
        <v>128</v>
      </c>
      <c r="C36" s="240"/>
      <c r="D36" s="251" t="s">
        <v>107</v>
      </c>
      <c r="E36" s="26"/>
      <c r="F36" s="251" t="s">
        <v>107</v>
      </c>
      <c r="G36" s="251" t="s">
        <v>107</v>
      </c>
      <c r="H36" s="251" t="s">
        <v>107</v>
      </c>
      <c r="I36" s="251" t="s">
        <v>107</v>
      </c>
      <c r="J36" s="26"/>
      <c r="K36" s="251" t="s">
        <v>107</v>
      </c>
      <c r="L36" s="48">
        <v>297</v>
      </c>
      <c r="M36" s="48">
        <v>-2219</v>
      </c>
      <c r="N36" s="48">
        <v>-1844</v>
      </c>
      <c r="O36" s="237"/>
      <c r="P36" s="48">
        <v>-2525</v>
      </c>
      <c r="Q36" s="48">
        <v>-2278</v>
      </c>
      <c r="R36" s="48">
        <v>-1914</v>
      </c>
      <c r="S36" s="48">
        <v>-839</v>
      </c>
      <c r="T36" s="48">
        <v>-839</v>
      </c>
      <c r="U36" s="237"/>
      <c r="V36" s="48">
        <v>90.4</v>
      </c>
      <c r="W36" s="48">
        <v>280</v>
      </c>
      <c r="X36" s="48">
        <v>-2466</v>
      </c>
      <c r="Y36" s="48">
        <v>-546</v>
      </c>
      <c r="Z36" s="48">
        <v>-546</v>
      </c>
      <c r="AB36" s="48">
        <v>-377</v>
      </c>
      <c r="AC36" s="48">
        <v>-215</v>
      </c>
      <c r="AD36" s="48">
        <v>-71</v>
      </c>
      <c r="AE36" s="48">
        <v>55</v>
      </c>
      <c r="AG36" s="48">
        <v>152</v>
      </c>
      <c r="AH36" s="48">
        <v>202</v>
      </c>
      <c r="AI36" s="48">
        <v>219</v>
      </c>
      <c r="AJ36" s="48">
        <v>147</v>
      </c>
      <c r="AL36" s="48">
        <v>144</v>
      </c>
      <c r="AM36" s="48">
        <v>61</v>
      </c>
      <c r="AN36" s="48">
        <v>62</v>
      </c>
      <c r="AO36" s="48">
        <v>123</v>
      </c>
      <c r="AQ36" s="48">
        <v>123</v>
      </c>
      <c r="AR36" s="48">
        <v>123</v>
      </c>
      <c r="AS36" s="48">
        <v>123</v>
      </c>
      <c r="AT36" s="48">
        <v>-1598</v>
      </c>
      <c r="AV36" s="48">
        <v>-2523</v>
      </c>
      <c r="AW36" s="48">
        <v>-6413</v>
      </c>
      <c r="AX36" s="244">
        <v>-6228</v>
      </c>
      <c r="AY36" s="244">
        <v>-6952</v>
      </c>
      <c r="BA36" s="48">
        <v>-7137</v>
      </c>
      <c r="BB36" s="48">
        <v>-7692</v>
      </c>
      <c r="BC36" s="244">
        <v>-8674</v>
      </c>
      <c r="BD36" s="244">
        <v>-9077</v>
      </c>
      <c r="BF36" s="48">
        <v>-8706</v>
      </c>
      <c r="BG36" s="48">
        <v>-9446</v>
      </c>
      <c r="BH36" s="48">
        <v>-9632</v>
      </c>
      <c r="BI36" s="48">
        <v>-9096</v>
      </c>
      <c r="BK36" s="48">
        <v>-9096</v>
      </c>
      <c r="BL36" s="48">
        <v>-8540</v>
      </c>
      <c r="BM36" s="48">
        <v>-7614.2528955199996</v>
      </c>
      <c r="BN36" s="48">
        <v>-8435.1767744600002</v>
      </c>
      <c r="BP36" s="48">
        <v>-8620.3767698859992</v>
      </c>
      <c r="BS36" s="48"/>
      <c r="BU36" s="26">
        <f t="shared" ref="BU36:EF36" si="0">SUM(BO34:BO37)</f>
        <v>0</v>
      </c>
      <c r="BV36" s="26">
        <f t="shared" si="0"/>
        <v>357993.69349605299</v>
      </c>
      <c r="BW36" s="26">
        <f t="shared" si="0"/>
        <v>0</v>
      </c>
      <c r="BX36" s="26">
        <f t="shared" si="0"/>
        <v>0</v>
      </c>
      <c r="BY36" s="26">
        <f t="shared" si="0"/>
        <v>0</v>
      </c>
      <c r="BZ36" s="26">
        <f t="shared" si="0"/>
        <v>0</v>
      </c>
      <c r="CA36" s="26">
        <f t="shared" si="0"/>
        <v>0</v>
      </c>
      <c r="CB36" s="26">
        <f t="shared" si="0"/>
        <v>357993.69349605299</v>
      </c>
      <c r="CC36" s="26">
        <f t="shared" si="0"/>
        <v>0</v>
      </c>
      <c r="CD36" s="26">
        <f t="shared" si="0"/>
        <v>0</v>
      </c>
      <c r="CE36" s="26">
        <f t="shared" si="0"/>
        <v>0</v>
      </c>
      <c r="CF36" s="26">
        <f t="shared" si="0"/>
        <v>0</v>
      </c>
      <c r="CG36" s="26">
        <f t="shared" si="0"/>
        <v>0</v>
      </c>
      <c r="CH36" s="26">
        <f t="shared" si="0"/>
        <v>357993.69349605299</v>
      </c>
      <c r="CI36" s="26">
        <f t="shared" si="0"/>
        <v>0</v>
      </c>
      <c r="CJ36" s="26">
        <f t="shared" si="0"/>
        <v>0</v>
      </c>
      <c r="CK36" s="26">
        <f t="shared" si="0"/>
        <v>0</v>
      </c>
      <c r="CL36" s="26">
        <f t="shared" si="0"/>
        <v>0</v>
      </c>
      <c r="CM36" s="26">
        <f t="shared" si="0"/>
        <v>0</v>
      </c>
      <c r="CN36" s="26">
        <f t="shared" si="0"/>
        <v>357993.69349605299</v>
      </c>
      <c r="CO36" s="26">
        <f t="shared" si="0"/>
        <v>0</v>
      </c>
      <c r="CP36" s="26">
        <f t="shared" si="0"/>
        <v>0</v>
      </c>
      <c r="CQ36" s="26">
        <f t="shared" si="0"/>
        <v>0</v>
      </c>
      <c r="CR36" s="26">
        <f t="shared" si="0"/>
        <v>0</v>
      </c>
      <c r="CS36" s="26">
        <f t="shared" si="0"/>
        <v>0</v>
      </c>
      <c r="CT36" s="26">
        <f t="shared" si="0"/>
        <v>357993.69349605299</v>
      </c>
      <c r="CU36" s="26">
        <f t="shared" si="0"/>
        <v>0</v>
      </c>
      <c r="CV36" s="26">
        <f t="shared" si="0"/>
        <v>0</v>
      </c>
      <c r="CW36" s="26">
        <f t="shared" si="0"/>
        <v>0</v>
      </c>
      <c r="CX36" s="26">
        <f t="shared" si="0"/>
        <v>0</v>
      </c>
      <c r="CY36" s="26">
        <f t="shared" si="0"/>
        <v>0</v>
      </c>
      <c r="CZ36" s="26">
        <f t="shared" si="0"/>
        <v>357993.69349605299</v>
      </c>
      <c r="DA36" s="26">
        <f t="shared" si="0"/>
        <v>0</v>
      </c>
      <c r="DB36" s="26">
        <f t="shared" si="0"/>
        <v>0</v>
      </c>
      <c r="DC36" s="26">
        <f t="shared" si="0"/>
        <v>0</v>
      </c>
      <c r="DD36" s="26">
        <f t="shared" si="0"/>
        <v>0</v>
      </c>
      <c r="DE36" s="26">
        <f t="shared" si="0"/>
        <v>0</v>
      </c>
      <c r="DF36" s="26">
        <f t="shared" si="0"/>
        <v>357993.69349605299</v>
      </c>
      <c r="DG36" s="26">
        <f t="shared" si="0"/>
        <v>0</v>
      </c>
      <c r="DH36" s="26">
        <f t="shared" si="0"/>
        <v>0</v>
      </c>
      <c r="DI36" s="26">
        <f t="shared" si="0"/>
        <v>0</v>
      </c>
      <c r="DJ36" s="26">
        <f t="shared" si="0"/>
        <v>0</v>
      </c>
      <c r="DK36" s="26">
        <f t="shared" si="0"/>
        <v>0</v>
      </c>
      <c r="DL36" s="26">
        <f t="shared" si="0"/>
        <v>357993.69349605299</v>
      </c>
      <c r="DM36" s="26">
        <f t="shared" si="0"/>
        <v>0</v>
      </c>
      <c r="DN36" s="26">
        <f t="shared" si="0"/>
        <v>0</v>
      </c>
      <c r="DO36" s="26">
        <f t="shared" si="0"/>
        <v>0</v>
      </c>
      <c r="DP36" s="26">
        <f t="shared" si="0"/>
        <v>0</v>
      </c>
      <c r="DQ36" s="26">
        <f t="shared" si="0"/>
        <v>0</v>
      </c>
      <c r="DR36" s="26">
        <f t="shared" si="0"/>
        <v>357993.69349605299</v>
      </c>
      <c r="DS36" s="26">
        <f t="shared" si="0"/>
        <v>0</v>
      </c>
      <c r="DT36" s="26">
        <f t="shared" si="0"/>
        <v>0</v>
      </c>
      <c r="DU36" s="26">
        <f t="shared" si="0"/>
        <v>0</v>
      </c>
      <c r="DV36" s="26">
        <f t="shared" si="0"/>
        <v>0</v>
      </c>
      <c r="DW36" s="26">
        <f t="shared" si="0"/>
        <v>0</v>
      </c>
      <c r="DX36" s="26">
        <f t="shared" si="0"/>
        <v>357993.69349605299</v>
      </c>
      <c r="DY36" s="26">
        <f t="shared" si="0"/>
        <v>0</v>
      </c>
      <c r="DZ36" s="26">
        <f t="shared" si="0"/>
        <v>0</v>
      </c>
      <c r="EA36" s="26">
        <f t="shared" si="0"/>
        <v>0</v>
      </c>
      <c r="EB36" s="26">
        <f t="shared" si="0"/>
        <v>0</v>
      </c>
      <c r="EC36" s="26">
        <f t="shared" si="0"/>
        <v>0</v>
      </c>
      <c r="ED36" s="26">
        <f t="shared" si="0"/>
        <v>357993.69349605299</v>
      </c>
      <c r="EE36" s="26">
        <f t="shared" si="0"/>
        <v>0</v>
      </c>
      <c r="EF36" s="26">
        <f t="shared" si="0"/>
        <v>0</v>
      </c>
      <c r="EG36" s="26">
        <f t="shared" ref="EG36:GR36" si="1">SUM(EA34:EA37)</f>
        <v>0</v>
      </c>
      <c r="EH36" s="26">
        <f t="shared" si="1"/>
        <v>0</v>
      </c>
      <c r="EI36" s="26">
        <f t="shared" si="1"/>
        <v>0</v>
      </c>
      <c r="EJ36" s="26">
        <f t="shared" si="1"/>
        <v>357993.69349605299</v>
      </c>
      <c r="EK36" s="26">
        <f t="shared" si="1"/>
        <v>0</v>
      </c>
      <c r="EL36" s="26">
        <f t="shared" si="1"/>
        <v>0</v>
      </c>
      <c r="EM36" s="26">
        <f t="shared" si="1"/>
        <v>0</v>
      </c>
      <c r="EN36" s="26">
        <f t="shared" si="1"/>
        <v>0</v>
      </c>
      <c r="EO36" s="26">
        <f t="shared" si="1"/>
        <v>0</v>
      </c>
      <c r="EP36" s="26">
        <f t="shared" si="1"/>
        <v>357993.69349605299</v>
      </c>
      <c r="EQ36" s="26">
        <f t="shared" si="1"/>
        <v>0</v>
      </c>
      <c r="ER36" s="26">
        <f t="shared" si="1"/>
        <v>0</v>
      </c>
      <c r="ES36" s="26">
        <f t="shared" si="1"/>
        <v>0</v>
      </c>
      <c r="ET36" s="26">
        <f t="shared" si="1"/>
        <v>0</v>
      </c>
      <c r="EU36" s="26">
        <f t="shared" si="1"/>
        <v>0</v>
      </c>
      <c r="EV36" s="26">
        <f t="shared" si="1"/>
        <v>357993.69349605299</v>
      </c>
      <c r="EW36" s="26">
        <f t="shared" si="1"/>
        <v>0</v>
      </c>
      <c r="EX36" s="26">
        <f t="shared" si="1"/>
        <v>0</v>
      </c>
      <c r="EY36" s="26">
        <f t="shared" si="1"/>
        <v>0</v>
      </c>
      <c r="EZ36" s="26">
        <f t="shared" si="1"/>
        <v>0</v>
      </c>
      <c r="FA36" s="26">
        <f t="shared" si="1"/>
        <v>0</v>
      </c>
      <c r="FB36" s="26">
        <f t="shared" si="1"/>
        <v>357993.69349605299</v>
      </c>
      <c r="FC36" s="26">
        <f t="shared" si="1"/>
        <v>0</v>
      </c>
      <c r="FD36" s="26">
        <f t="shared" si="1"/>
        <v>0</v>
      </c>
      <c r="FE36" s="26">
        <f t="shared" si="1"/>
        <v>0</v>
      </c>
      <c r="FF36" s="26">
        <f t="shared" si="1"/>
        <v>0</v>
      </c>
      <c r="FG36" s="26">
        <f t="shared" si="1"/>
        <v>0</v>
      </c>
      <c r="FH36" s="26">
        <f t="shared" si="1"/>
        <v>357993.69349605299</v>
      </c>
      <c r="FI36" s="26">
        <f t="shared" si="1"/>
        <v>0</v>
      </c>
      <c r="FJ36" s="26">
        <f t="shared" si="1"/>
        <v>0</v>
      </c>
      <c r="FK36" s="26">
        <f t="shared" si="1"/>
        <v>0</v>
      </c>
      <c r="FL36" s="26">
        <f t="shared" si="1"/>
        <v>0</v>
      </c>
      <c r="FM36" s="26">
        <f t="shared" si="1"/>
        <v>0</v>
      </c>
      <c r="FN36" s="26">
        <f t="shared" si="1"/>
        <v>357993.69349605299</v>
      </c>
      <c r="FO36" s="26">
        <f t="shared" si="1"/>
        <v>0</v>
      </c>
      <c r="FP36" s="26">
        <f t="shared" si="1"/>
        <v>0</v>
      </c>
      <c r="FQ36" s="26">
        <f t="shared" si="1"/>
        <v>0</v>
      </c>
      <c r="FR36" s="26">
        <f t="shared" si="1"/>
        <v>0</v>
      </c>
      <c r="FS36" s="26">
        <f t="shared" si="1"/>
        <v>0</v>
      </c>
      <c r="FT36" s="26">
        <f t="shared" si="1"/>
        <v>357993.69349605299</v>
      </c>
      <c r="FU36" s="26">
        <f t="shared" si="1"/>
        <v>0</v>
      </c>
      <c r="FV36" s="26">
        <f t="shared" si="1"/>
        <v>0</v>
      </c>
      <c r="FW36" s="26">
        <f t="shared" si="1"/>
        <v>0</v>
      </c>
      <c r="FX36" s="26">
        <f t="shared" si="1"/>
        <v>0</v>
      </c>
      <c r="FY36" s="26">
        <f t="shared" si="1"/>
        <v>0</v>
      </c>
      <c r="FZ36" s="26">
        <f t="shared" si="1"/>
        <v>357993.69349605299</v>
      </c>
      <c r="GA36" s="26">
        <f t="shared" si="1"/>
        <v>0</v>
      </c>
      <c r="GB36" s="26">
        <f t="shared" si="1"/>
        <v>0</v>
      </c>
      <c r="GC36" s="26">
        <f t="shared" si="1"/>
        <v>0</v>
      </c>
      <c r="GD36" s="26">
        <f t="shared" si="1"/>
        <v>0</v>
      </c>
      <c r="GE36" s="26">
        <f t="shared" si="1"/>
        <v>0</v>
      </c>
      <c r="GF36" s="26">
        <f t="shared" si="1"/>
        <v>357993.69349605299</v>
      </c>
      <c r="GG36" s="26">
        <f t="shared" si="1"/>
        <v>0</v>
      </c>
      <c r="GH36" s="26">
        <f t="shared" si="1"/>
        <v>0</v>
      </c>
      <c r="GI36" s="26">
        <f t="shared" si="1"/>
        <v>0</v>
      </c>
      <c r="GJ36" s="26">
        <f t="shared" si="1"/>
        <v>0</v>
      </c>
      <c r="GK36" s="26">
        <f t="shared" si="1"/>
        <v>0</v>
      </c>
      <c r="GL36" s="26">
        <f t="shared" si="1"/>
        <v>357993.69349605299</v>
      </c>
      <c r="GM36" s="26">
        <f t="shared" si="1"/>
        <v>0</v>
      </c>
      <c r="GN36" s="26">
        <f t="shared" si="1"/>
        <v>0</v>
      </c>
      <c r="GO36" s="26">
        <f t="shared" si="1"/>
        <v>0</v>
      </c>
      <c r="GP36" s="26">
        <f t="shared" si="1"/>
        <v>0</v>
      </c>
      <c r="GQ36" s="26">
        <f t="shared" si="1"/>
        <v>0</v>
      </c>
      <c r="GR36" s="26">
        <f t="shared" si="1"/>
        <v>357993.69349605299</v>
      </c>
      <c r="GS36" s="26">
        <f t="shared" ref="GS36:JD36" si="2">SUM(GM34:GM37)</f>
        <v>0</v>
      </c>
      <c r="GT36" s="26">
        <f t="shared" si="2"/>
        <v>0</v>
      </c>
      <c r="GU36" s="26">
        <f t="shared" si="2"/>
        <v>0</v>
      </c>
      <c r="GV36" s="26">
        <f t="shared" si="2"/>
        <v>0</v>
      </c>
      <c r="GW36" s="26">
        <f t="shared" si="2"/>
        <v>0</v>
      </c>
      <c r="GX36" s="26">
        <f t="shared" si="2"/>
        <v>357993.69349605299</v>
      </c>
      <c r="GY36" s="26">
        <f t="shared" si="2"/>
        <v>0</v>
      </c>
      <c r="GZ36" s="26">
        <f t="shared" si="2"/>
        <v>0</v>
      </c>
      <c r="HA36" s="26">
        <f t="shared" si="2"/>
        <v>0</v>
      </c>
      <c r="HB36" s="26">
        <f t="shared" si="2"/>
        <v>0</v>
      </c>
      <c r="HC36" s="26">
        <f t="shared" si="2"/>
        <v>0</v>
      </c>
      <c r="HD36" s="26">
        <f t="shared" si="2"/>
        <v>357993.69349605299</v>
      </c>
      <c r="HE36" s="26">
        <f t="shared" si="2"/>
        <v>0</v>
      </c>
      <c r="HF36" s="26">
        <f t="shared" si="2"/>
        <v>0</v>
      </c>
      <c r="HG36" s="26">
        <f t="shared" si="2"/>
        <v>0</v>
      </c>
      <c r="HH36" s="26">
        <f t="shared" si="2"/>
        <v>0</v>
      </c>
      <c r="HI36" s="26">
        <f t="shared" si="2"/>
        <v>0</v>
      </c>
      <c r="HJ36" s="26">
        <f t="shared" si="2"/>
        <v>357993.69349605299</v>
      </c>
      <c r="HK36" s="26">
        <f t="shared" si="2"/>
        <v>0</v>
      </c>
      <c r="HL36" s="26">
        <f t="shared" si="2"/>
        <v>0</v>
      </c>
      <c r="HM36" s="26">
        <f t="shared" si="2"/>
        <v>0</v>
      </c>
      <c r="HN36" s="26">
        <f t="shared" si="2"/>
        <v>0</v>
      </c>
      <c r="HO36" s="26">
        <f t="shared" si="2"/>
        <v>0</v>
      </c>
      <c r="HP36" s="26">
        <f t="shared" si="2"/>
        <v>357993.69349605299</v>
      </c>
      <c r="HQ36" s="26">
        <f t="shared" si="2"/>
        <v>0</v>
      </c>
      <c r="HR36" s="26">
        <f t="shared" si="2"/>
        <v>0</v>
      </c>
      <c r="HS36" s="26">
        <f t="shared" si="2"/>
        <v>0</v>
      </c>
      <c r="HT36" s="26">
        <f t="shared" si="2"/>
        <v>0</v>
      </c>
      <c r="HU36" s="26">
        <f t="shared" si="2"/>
        <v>0</v>
      </c>
      <c r="HV36" s="26">
        <f t="shared" si="2"/>
        <v>357993.69349605299</v>
      </c>
      <c r="HW36" s="26">
        <f t="shared" si="2"/>
        <v>0</v>
      </c>
      <c r="HX36" s="26">
        <f t="shared" si="2"/>
        <v>0</v>
      </c>
      <c r="HY36" s="26">
        <f t="shared" si="2"/>
        <v>0</v>
      </c>
      <c r="HZ36" s="26">
        <f t="shared" si="2"/>
        <v>0</v>
      </c>
      <c r="IA36" s="26">
        <f t="shared" si="2"/>
        <v>0</v>
      </c>
      <c r="IB36" s="26">
        <f t="shared" si="2"/>
        <v>357993.69349605299</v>
      </c>
      <c r="IC36" s="26">
        <f t="shared" si="2"/>
        <v>0</v>
      </c>
      <c r="ID36" s="26">
        <f t="shared" si="2"/>
        <v>0</v>
      </c>
      <c r="IE36" s="26">
        <f t="shared" si="2"/>
        <v>0</v>
      </c>
      <c r="IF36" s="26">
        <f t="shared" si="2"/>
        <v>0</v>
      </c>
      <c r="IG36" s="26">
        <f t="shared" si="2"/>
        <v>0</v>
      </c>
      <c r="IH36" s="26">
        <f t="shared" si="2"/>
        <v>357993.69349605299</v>
      </c>
      <c r="II36" s="26">
        <f t="shared" si="2"/>
        <v>0</v>
      </c>
      <c r="IJ36" s="26">
        <f t="shared" si="2"/>
        <v>0</v>
      </c>
      <c r="IK36" s="26">
        <f t="shared" si="2"/>
        <v>0</v>
      </c>
      <c r="IL36" s="26">
        <f t="shared" si="2"/>
        <v>0</v>
      </c>
      <c r="IM36" s="26">
        <f t="shared" si="2"/>
        <v>0</v>
      </c>
      <c r="IN36" s="26">
        <f t="shared" si="2"/>
        <v>357993.69349605299</v>
      </c>
      <c r="IO36" s="26">
        <f t="shared" si="2"/>
        <v>0</v>
      </c>
      <c r="IP36" s="26">
        <f t="shared" si="2"/>
        <v>0</v>
      </c>
      <c r="IQ36" s="26">
        <f t="shared" si="2"/>
        <v>0</v>
      </c>
      <c r="IR36" s="26">
        <f t="shared" si="2"/>
        <v>0</v>
      </c>
      <c r="IS36" s="26">
        <f t="shared" si="2"/>
        <v>0</v>
      </c>
      <c r="IT36" s="26">
        <f t="shared" si="2"/>
        <v>357993.69349605299</v>
      </c>
      <c r="IU36" s="26">
        <f t="shared" si="2"/>
        <v>0</v>
      </c>
      <c r="IV36" s="26">
        <f t="shared" si="2"/>
        <v>0</v>
      </c>
      <c r="IW36" s="26">
        <f t="shared" si="2"/>
        <v>0</v>
      </c>
      <c r="IX36" s="26">
        <f t="shared" si="2"/>
        <v>0</v>
      </c>
      <c r="IY36" s="26">
        <f t="shared" si="2"/>
        <v>0</v>
      </c>
      <c r="IZ36" s="26">
        <f t="shared" si="2"/>
        <v>357993.69349605299</v>
      </c>
      <c r="JA36" s="26">
        <f t="shared" si="2"/>
        <v>0</v>
      </c>
      <c r="JB36" s="26">
        <f t="shared" si="2"/>
        <v>0</v>
      </c>
      <c r="JC36" s="26">
        <f t="shared" si="2"/>
        <v>0</v>
      </c>
      <c r="JD36" s="26">
        <f t="shared" si="2"/>
        <v>0</v>
      </c>
      <c r="JE36" s="26">
        <f t="shared" ref="JE36:LP36" si="3">SUM(IY34:IY37)</f>
        <v>0</v>
      </c>
      <c r="JF36" s="26">
        <f t="shared" si="3"/>
        <v>357993.69349605299</v>
      </c>
      <c r="JG36" s="26">
        <f t="shared" si="3"/>
        <v>0</v>
      </c>
      <c r="JH36" s="26">
        <f t="shared" si="3"/>
        <v>0</v>
      </c>
      <c r="JI36" s="26">
        <f t="shared" si="3"/>
        <v>0</v>
      </c>
      <c r="JJ36" s="26">
        <f t="shared" si="3"/>
        <v>0</v>
      </c>
      <c r="JK36" s="26">
        <f t="shared" si="3"/>
        <v>0</v>
      </c>
      <c r="JL36" s="26">
        <f t="shared" si="3"/>
        <v>357993.69349605299</v>
      </c>
      <c r="JM36" s="26">
        <f t="shared" si="3"/>
        <v>0</v>
      </c>
      <c r="JN36" s="26">
        <f t="shared" si="3"/>
        <v>0</v>
      </c>
      <c r="JO36" s="26">
        <f t="shared" si="3"/>
        <v>0</v>
      </c>
      <c r="JP36" s="26">
        <f t="shared" si="3"/>
        <v>0</v>
      </c>
      <c r="JQ36" s="26">
        <f t="shared" si="3"/>
        <v>0</v>
      </c>
      <c r="JR36" s="26">
        <f t="shared" si="3"/>
        <v>357993.69349605299</v>
      </c>
      <c r="JS36" s="26">
        <f t="shared" si="3"/>
        <v>0</v>
      </c>
      <c r="JT36" s="26">
        <f t="shared" si="3"/>
        <v>0</v>
      </c>
      <c r="JU36" s="26">
        <f t="shared" si="3"/>
        <v>0</v>
      </c>
      <c r="JV36" s="26">
        <f t="shared" si="3"/>
        <v>0</v>
      </c>
      <c r="JW36" s="26">
        <f t="shared" si="3"/>
        <v>0</v>
      </c>
      <c r="JX36" s="26">
        <f t="shared" si="3"/>
        <v>357993.69349605299</v>
      </c>
      <c r="JY36" s="26">
        <f t="shared" si="3"/>
        <v>0</v>
      </c>
      <c r="JZ36" s="26">
        <f t="shared" si="3"/>
        <v>0</v>
      </c>
      <c r="KA36" s="26">
        <f t="shared" si="3"/>
        <v>0</v>
      </c>
      <c r="KB36" s="26">
        <f t="shared" si="3"/>
        <v>0</v>
      </c>
      <c r="KC36" s="26">
        <f t="shared" si="3"/>
        <v>0</v>
      </c>
      <c r="KD36" s="26">
        <f t="shared" si="3"/>
        <v>357993.69349605299</v>
      </c>
      <c r="KE36" s="26">
        <f t="shared" si="3"/>
        <v>0</v>
      </c>
      <c r="KF36" s="26">
        <f t="shared" si="3"/>
        <v>0</v>
      </c>
      <c r="KG36" s="26">
        <f t="shared" si="3"/>
        <v>0</v>
      </c>
      <c r="KH36" s="26">
        <f t="shared" si="3"/>
        <v>0</v>
      </c>
      <c r="KI36" s="26">
        <f t="shared" si="3"/>
        <v>0</v>
      </c>
      <c r="KJ36" s="26">
        <f t="shared" si="3"/>
        <v>357993.69349605299</v>
      </c>
      <c r="KK36" s="26">
        <f t="shared" si="3"/>
        <v>0</v>
      </c>
      <c r="KL36" s="26">
        <f t="shared" si="3"/>
        <v>0</v>
      </c>
      <c r="KM36" s="26">
        <f t="shared" si="3"/>
        <v>0</v>
      </c>
      <c r="KN36" s="26">
        <f t="shared" si="3"/>
        <v>0</v>
      </c>
      <c r="KO36" s="26">
        <f t="shared" si="3"/>
        <v>0</v>
      </c>
      <c r="KP36" s="26">
        <f t="shared" si="3"/>
        <v>357993.69349605299</v>
      </c>
      <c r="KQ36" s="26">
        <f t="shared" si="3"/>
        <v>0</v>
      </c>
      <c r="KR36" s="26">
        <f t="shared" si="3"/>
        <v>0</v>
      </c>
      <c r="KS36" s="26">
        <f t="shared" si="3"/>
        <v>0</v>
      </c>
      <c r="KT36" s="26">
        <f t="shared" si="3"/>
        <v>0</v>
      </c>
      <c r="KU36" s="26">
        <f t="shared" si="3"/>
        <v>0</v>
      </c>
      <c r="KV36" s="26">
        <f t="shared" si="3"/>
        <v>357993.69349605299</v>
      </c>
      <c r="KW36" s="26">
        <f t="shared" si="3"/>
        <v>0</v>
      </c>
      <c r="KX36" s="26">
        <f t="shared" si="3"/>
        <v>0</v>
      </c>
      <c r="KY36" s="26">
        <f t="shared" si="3"/>
        <v>0</v>
      </c>
      <c r="KZ36" s="26">
        <f t="shared" si="3"/>
        <v>0</v>
      </c>
      <c r="LA36" s="26">
        <f t="shared" si="3"/>
        <v>0</v>
      </c>
      <c r="LB36" s="26">
        <f t="shared" si="3"/>
        <v>357993.69349605299</v>
      </c>
      <c r="LC36" s="26">
        <f t="shared" si="3"/>
        <v>0</v>
      </c>
      <c r="LD36" s="26">
        <f t="shared" si="3"/>
        <v>0</v>
      </c>
      <c r="LE36" s="26">
        <f t="shared" si="3"/>
        <v>0</v>
      </c>
      <c r="LF36" s="26">
        <f t="shared" si="3"/>
        <v>0</v>
      </c>
      <c r="LG36" s="26">
        <f t="shared" si="3"/>
        <v>0</v>
      </c>
      <c r="LH36" s="26">
        <f t="shared" si="3"/>
        <v>357993.69349605299</v>
      </c>
      <c r="LI36" s="26">
        <f t="shared" si="3"/>
        <v>0</v>
      </c>
      <c r="LJ36" s="26">
        <f t="shared" si="3"/>
        <v>0</v>
      </c>
      <c r="LK36" s="26">
        <f t="shared" si="3"/>
        <v>0</v>
      </c>
      <c r="LL36" s="26">
        <f t="shared" si="3"/>
        <v>0</v>
      </c>
      <c r="LM36" s="26">
        <f t="shared" si="3"/>
        <v>0</v>
      </c>
      <c r="LN36" s="26">
        <f t="shared" si="3"/>
        <v>357993.69349605299</v>
      </c>
      <c r="LO36" s="26">
        <f t="shared" si="3"/>
        <v>0</v>
      </c>
      <c r="LP36" s="26">
        <f t="shared" si="3"/>
        <v>0</v>
      </c>
      <c r="LQ36" s="26">
        <f t="shared" ref="LQ36:OB36" si="4">SUM(LK34:LK37)</f>
        <v>0</v>
      </c>
      <c r="LR36" s="26">
        <f t="shared" si="4"/>
        <v>0</v>
      </c>
      <c r="LS36" s="26">
        <f t="shared" si="4"/>
        <v>0</v>
      </c>
      <c r="LT36" s="26">
        <f t="shared" si="4"/>
        <v>357993.69349605299</v>
      </c>
      <c r="LU36" s="26">
        <f t="shared" si="4"/>
        <v>0</v>
      </c>
      <c r="LV36" s="26">
        <f t="shared" si="4"/>
        <v>0</v>
      </c>
      <c r="LW36" s="26">
        <f t="shared" si="4"/>
        <v>0</v>
      </c>
      <c r="LX36" s="26">
        <f t="shared" si="4"/>
        <v>0</v>
      </c>
      <c r="LY36" s="26">
        <f t="shared" si="4"/>
        <v>0</v>
      </c>
      <c r="LZ36" s="26">
        <f t="shared" si="4"/>
        <v>357993.69349605299</v>
      </c>
      <c r="MA36" s="26">
        <f t="shared" si="4"/>
        <v>0</v>
      </c>
      <c r="MB36" s="26">
        <f t="shared" si="4"/>
        <v>0</v>
      </c>
      <c r="MC36" s="26">
        <f t="shared" si="4"/>
        <v>0</v>
      </c>
      <c r="MD36" s="26">
        <f t="shared" si="4"/>
        <v>0</v>
      </c>
      <c r="ME36" s="26">
        <f t="shared" si="4"/>
        <v>0</v>
      </c>
      <c r="MF36" s="26">
        <f t="shared" si="4"/>
        <v>357993.69349605299</v>
      </c>
      <c r="MG36" s="26">
        <f t="shared" si="4"/>
        <v>0</v>
      </c>
      <c r="MH36" s="26">
        <f t="shared" si="4"/>
        <v>0</v>
      </c>
      <c r="MI36" s="26">
        <f t="shared" si="4"/>
        <v>0</v>
      </c>
      <c r="MJ36" s="26">
        <f t="shared" si="4"/>
        <v>0</v>
      </c>
      <c r="MK36" s="26">
        <f t="shared" si="4"/>
        <v>0</v>
      </c>
      <c r="ML36" s="26">
        <f t="shared" si="4"/>
        <v>357993.69349605299</v>
      </c>
      <c r="MM36" s="26">
        <f t="shared" si="4"/>
        <v>0</v>
      </c>
      <c r="MN36" s="26">
        <f t="shared" si="4"/>
        <v>0</v>
      </c>
      <c r="MO36" s="26">
        <f t="shared" si="4"/>
        <v>0</v>
      </c>
      <c r="MP36" s="26">
        <f t="shared" si="4"/>
        <v>0</v>
      </c>
      <c r="MQ36" s="26">
        <f t="shared" si="4"/>
        <v>0</v>
      </c>
      <c r="MR36" s="26">
        <f t="shared" si="4"/>
        <v>357993.69349605299</v>
      </c>
      <c r="MS36" s="26">
        <f t="shared" si="4"/>
        <v>0</v>
      </c>
      <c r="MT36" s="26">
        <f t="shared" si="4"/>
        <v>0</v>
      </c>
      <c r="MU36" s="26">
        <f t="shared" si="4"/>
        <v>0</v>
      </c>
      <c r="MV36" s="26">
        <f t="shared" si="4"/>
        <v>0</v>
      </c>
      <c r="MW36" s="26">
        <f t="shared" si="4"/>
        <v>0</v>
      </c>
      <c r="MX36" s="26">
        <f t="shared" si="4"/>
        <v>357993.69349605299</v>
      </c>
      <c r="MY36" s="26">
        <f t="shared" si="4"/>
        <v>0</v>
      </c>
      <c r="MZ36" s="26">
        <f t="shared" si="4"/>
        <v>0</v>
      </c>
      <c r="NA36" s="26">
        <f t="shared" si="4"/>
        <v>0</v>
      </c>
      <c r="NB36" s="26">
        <f t="shared" si="4"/>
        <v>0</v>
      </c>
      <c r="NC36" s="26">
        <f t="shared" si="4"/>
        <v>0</v>
      </c>
      <c r="ND36" s="26">
        <f t="shared" si="4"/>
        <v>357993.69349605299</v>
      </c>
      <c r="NE36" s="26">
        <f t="shared" si="4"/>
        <v>0</v>
      </c>
      <c r="NF36" s="26">
        <f t="shared" si="4"/>
        <v>0</v>
      </c>
      <c r="NG36" s="26">
        <f t="shared" si="4"/>
        <v>0</v>
      </c>
      <c r="NH36" s="26">
        <f t="shared" si="4"/>
        <v>0</v>
      </c>
      <c r="NI36" s="26">
        <f t="shared" si="4"/>
        <v>0</v>
      </c>
      <c r="NJ36" s="26">
        <f t="shared" si="4"/>
        <v>357993.69349605299</v>
      </c>
      <c r="NK36" s="26">
        <f t="shared" si="4"/>
        <v>0</v>
      </c>
      <c r="NL36" s="26">
        <f t="shared" si="4"/>
        <v>0</v>
      </c>
      <c r="NM36" s="26">
        <f t="shared" si="4"/>
        <v>0</v>
      </c>
      <c r="NN36" s="26">
        <f t="shared" si="4"/>
        <v>0</v>
      </c>
      <c r="NO36" s="26">
        <f t="shared" si="4"/>
        <v>0</v>
      </c>
      <c r="NP36" s="26">
        <f t="shared" si="4"/>
        <v>357993.69349605299</v>
      </c>
      <c r="NQ36" s="26">
        <f t="shared" si="4"/>
        <v>0</v>
      </c>
      <c r="NR36" s="26">
        <f t="shared" si="4"/>
        <v>0</v>
      </c>
      <c r="NS36" s="26">
        <f t="shared" si="4"/>
        <v>0</v>
      </c>
      <c r="NT36" s="26">
        <f t="shared" si="4"/>
        <v>0</v>
      </c>
      <c r="NU36" s="26">
        <f t="shared" si="4"/>
        <v>0</v>
      </c>
      <c r="NV36" s="26">
        <f t="shared" si="4"/>
        <v>357993.69349605299</v>
      </c>
      <c r="NW36" s="26">
        <f t="shared" si="4"/>
        <v>0</v>
      </c>
      <c r="NX36" s="26">
        <f t="shared" si="4"/>
        <v>0</v>
      </c>
      <c r="NY36" s="26">
        <f t="shared" si="4"/>
        <v>0</v>
      </c>
      <c r="NZ36" s="26">
        <f t="shared" si="4"/>
        <v>0</v>
      </c>
      <c r="OA36" s="26">
        <f t="shared" si="4"/>
        <v>0</v>
      </c>
      <c r="OB36" s="26">
        <f t="shared" si="4"/>
        <v>357993.69349605299</v>
      </c>
      <c r="OC36" s="26">
        <f t="shared" ref="OC36:QN36" si="5">SUM(NW34:NW37)</f>
        <v>0</v>
      </c>
      <c r="OD36" s="26">
        <f t="shared" si="5"/>
        <v>0</v>
      </c>
      <c r="OE36" s="26">
        <f t="shared" si="5"/>
        <v>0</v>
      </c>
      <c r="OF36" s="26">
        <f t="shared" si="5"/>
        <v>0</v>
      </c>
      <c r="OG36" s="26">
        <f t="shared" si="5"/>
        <v>0</v>
      </c>
      <c r="OH36" s="26">
        <f t="shared" si="5"/>
        <v>357993.69349605299</v>
      </c>
      <c r="OI36" s="26">
        <f t="shared" si="5"/>
        <v>0</v>
      </c>
      <c r="OJ36" s="26">
        <f t="shared" si="5"/>
        <v>0</v>
      </c>
      <c r="OK36" s="26">
        <f t="shared" si="5"/>
        <v>0</v>
      </c>
      <c r="OL36" s="26">
        <f t="shared" si="5"/>
        <v>0</v>
      </c>
      <c r="OM36" s="26">
        <f t="shared" si="5"/>
        <v>0</v>
      </c>
      <c r="ON36" s="26">
        <f t="shared" si="5"/>
        <v>357993.69349605299</v>
      </c>
      <c r="OO36" s="26">
        <f t="shared" si="5"/>
        <v>0</v>
      </c>
      <c r="OP36" s="26">
        <f t="shared" si="5"/>
        <v>0</v>
      </c>
      <c r="OQ36" s="26">
        <f t="shared" si="5"/>
        <v>0</v>
      </c>
      <c r="OR36" s="26">
        <f t="shared" si="5"/>
        <v>0</v>
      </c>
      <c r="OS36" s="26">
        <f t="shared" si="5"/>
        <v>0</v>
      </c>
      <c r="OT36" s="26">
        <f t="shared" si="5"/>
        <v>357993.69349605299</v>
      </c>
      <c r="OU36" s="26">
        <f t="shared" si="5"/>
        <v>0</v>
      </c>
      <c r="OV36" s="26">
        <f t="shared" si="5"/>
        <v>0</v>
      </c>
      <c r="OW36" s="26">
        <f t="shared" si="5"/>
        <v>0</v>
      </c>
      <c r="OX36" s="26">
        <f t="shared" si="5"/>
        <v>0</v>
      </c>
      <c r="OY36" s="26">
        <f t="shared" si="5"/>
        <v>0</v>
      </c>
      <c r="OZ36" s="26">
        <f t="shared" si="5"/>
        <v>357993.69349605299</v>
      </c>
      <c r="PA36" s="26">
        <f t="shared" si="5"/>
        <v>0</v>
      </c>
      <c r="PB36" s="26">
        <f t="shared" si="5"/>
        <v>0</v>
      </c>
      <c r="PC36" s="26">
        <f t="shared" si="5"/>
        <v>0</v>
      </c>
      <c r="PD36" s="26">
        <f t="shared" si="5"/>
        <v>0</v>
      </c>
      <c r="PE36" s="26">
        <f t="shared" si="5"/>
        <v>0</v>
      </c>
      <c r="PF36" s="26">
        <f t="shared" si="5"/>
        <v>357993.69349605299</v>
      </c>
      <c r="PG36" s="26">
        <f t="shared" si="5"/>
        <v>0</v>
      </c>
      <c r="PH36" s="26">
        <f t="shared" si="5"/>
        <v>0</v>
      </c>
      <c r="PI36" s="26">
        <f t="shared" si="5"/>
        <v>0</v>
      </c>
      <c r="PJ36" s="26">
        <f t="shared" si="5"/>
        <v>0</v>
      </c>
      <c r="PK36" s="26">
        <f t="shared" si="5"/>
        <v>0</v>
      </c>
      <c r="PL36" s="26">
        <f t="shared" si="5"/>
        <v>357993.69349605299</v>
      </c>
      <c r="PM36" s="26">
        <f t="shared" si="5"/>
        <v>0</v>
      </c>
      <c r="PN36" s="26">
        <f t="shared" si="5"/>
        <v>0</v>
      </c>
      <c r="PO36" s="26">
        <f t="shared" si="5"/>
        <v>0</v>
      </c>
      <c r="PP36" s="26">
        <f t="shared" si="5"/>
        <v>0</v>
      </c>
      <c r="PQ36" s="26">
        <f t="shared" si="5"/>
        <v>0</v>
      </c>
      <c r="PR36" s="26">
        <f t="shared" si="5"/>
        <v>357993.69349605299</v>
      </c>
      <c r="PS36" s="26">
        <f t="shared" si="5"/>
        <v>0</v>
      </c>
      <c r="PT36" s="26">
        <f t="shared" si="5"/>
        <v>0</v>
      </c>
      <c r="PU36" s="26">
        <f t="shared" si="5"/>
        <v>0</v>
      </c>
      <c r="PV36" s="26">
        <f t="shared" si="5"/>
        <v>0</v>
      </c>
      <c r="PW36" s="26">
        <f t="shared" si="5"/>
        <v>0</v>
      </c>
      <c r="PX36" s="26">
        <f t="shared" si="5"/>
        <v>357993.69349605299</v>
      </c>
      <c r="PY36" s="26">
        <f t="shared" si="5"/>
        <v>0</v>
      </c>
      <c r="PZ36" s="26">
        <f t="shared" si="5"/>
        <v>0</v>
      </c>
      <c r="QA36" s="26">
        <f t="shared" si="5"/>
        <v>0</v>
      </c>
      <c r="QB36" s="26">
        <f t="shared" si="5"/>
        <v>0</v>
      </c>
      <c r="QC36" s="26">
        <f t="shared" si="5"/>
        <v>0</v>
      </c>
      <c r="QD36" s="26">
        <f t="shared" si="5"/>
        <v>357993.69349605299</v>
      </c>
      <c r="QE36" s="26">
        <f t="shared" si="5"/>
        <v>0</v>
      </c>
      <c r="QF36" s="26">
        <f t="shared" si="5"/>
        <v>0</v>
      </c>
      <c r="QG36" s="26">
        <f t="shared" si="5"/>
        <v>0</v>
      </c>
      <c r="QH36" s="26">
        <f t="shared" si="5"/>
        <v>0</v>
      </c>
      <c r="QI36" s="26">
        <f t="shared" si="5"/>
        <v>0</v>
      </c>
      <c r="QJ36" s="26">
        <f t="shared" si="5"/>
        <v>357993.69349605299</v>
      </c>
      <c r="QK36" s="26">
        <f t="shared" si="5"/>
        <v>0</v>
      </c>
      <c r="QL36" s="26">
        <f t="shared" si="5"/>
        <v>0</v>
      </c>
      <c r="QM36" s="26">
        <f t="shared" si="5"/>
        <v>0</v>
      </c>
      <c r="QN36" s="26">
        <f t="shared" si="5"/>
        <v>0</v>
      </c>
      <c r="QO36" s="26">
        <f t="shared" ref="QO36:SZ36" si="6">SUM(QI34:QI37)</f>
        <v>0</v>
      </c>
      <c r="QP36" s="26">
        <f t="shared" si="6"/>
        <v>357993.69349605299</v>
      </c>
      <c r="QQ36" s="26">
        <f t="shared" si="6"/>
        <v>0</v>
      </c>
      <c r="QR36" s="26">
        <f t="shared" si="6"/>
        <v>0</v>
      </c>
      <c r="QS36" s="26">
        <f t="shared" si="6"/>
        <v>0</v>
      </c>
      <c r="QT36" s="26">
        <f t="shared" si="6"/>
        <v>0</v>
      </c>
      <c r="QU36" s="26">
        <f t="shared" si="6"/>
        <v>0</v>
      </c>
      <c r="QV36" s="26">
        <f t="shared" si="6"/>
        <v>357993.69349605299</v>
      </c>
      <c r="QW36" s="26">
        <f t="shared" si="6"/>
        <v>0</v>
      </c>
      <c r="QX36" s="26">
        <f t="shared" si="6"/>
        <v>0</v>
      </c>
      <c r="QY36" s="26">
        <f t="shared" si="6"/>
        <v>0</v>
      </c>
      <c r="QZ36" s="26">
        <f t="shared" si="6"/>
        <v>0</v>
      </c>
      <c r="RA36" s="26">
        <f t="shared" si="6"/>
        <v>0</v>
      </c>
      <c r="RB36" s="26">
        <f t="shared" si="6"/>
        <v>357993.69349605299</v>
      </c>
      <c r="RC36" s="26">
        <f t="shared" si="6"/>
        <v>0</v>
      </c>
      <c r="RD36" s="26">
        <f t="shared" si="6"/>
        <v>0</v>
      </c>
      <c r="RE36" s="26">
        <f t="shared" si="6"/>
        <v>0</v>
      </c>
      <c r="RF36" s="26">
        <f t="shared" si="6"/>
        <v>0</v>
      </c>
      <c r="RG36" s="26">
        <f t="shared" si="6"/>
        <v>0</v>
      </c>
      <c r="RH36" s="26">
        <f t="shared" si="6"/>
        <v>357993.69349605299</v>
      </c>
      <c r="RI36" s="26">
        <f t="shared" si="6"/>
        <v>0</v>
      </c>
      <c r="RJ36" s="26">
        <f t="shared" si="6"/>
        <v>0</v>
      </c>
      <c r="RK36" s="26">
        <f t="shared" si="6"/>
        <v>0</v>
      </c>
      <c r="RL36" s="26">
        <f t="shared" si="6"/>
        <v>0</v>
      </c>
      <c r="RM36" s="26">
        <f t="shared" si="6"/>
        <v>0</v>
      </c>
      <c r="RN36" s="26">
        <f t="shared" si="6"/>
        <v>357993.69349605299</v>
      </c>
      <c r="RO36" s="26">
        <f t="shared" si="6"/>
        <v>0</v>
      </c>
      <c r="RP36" s="26">
        <f t="shared" si="6"/>
        <v>0</v>
      </c>
      <c r="RQ36" s="26">
        <f t="shared" si="6"/>
        <v>0</v>
      </c>
      <c r="RR36" s="26">
        <f t="shared" si="6"/>
        <v>0</v>
      </c>
      <c r="RS36" s="26">
        <f t="shared" si="6"/>
        <v>0</v>
      </c>
      <c r="RT36" s="26">
        <f t="shared" si="6"/>
        <v>357993.69349605299</v>
      </c>
      <c r="RU36" s="26">
        <f t="shared" si="6"/>
        <v>0</v>
      </c>
      <c r="RV36" s="26">
        <f t="shared" si="6"/>
        <v>0</v>
      </c>
      <c r="RW36" s="26">
        <f t="shared" si="6"/>
        <v>0</v>
      </c>
      <c r="RX36" s="26">
        <f t="shared" si="6"/>
        <v>0</v>
      </c>
      <c r="RY36" s="26">
        <f t="shared" si="6"/>
        <v>0</v>
      </c>
      <c r="RZ36" s="26">
        <f t="shared" si="6"/>
        <v>357993.69349605299</v>
      </c>
      <c r="SA36" s="26">
        <f t="shared" si="6"/>
        <v>0</v>
      </c>
      <c r="SB36" s="26">
        <f t="shared" si="6"/>
        <v>0</v>
      </c>
      <c r="SC36" s="26">
        <f t="shared" si="6"/>
        <v>0</v>
      </c>
      <c r="SD36" s="26">
        <f t="shared" si="6"/>
        <v>0</v>
      </c>
      <c r="SE36" s="26">
        <f t="shared" si="6"/>
        <v>0</v>
      </c>
      <c r="SF36" s="26">
        <f t="shared" si="6"/>
        <v>357993.69349605299</v>
      </c>
      <c r="SG36" s="26">
        <f t="shared" si="6"/>
        <v>0</v>
      </c>
      <c r="SH36" s="26">
        <f t="shared" si="6"/>
        <v>0</v>
      </c>
      <c r="SI36" s="26">
        <f t="shared" si="6"/>
        <v>0</v>
      </c>
      <c r="SJ36" s="26">
        <f t="shared" si="6"/>
        <v>0</v>
      </c>
      <c r="SK36" s="26">
        <f t="shared" si="6"/>
        <v>0</v>
      </c>
      <c r="SL36" s="26">
        <f t="shared" si="6"/>
        <v>357993.69349605299</v>
      </c>
      <c r="SM36" s="26">
        <f t="shared" si="6"/>
        <v>0</v>
      </c>
      <c r="SN36" s="26">
        <f t="shared" si="6"/>
        <v>0</v>
      </c>
      <c r="SO36" s="26">
        <f t="shared" si="6"/>
        <v>0</v>
      </c>
      <c r="SP36" s="26">
        <f t="shared" si="6"/>
        <v>0</v>
      </c>
      <c r="SQ36" s="26">
        <f t="shared" si="6"/>
        <v>0</v>
      </c>
      <c r="SR36" s="26">
        <f t="shared" si="6"/>
        <v>357993.69349605299</v>
      </c>
      <c r="SS36" s="26">
        <f t="shared" si="6"/>
        <v>0</v>
      </c>
      <c r="ST36" s="26">
        <f t="shared" si="6"/>
        <v>0</v>
      </c>
      <c r="SU36" s="26">
        <f t="shared" si="6"/>
        <v>0</v>
      </c>
      <c r="SV36" s="26">
        <f t="shared" si="6"/>
        <v>0</v>
      </c>
      <c r="SW36" s="26">
        <f t="shared" si="6"/>
        <v>0</v>
      </c>
      <c r="SX36" s="26">
        <f t="shared" si="6"/>
        <v>357993.69349605299</v>
      </c>
      <c r="SY36" s="26">
        <f t="shared" si="6"/>
        <v>0</v>
      </c>
      <c r="SZ36" s="26">
        <f t="shared" si="6"/>
        <v>0</v>
      </c>
      <c r="TA36" s="26">
        <f t="shared" ref="TA36:VL36" si="7">SUM(SU34:SU37)</f>
        <v>0</v>
      </c>
      <c r="TB36" s="26">
        <f t="shared" si="7"/>
        <v>0</v>
      </c>
      <c r="TC36" s="26">
        <f t="shared" si="7"/>
        <v>0</v>
      </c>
      <c r="TD36" s="26">
        <f t="shared" si="7"/>
        <v>357993.69349605299</v>
      </c>
      <c r="TE36" s="26">
        <f t="shared" si="7"/>
        <v>0</v>
      </c>
      <c r="TF36" s="26">
        <f t="shared" si="7"/>
        <v>0</v>
      </c>
      <c r="TG36" s="26">
        <f t="shared" si="7"/>
        <v>0</v>
      </c>
      <c r="TH36" s="26">
        <f t="shared" si="7"/>
        <v>0</v>
      </c>
      <c r="TI36" s="26">
        <f t="shared" si="7"/>
        <v>0</v>
      </c>
      <c r="TJ36" s="26">
        <f t="shared" si="7"/>
        <v>357993.69349605299</v>
      </c>
      <c r="TK36" s="26">
        <f t="shared" si="7"/>
        <v>0</v>
      </c>
      <c r="TL36" s="26">
        <f t="shared" si="7"/>
        <v>0</v>
      </c>
      <c r="TM36" s="26">
        <f t="shared" si="7"/>
        <v>0</v>
      </c>
      <c r="TN36" s="26">
        <f t="shared" si="7"/>
        <v>0</v>
      </c>
      <c r="TO36" s="26">
        <f t="shared" si="7"/>
        <v>0</v>
      </c>
      <c r="TP36" s="26">
        <f t="shared" si="7"/>
        <v>357993.69349605299</v>
      </c>
      <c r="TQ36" s="26">
        <f t="shared" si="7"/>
        <v>0</v>
      </c>
      <c r="TR36" s="26">
        <f t="shared" si="7"/>
        <v>0</v>
      </c>
      <c r="TS36" s="26">
        <f t="shared" si="7"/>
        <v>0</v>
      </c>
      <c r="TT36" s="26">
        <f t="shared" si="7"/>
        <v>0</v>
      </c>
      <c r="TU36" s="26">
        <f t="shared" si="7"/>
        <v>0</v>
      </c>
      <c r="TV36" s="26">
        <f t="shared" si="7"/>
        <v>357993.69349605299</v>
      </c>
      <c r="TW36" s="26">
        <f t="shared" si="7"/>
        <v>0</v>
      </c>
      <c r="TX36" s="26">
        <f t="shared" si="7"/>
        <v>0</v>
      </c>
      <c r="TY36" s="26">
        <f t="shared" si="7"/>
        <v>0</v>
      </c>
      <c r="TZ36" s="26">
        <f t="shared" si="7"/>
        <v>0</v>
      </c>
      <c r="UA36" s="26">
        <f t="shared" si="7"/>
        <v>0</v>
      </c>
      <c r="UB36" s="26">
        <f t="shared" si="7"/>
        <v>357993.69349605299</v>
      </c>
      <c r="UC36" s="26">
        <f t="shared" si="7"/>
        <v>0</v>
      </c>
      <c r="UD36" s="26">
        <f t="shared" si="7"/>
        <v>0</v>
      </c>
      <c r="UE36" s="26">
        <f t="shared" si="7"/>
        <v>0</v>
      </c>
      <c r="UF36" s="26">
        <f t="shared" si="7"/>
        <v>0</v>
      </c>
      <c r="UG36" s="26">
        <f t="shared" si="7"/>
        <v>0</v>
      </c>
      <c r="UH36" s="26">
        <f t="shared" si="7"/>
        <v>357993.69349605299</v>
      </c>
      <c r="UI36" s="26">
        <f t="shared" si="7"/>
        <v>0</v>
      </c>
      <c r="UJ36" s="26">
        <f t="shared" si="7"/>
        <v>0</v>
      </c>
      <c r="UK36" s="26">
        <f t="shared" si="7"/>
        <v>0</v>
      </c>
      <c r="UL36" s="26">
        <f t="shared" si="7"/>
        <v>0</v>
      </c>
      <c r="UM36" s="26">
        <f t="shared" si="7"/>
        <v>0</v>
      </c>
      <c r="UN36" s="26">
        <f t="shared" si="7"/>
        <v>357993.69349605299</v>
      </c>
      <c r="UO36" s="26">
        <f t="shared" si="7"/>
        <v>0</v>
      </c>
      <c r="UP36" s="26">
        <f t="shared" si="7"/>
        <v>0</v>
      </c>
      <c r="UQ36" s="26">
        <f t="shared" si="7"/>
        <v>0</v>
      </c>
      <c r="UR36" s="26">
        <f t="shared" si="7"/>
        <v>0</v>
      </c>
      <c r="US36" s="26">
        <f t="shared" si="7"/>
        <v>0</v>
      </c>
      <c r="UT36" s="26">
        <f t="shared" si="7"/>
        <v>357993.69349605299</v>
      </c>
      <c r="UU36" s="26">
        <f t="shared" si="7"/>
        <v>0</v>
      </c>
      <c r="UV36" s="26">
        <f t="shared" si="7"/>
        <v>0</v>
      </c>
      <c r="UW36" s="26">
        <f t="shared" si="7"/>
        <v>0</v>
      </c>
      <c r="UX36" s="26">
        <f t="shared" si="7"/>
        <v>0</v>
      </c>
      <c r="UY36" s="26">
        <f t="shared" si="7"/>
        <v>0</v>
      </c>
      <c r="UZ36" s="26">
        <f t="shared" si="7"/>
        <v>357993.69349605299</v>
      </c>
      <c r="VA36" s="26">
        <f t="shared" si="7"/>
        <v>0</v>
      </c>
      <c r="VB36" s="26">
        <f t="shared" si="7"/>
        <v>0</v>
      </c>
      <c r="VC36" s="26">
        <f t="shared" si="7"/>
        <v>0</v>
      </c>
      <c r="VD36" s="26">
        <f t="shared" si="7"/>
        <v>0</v>
      </c>
      <c r="VE36" s="26">
        <f t="shared" si="7"/>
        <v>0</v>
      </c>
      <c r="VF36" s="26">
        <f t="shared" si="7"/>
        <v>357993.69349605299</v>
      </c>
      <c r="VG36" s="26">
        <f t="shared" si="7"/>
        <v>0</v>
      </c>
      <c r="VH36" s="26">
        <f t="shared" si="7"/>
        <v>0</v>
      </c>
      <c r="VI36" s="26">
        <f t="shared" si="7"/>
        <v>0</v>
      </c>
      <c r="VJ36" s="26">
        <f t="shared" si="7"/>
        <v>0</v>
      </c>
      <c r="VK36" s="26">
        <f t="shared" si="7"/>
        <v>0</v>
      </c>
      <c r="VL36" s="26">
        <f t="shared" si="7"/>
        <v>357993.69349605299</v>
      </c>
      <c r="VM36" s="26">
        <f t="shared" ref="VM36:XX36" si="8">SUM(VG34:VG37)</f>
        <v>0</v>
      </c>
      <c r="VN36" s="26">
        <f t="shared" si="8"/>
        <v>0</v>
      </c>
      <c r="VO36" s="26">
        <f t="shared" si="8"/>
        <v>0</v>
      </c>
      <c r="VP36" s="26">
        <f t="shared" si="8"/>
        <v>0</v>
      </c>
      <c r="VQ36" s="26">
        <f t="shared" si="8"/>
        <v>0</v>
      </c>
      <c r="VR36" s="26">
        <f t="shared" si="8"/>
        <v>357993.69349605299</v>
      </c>
      <c r="VS36" s="26">
        <f t="shared" si="8"/>
        <v>0</v>
      </c>
      <c r="VT36" s="26">
        <f t="shared" si="8"/>
        <v>0</v>
      </c>
      <c r="VU36" s="26">
        <f t="shared" si="8"/>
        <v>0</v>
      </c>
      <c r="VV36" s="26">
        <f t="shared" si="8"/>
        <v>0</v>
      </c>
      <c r="VW36" s="26">
        <f t="shared" si="8"/>
        <v>0</v>
      </c>
      <c r="VX36" s="26">
        <f t="shared" si="8"/>
        <v>357993.69349605299</v>
      </c>
      <c r="VY36" s="26">
        <f t="shared" si="8"/>
        <v>0</v>
      </c>
      <c r="VZ36" s="26">
        <f t="shared" si="8"/>
        <v>0</v>
      </c>
      <c r="WA36" s="26">
        <f t="shared" si="8"/>
        <v>0</v>
      </c>
      <c r="WB36" s="26">
        <f t="shared" si="8"/>
        <v>0</v>
      </c>
      <c r="WC36" s="26">
        <f t="shared" si="8"/>
        <v>0</v>
      </c>
      <c r="WD36" s="26">
        <f t="shared" si="8"/>
        <v>357993.69349605299</v>
      </c>
      <c r="WE36" s="26">
        <f t="shared" si="8"/>
        <v>0</v>
      </c>
      <c r="WF36" s="26">
        <f t="shared" si="8"/>
        <v>0</v>
      </c>
      <c r="WG36" s="26">
        <f t="shared" si="8"/>
        <v>0</v>
      </c>
      <c r="WH36" s="26">
        <f t="shared" si="8"/>
        <v>0</v>
      </c>
      <c r="WI36" s="26">
        <f t="shared" si="8"/>
        <v>0</v>
      </c>
      <c r="WJ36" s="26">
        <f t="shared" si="8"/>
        <v>357993.69349605299</v>
      </c>
      <c r="WK36" s="26">
        <f t="shared" si="8"/>
        <v>0</v>
      </c>
      <c r="WL36" s="26">
        <f t="shared" si="8"/>
        <v>0</v>
      </c>
      <c r="WM36" s="26">
        <f t="shared" si="8"/>
        <v>0</v>
      </c>
      <c r="WN36" s="26">
        <f t="shared" si="8"/>
        <v>0</v>
      </c>
      <c r="WO36" s="26">
        <f t="shared" si="8"/>
        <v>0</v>
      </c>
      <c r="WP36" s="26">
        <f t="shared" si="8"/>
        <v>357993.69349605299</v>
      </c>
      <c r="WQ36" s="26">
        <f t="shared" si="8"/>
        <v>0</v>
      </c>
      <c r="WR36" s="26">
        <f t="shared" si="8"/>
        <v>0</v>
      </c>
      <c r="WS36" s="26">
        <f t="shared" si="8"/>
        <v>0</v>
      </c>
      <c r="WT36" s="26">
        <f t="shared" si="8"/>
        <v>0</v>
      </c>
      <c r="WU36" s="26">
        <f t="shared" si="8"/>
        <v>0</v>
      </c>
      <c r="WV36" s="26">
        <f t="shared" si="8"/>
        <v>357993.69349605299</v>
      </c>
      <c r="WW36" s="26">
        <f t="shared" si="8"/>
        <v>0</v>
      </c>
      <c r="WX36" s="26">
        <f t="shared" si="8"/>
        <v>0</v>
      </c>
      <c r="WY36" s="26">
        <f t="shared" si="8"/>
        <v>0</v>
      </c>
      <c r="WZ36" s="26">
        <f t="shared" si="8"/>
        <v>0</v>
      </c>
      <c r="XA36" s="26">
        <f t="shared" si="8"/>
        <v>0</v>
      </c>
      <c r="XB36" s="26">
        <f t="shared" si="8"/>
        <v>357993.69349605299</v>
      </c>
      <c r="XC36" s="26">
        <f t="shared" si="8"/>
        <v>0</v>
      </c>
      <c r="XD36" s="26">
        <f t="shared" si="8"/>
        <v>0</v>
      </c>
      <c r="XE36" s="26">
        <f t="shared" si="8"/>
        <v>0</v>
      </c>
      <c r="XF36" s="26">
        <f t="shared" si="8"/>
        <v>0</v>
      </c>
      <c r="XG36" s="26">
        <f t="shared" si="8"/>
        <v>0</v>
      </c>
      <c r="XH36" s="26">
        <f t="shared" si="8"/>
        <v>357993.69349605299</v>
      </c>
      <c r="XI36" s="26">
        <f t="shared" si="8"/>
        <v>0</v>
      </c>
      <c r="XJ36" s="26">
        <f t="shared" si="8"/>
        <v>0</v>
      </c>
      <c r="XK36" s="26">
        <f t="shared" si="8"/>
        <v>0</v>
      </c>
      <c r="XL36" s="26">
        <f t="shared" si="8"/>
        <v>0</v>
      </c>
      <c r="XM36" s="26">
        <f t="shared" si="8"/>
        <v>0</v>
      </c>
      <c r="XN36" s="26">
        <f t="shared" si="8"/>
        <v>357993.69349605299</v>
      </c>
      <c r="XO36" s="26">
        <f t="shared" si="8"/>
        <v>0</v>
      </c>
      <c r="XP36" s="26">
        <f t="shared" si="8"/>
        <v>0</v>
      </c>
      <c r="XQ36" s="26">
        <f t="shared" si="8"/>
        <v>0</v>
      </c>
      <c r="XR36" s="26">
        <f t="shared" si="8"/>
        <v>0</v>
      </c>
      <c r="XS36" s="26">
        <f t="shared" si="8"/>
        <v>0</v>
      </c>
      <c r="XT36" s="26">
        <f t="shared" si="8"/>
        <v>357993.69349605299</v>
      </c>
      <c r="XU36" s="26">
        <f t="shared" si="8"/>
        <v>0</v>
      </c>
      <c r="XV36" s="26">
        <f t="shared" si="8"/>
        <v>0</v>
      </c>
      <c r="XW36" s="26">
        <f t="shared" si="8"/>
        <v>0</v>
      </c>
      <c r="XX36" s="26">
        <f t="shared" si="8"/>
        <v>0</v>
      </c>
      <c r="XY36" s="26">
        <f t="shared" ref="XY36:AAJ36" si="9">SUM(XS34:XS37)</f>
        <v>0</v>
      </c>
      <c r="XZ36" s="26">
        <f t="shared" si="9"/>
        <v>357993.69349605299</v>
      </c>
      <c r="YA36" s="26">
        <f t="shared" si="9"/>
        <v>0</v>
      </c>
      <c r="YB36" s="26">
        <f t="shared" si="9"/>
        <v>0</v>
      </c>
      <c r="YC36" s="26">
        <f t="shared" si="9"/>
        <v>0</v>
      </c>
      <c r="YD36" s="26">
        <f t="shared" si="9"/>
        <v>0</v>
      </c>
      <c r="YE36" s="26">
        <f t="shared" si="9"/>
        <v>0</v>
      </c>
      <c r="YF36" s="26">
        <f t="shared" si="9"/>
        <v>357993.69349605299</v>
      </c>
      <c r="YG36" s="26">
        <f t="shared" si="9"/>
        <v>0</v>
      </c>
      <c r="YH36" s="26">
        <f t="shared" si="9"/>
        <v>0</v>
      </c>
      <c r="YI36" s="26">
        <f t="shared" si="9"/>
        <v>0</v>
      </c>
      <c r="YJ36" s="26">
        <f t="shared" si="9"/>
        <v>0</v>
      </c>
      <c r="YK36" s="26">
        <f t="shared" si="9"/>
        <v>0</v>
      </c>
      <c r="YL36" s="26">
        <f t="shared" si="9"/>
        <v>357993.69349605299</v>
      </c>
      <c r="YM36" s="26">
        <f t="shared" si="9"/>
        <v>0</v>
      </c>
      <c r="YN36" s="26">
        <f t="shared" si="9"/>
        <v>0</v>
      </c>
      <c r="YO36" s="26">
        <f t="shared" si="9"/>
        <v>0</v>
      </c>
      <c r="YP36" s="26">
        <f t="shared" si="9"/>
        <v>0</v>
      </c>
      <c r="YQ36" s="26">
        <f t="shared" si="9"/>
        <v>0</v>
      </c>
      <c r="YR36" s="26">
        <f t="shared" si="9"/>
        <v>357993.69349605299</v>
      </c>
      <c r="YS36" s="26">
        <f t="shared" si="9"/>
        <v>0</v>
      </c>
      <c r="YT36" s="26">
        <f t="shared" si="9"/>
        <v>0</v>
      </c>
      <c r="YU36" s="26">
        <f t="shared" si="9"/>
        <v>0</v>
      </c>
      <c r="YV36" s="26">
        <f t="shared" si="9"/>
        <v>0</v>
      </c>
      <c r="YW36" s="26">
        <f t="shared" si="9"/>
        <v>0</v>
      </c>
      <c r="YX36" s="26">
        <f t="shared" si="9"/>
        <v>357993.69349605299</v>
      </c>
      <c r="YY36" s="26">
        <f t="shared" si="9"/>
        <v>0</v>
      </c>
      <c r="YZ36" s="26">
        <f t="shared" si="9"/>
        <v>0</v>
      </c>
      <c r="ZA36" s="26">
        <f t="shared" si="9"/>
        <v>0</v>
      </c>
      <c r="ZB36" s="26">
        <f t="shared" si="9"/>
        <v>0</v>
      </c>
      <c r="ZC36" s="26">
        <f t="shared" si="9"/>
        <v>0</v>
      </c>
      <c r="ZD36" s="26">
        <f t="shared" si="9"/>
        <v>357993.69349605299</v>
      </c>
      <c r="ZE36" s="26">
        <f t="shared" si="9"/>
        <v>0</v>
      </c>
      <c r="ZF36" s="26">
        <f t="shared" si="9"/>
        <v>0</v>
      </c>
      <c r="ZG36" s="26">
        <f t="shared" si="9"/>
        <v>0</v>
      </c>
      <c r="ZH36" s="26">
        <f t="shared" si="9"/>
        <v>0</v>
      </c>
      <c r="ZI36" s="26">
        <f t="shared" si="9"/>
        <v>0</v>
      </c>
      <c r="ZJ36" s="26">
        <f t="shared" si="9"/>
        <v>357993.69349605299</v>
      </c>
      <c r="ZK36" s="26">
        <f t="shared" si="9"/>
        <v>0</v>
      </c>
      <c r="ZL36" s="26">
        <f t="shared" si="9"/>
        <v>0</v>
      </c>
      <c r="ZM36" s="26">
        <f t="shared" si="9"/>
        <v>0</v>
      </c>
      <c r="ZN36" s="26">
        <f t="shared" si="9"/>
        <v>0</v>
      </c>
      <c r="ZO36" s="26">
        <f t="shared" si="9"/>
        <v>0</v>
      </c>
      <c r="ZP36" s="26">
        <f t="shared" si="9"/>
        <v>357993.69349605299</v>
      </c>
      <c r="ZQ36" s="26">
        <f t="shared" si="9"/>
        <v>0</v>
      </c>
      <c r="ZR36" s="26">
        <f t="shared" si="9"/>
        <v>0</v>
      </c>
      <c r="ZS36" s="26">
        <f t="shared" si="9"/>
        <v>0</v>
      </c>
      <c r="ZT36" s="26">
        <f t="shared" si="9"/>
        <v>0</v>
      </c>
      <c r="ZU36" s="26">
        <f t="shared" si="9"/>
        <v>0</v>
      </c>
      <c r="ZV36" s="26">
        <f t="shared" si="9"/>
        <v>357993.69349605299</v>
      </c>
      <c r="ZW36" s="26">
        <f t="shared" si="9"/>
        <v>0</v>
      </c>
      <c r="ZX36" s="26">
        <f t="shared" si="9"/>
        <v>0</v>
      </c>
      <c r="ZY36" s="26">
        <f t="shared" si="9"/>
        <v>0</v>
      </c>
      <c r="ZZ36" s="26">
        <f t="shared" si="9"/>
        <v>0</v>
      </c>
      <c r="AAA36" s="26">
        <f t="shared" si="9"/>
        <v>0</v>
      </c>
      <c r="AAB36" s="26">
        <f t="shared" si="9"/>
        <v>357993.69349605299</v>
      </c>
      <c r="AAC36" s="26">
        <f t="shared" si="9"/>
        <v>0</v>
      </c>
      <c r="AAD36" s="26">
        <f t="shared" si="9"/>
        <v>0</v>
      </c>
      <c r="AAE36" s="26">
        <f t="shared" si="9"/>
        <v>0</v>
      </c>
      <c r="AAF36" s="26">
        <f t="shared" si="9"/>
        <v>0</v>
      </c>
      <c r="AAG36" s="26">
        <f t="shared" si="9"/>
        <v>0</v>
      </c>
      <c r="AAH36" s="26">
        <f t="shared" si="9"/>
        <v>357993.69349605299</v>
      </c>
      <c r="AAI36" s="26">
        <f t="shared" si="9"/>
        <v>0</v>
      </c>
      <c r="AAJ36" s="26">
        <f t="shared" si="9"/>
        <v>0</v>
      </c>
      <c r="AAK36" s="26">
        <f t="shared" ref="AAK36:ACV36" si="10">SUM(AAE34:AAE37)</f>
        <v>0</v>
      </c>
      <c r="AAL36" s="26">
        <f t="shared" si="10"/>
        <v>0</v>
      </c>
      <c r="AAM36" s="26">
        <f t="shared" si="10"/>
        <v>0</v>
      </c>
      <c r="AAN36" s="26">
        <f t="shared" si="10"/>
        <v>357993.69349605299</v>
      </c>
      <c r="AAO36" s="26">
        <f t="shared" si="10"/>
        <v>0</v>
      </c>
      <c r="AAP36" s="26">
        <f t="shared" si="10"/>
        <v>0</v>
      </c>
      <c r="AAQ36" s="26">
        <f t="shared" si="10"/>
        <v>0</v>
      </c>
      <c r="AAR36" s="26">
        <f t="shared" si="10"/>
        <v>0</v>
      </c>
      <c r="AAS36" s="26">
        <f t="shared" si="10"/>
        <v>0</v>
      </c>
      <c r="AAT36" s="26">
        <f t="shared" si="10"/>
        <v>357993.69349605299</v>
      </c>
      <c r="AAU36" s="26">
        <f t="shared" si="10"/>
        <v>0</v>
      </c>
      <c r="AAV36" s="26">
        <f t="shared" si="10"/>
        <v>0</v>
      </c>
      <c r="AAW36" s="26">
        <f t="shared" si="10"/>
        <v>0</v>
      </c>
      <c r="AAX36" s="26">
        <f t="shared" si="10"/>
        <v>0</v>
      </c>
      <c r="AAY36" s="26">
        <f t="shared" si="10"/>
        <v>0</v>
      </c>
      <c r="AAZ36" s="26">
        <f t="shared" si="10"/>
        <v>357993.69349605299</v>
      </c>
      <c r="ABA36" s="26">
        <f t="shared" si="10"/>
        <v>0</v>
      </c>
      <c r="ABB36" s="26">
        <f t="shared" si="10"/>
        <v>0</v>
      </c>
      <c r="ABC36" s="26">
        <f t="shared" si="10"/>
        <v>0</v>
      </c>
      <c r="ABD36" s="26">
        <f t="shared" si="10"/>
        <v>0</v>
      </c>
      <c r="ABE36" s="26">
        <f t="shared" si="10"/>
        <v>0</v>
      </c>
      <c r="ABF36" s="26">
        <f t="shared" si="10"/>
        <v>357993.69349605299</v>
      </c>
      <c r="ABG36" s="26">
        <f t="shared" si="10"/>
        <v>0</v>
      </c>
      <c r="ABH36" s="26">
        <f t="shared" si="10"/>
        <v>0</v>
      </c>
      <c r="ABI36" s="26">
        <f t="shared" si="10"/>
        <v>0</v>
      </c>
      <c r="ABJ36" s="26">
        <f t="shared" si="10"/>
        <v>0</v>
      </c>
      <c r="ABK36" s="26">
        <f t="shared" si="10"/>
        <v>0</v>
      </c>
      <c r="ABL36" s="26">
        <f t="shared" si="10"/>
        <v>357993.69349605299</v>
      </c>
      <c r="ABM36" s="26">
        <f t="shared" si="10"/>
        <v>0</v>
      </c>
      <c r="ABN36" s="26">
        <f t="shared" si="10"/>
        <v>0</v>
      </c>
      <c r="ABO36" s="26">
        <f t="shared" si="10"/>
        <v>0</v>
      </c>
      <c r="ABP36" s="26">
        <f t="shared" si="10"/>
        <v>0</v>
      </c>
      <c r="ABQ36" s="26">
        <f t="shared" si="10"/>
        <v>0</v>
      </c>
      <c r="ABR36" s="26">
        <f t="shared" si="10"/>
        <v>357993.69349605299</v>
      </c>
      <c r="ABS36" s="26">
        <f t="shared" si="10"/>
        <v>0</v>
      </c>
      <c r="ABT36" s="26">
        <f t="shared" si="10"/>
        <v>0</v>
      </c>
      <c r="ABU36" s="26">
        <f t="shared" si="10"/>
        <v>0</v>
      </c>
      <c r="ABV36" s="26">
        <f t="shared" si="10"/>
        <v>0</v>
      </c>
      <c r="ABW36" s="26">
        <f t="shared" si="10"/>
        <v>0</v>
      </c>
      <c r="ABX36" s="26">
        <f t="shared" si="10"/>
        <v>357993.69349605299</v>
      </c>
      <c r="ABY36" s="26">
        <f t="shared" si="10"/>
        <v>0</v>
      </c>
      <c r="ABZ36" s="26">
        <f t="shared" si="10"/>
        <v>0</v>
      </c>
      <c r="ACA36" s="26">
        <f t="shared" si="10"/>
        <v>0</v>
      </c>
      <c r="ACB36" s="26">
        <f t="shared" si="10"/>
        <v>0</v>
      </c>
      <c r="ACC36" s="26">
        <f t="shared" si="10"/>
        <v>0</v>
      </c>
      <c r="ACD36" s="26">
        <f t="shared" si="10"/>
        <v>357993.69349605299</v>
      </c>
      <c r="ACE36" s="26">
        <f t="shared" si="10"/>
        <v>0</v>
      </c>
      <c r="ACF36" s="26">
        <f t="shared" si="10"/>
        <v>0</v>
      </c>
      <c r="ACG36" s="26">
        <f t="shared" si="10"/>
        <v>0</v>
      </c>
      <c r="ACH36" s="26">
        <f t="shared" si="10"/>
        <v>0</v>
      </c>
      <c r="ACI36" s="26">
        <f t="shared" si="10"/>
        <v>0</v>
      </c>
      <c r="ACJ36" s="26">
        <f t="shared" si="10"/>
        <v>357993.69349605299</v>
      </c>
      <c r="ACK36" s="26">
        <f t="shared" si="10"/>
        <v>0</v>
      </c>
      <c r="ACL36" s="26">
        <f t="shared" si="10"/>
        <v>0</v>
      </c>
      <c r="ACM36" s="26">
        <f t="shared" si="10"/>
        <v>0</v>
      </c>
      <c r="ACN36" s="26">
        <f t="shared" si="10"/>
        <v>0</v>
      </c>
      <c r="ACO36" s="26">
        <f t="shared" si="10"/>
        <v>0</v>
      </c>
      <c r="ACP36" s="26">
        <f t="shared" si="10"/>
        <v>357993.69349605299</v>
      </c>
      <c r="ACQ36" s="26">
        <f t="shared" si="10"/>
        <v>0</v>
      </c>
      <c r="ACR36" s="26">
        <f t="shared" si="10"/>
        <v>0</v>
      </c>
      <c r="ACS36" s="26">
        <f t="shared" si="10"/>
        <v>0</v>
      </c>
      <c r="ACT36" s="26">
        <f t="shared" si="10"/>
        <v>0</v>
      </c>
      <c r="ACU36" s="26">
        <f t="shared" si="10"/>
        <v>0</v>
      </c>
      <c r="ACV36" s="26">
        <f t="shared" si="10"/>
        <v>357993.69349605299</v>
      </c>
      <c r="ACW36" s="26">
        <f t="shared" ref="ACW36:AFH36" si="11">SUM(ACQ34:ACQ37)</f>
        <v>0</v>
      </c>
      <c r="ACX36" s="26">
        <f t="shared" si="11"/>
        <v>0</v>
      </c>
      <c r="ACY36" s="26">
        <f t="shared" si="11"/>
        <v>0</v>
      </c>
      <c r="ACZ36" s="26">
        <f t="shared" si="11"/>
        <v>0</v>
      </c>
      <c r="ADA36" s="26">
        <f t="shared" si="11"/>
        <v>0</v>
      </c>
      <c r="ADB36" s="26">
        <f t="shared" si="11"/>
        <v>357993.69349605299</v>
      </c>
      <c r="ADC36" s="26">
        <f t="shared" si="11"/>
        <v>0</v>
      </c>
      <c r="ADD36" s="26">
        <f t="shared" si="11"/>
        <v>0</v>
      </c>
      <c r="ADE36" s="26">
        <f t="shared" si="11"/>
        <v>0</v>
      </c>
      <c r="ADF36" s="26">
        <f t="shared" si="11"/>
        <v>0</v>
      </c>
      <c r="ADG36" s="26">
        <f t="shared" si="11"/>
        <v>0</v>
      </c>
      <c r="ADH36" s="26">
        <f t="shared" si="11"/>
        <v>357993.69349605299</v>
      </c>
      <c r="ADI36" s="26">
        <f t="shared" si="11"/>
        <v>0</v>
      </c>
      <c r="ADJ36" s="26">
        <f t="shared" si="11"/>
        <v>0</v>
      </c>
      <c r="ADK36" s="26">
        <f t="shared" si="11"/>
        <v>0</v>
      </c>
      <c r="ADL36" s="26">
        <f t="shared" si="11"/>
        <v>0</v>
      </c>
      <c r="ADM36" s="26">
        <f t="shared" si="11"/>
        <v>0</v>
      </c>
      <c r="ADN36" s="26">
        <f t="shared" si="11"/>
        <v>357993.69349605299</v>
      </c>
      <c r="ADO36" s="26">
        <f t="shared" si="11"/>
        <v>0</v>
      </c>
      <c r="ADP36" s="26">
        <f t="shared" si="11"/>
        <v>0</v>
      </c>
      <c r="ADQ36" s="26">
        <f t="shared" si="11"/>
        <v>0</v>
      </c>
      <c r="ADR36" s="26">
        <f t="shared" si="11"/>
        <v>0</v>
      </c>
      <c r="ADS36" s="26">
        <f t="shared" si="11"/>
        <v>0</v>
      </c>
      <c r="ADT36" s="26">
        <f t="shared" si="11"/>
        <v>357993.69349605299</v>
      </c>
      <c r="ADU36" s="26">
        <f t="shared" si="11"/>
        <v>0</v>
      </c>
      <c r="ADV36" s="26">
        <f t="shared" si="11"/>
        <v>0</v>
      </c>
      <c r="ADW36" s="26">
        <f t="shared" si="11"/>
        <v>0</v>
      </c>
      <c r="ADX36" s="26">
        <f t="shared" si="11"/>
        <v>0</v>
      </c>
      <c r="ADY36" s="26">
        <f t="shared" si="11"/>
        <v>0</v>
      </c>
      <c r="ADZ36" s="26">
        <f t="shared" si="11"/>
        <v>357993.69349605299</v>
      </c>
      <c r="AEA36" s="26">
        <f t="shared" si="11"/>
        <v>0</v>
      </c>
      <c r="AEB36" s="26">
        <f t="shared" si="11"/>
        <v>0</v>
      </c>
      <c r="AEC36" s="26">
        <f t="shared" si="11"/>
        <v>0</v>
      </c>
      <c r="AED36" s="26">
        <f t="shared" si="11"/>
        <v>0</v>
      </c>
      <c r="AEE36" s="26">
        <f t="shared" si="11"/>
        <v>0</v>
      </c>
      <c r="AEF36" s="26">
        <f t="shared" si="11"/>
        <v>357993.69349605299</v>
      </c>
      <c r="AEG36" s="26">
        <f t="shared" si="11"/>
        <v>0</v>
      </c>
      <c r="AEH36" s="26">
        <f t="shared" si="11"/>
        <v>0</v>
      </c>
      <c r="AEI36" s="26">
        <f t="shared" si="11"/>
        <v>0</v>
      </c>
      <c r="AEJ36" s="26">
        <f t="shared" si="11"/>
        <v>0</v>
      </c>
      <c r="AEK36" s="26">
        <f t="shared" si="11"/>
        <v>0</v>
      </c>
      <c r="AEL36" s="26">
        <f t="shared" si="11"/>
        <v>357993.69349605299</v>
      </c>
      <c r="AEM36" s="26">
        <f t="shared" si="11"/>
        <v>0</v>
      </c>
      <c r="AEN36" s="26">
        <f t="shared" si="11"/>
        <v>0</v>
      </c>
      <c r="AEO36" s="26">
        <f t="shared" si="11"/>
        <v>0</v>
      </c>
      <c r="AEP36" s="26">
        <f t="shared" si="11"/>
        <v>0</v>
      </c>
      <c r="AEQ36" s="26">
        <f t="shared" si="11"/>
        <v>0</v>
      </c>
      <c r="AER36" s="26">
        <f t="shared" si="11"/>
        <v>357993.69349605299</v>
      </c>
      <c r="AES36" s="26">
        <f t="shared" si="11"/>
        <v>0</v>
      </c>
      <c r="AET36" s="26">
        <f t="shared" si="11"/>
        <v>0</v>
      </c>
      <c r="AEU36" s="26">
        <f t="shared" si="11"/>
        <v>0</v>
      </c>
      <c r="AEV36" s="26">
        <f t="shared" si="11"/>
        <v>0</v>
      </c>
      <c r="AEW36" s="26">
        <f t="shared" si="11"/>
        <v>0</v>
      </c>
      <c r="AEX36" s="26">
        <f t="shared" si="11"/>
        <v>357993.69349605299</v>
      </c>
      <c r="AEY36" s="26">
        <f t="shared" si="11"/>
        <v>0</v>
      </c>
      <c r="AEZ36" s="26">
        <f t="shared" si="11"/>
        <v>0</v>
      </c>
      <c r="AFA36" s="26">
        <f t="shared" si="11"/>
        <v>0</v>
      </c>
      <c r="AFB36" s="26">
        <f t="shared" si="11"/>
        <v>0</v>
      </c>
      <c r="AFC36" s="26">
        <f t="shared" si="11"/>
        <v>0</v>
      </c>
      <c r="AFD36" s="26">
        <f t="shared" si="11"/>
        <v>357993.69349605299</v>
      </c>
      <c r="AFE36" s="26">
        <f t="shared" si="11"/>
        <v>0</v>
      </c>
      <c r="AFF36" s="26">
        <f t="shared" si="11"/>
        <v>0</v>
      </c>
      <c r="AFG36" s="26">
        <f t="shared" si="11"/>
        <v>0</v>
      </c>
      <c r="AFH36" s="26">
        <f t="shared" si="11"/>
        <v>0</v>
      </c>
      <c r="AFI36" s="26">
        <f t="shared" ref="AFI36:AHT36" si="12">SUM(AFC34:AFC37)</f>
        <v>0</v>
      </c>
      <c r="AFJ36" s="26">
        <f t="shared" si="12"/>
        <v>357993.69349605299</v>
      </c>
      <c r="AFK36" s="26">
        <f t="shared" si="12"/>
        <v>0</v>
      </c>
      <c r="AFL36" s="26">
        <f t="shared" si="12"/>
        <v>0</v>
      </c>
      <c r="AFM36" s="26">
        <f t="shared" si="12"/>
        <v>0</v>
      </c>
      <c r="AFN36" s="26">
        <f t="shared" si="12"/>
        <v>0</v>
      </c>
      <c r="AFO36" s="26">
        <f t="shared" si="12"/>
        <v>0</v>
      </c>
      <c r="AFP36" s="26">
        <f t="shared" si="12"/>
        <v>357993.69349605299</v>
      </c>
      <c r="AFQ36" s="26">
        <f t="shared" si="12"/>
        <v>0</v>
      </c>
      <c r="AFR36" s="26">
        <f t="shared" si="12"/>
        <v>0</v>
      </c>
      <c r="AFS36" s="26">
        <f t="shared" si="12"/>
        <v>0</v>
      </c>
      <c r="AFT36" s="26">
        <f t="shared" si="12"/>
        <v>0</v>
      </c>
      <c r="AFU36" s="26">
        <f t="shared" si="12"/>
        <v>0</v>
      </c>
      <c r="AFV36" s="26">
        <f t="shared" si="12"/>
        <v>357993.69349605299</v>
      </c>
      <c r="AFW36" s="26">
        <f t="shared" si="12"/>
        <v>0</v>
      </c>
      <c r="AFX36" s="26">
        <f t="shared" si="12"/>
        <v>0</v>
      </c>
      <c r="AFY36" s="26">
        <f t="shared" si="12"/>
        <v>0</v>
      </c>
      <c r="AFZ36" s="26">
        <f t="shared" si="12"/>
        <v>0</v>
      </c>
      <c r="AGA36" s="26">
        <f t="shared" si="12"/>
        <v>0</v>
      </c>
      <c r="AGB36" s="26">
        <f t="shared" si="12"/>
        <v>357993.69349605299</v>
      </c>
      <c r="AGC36" s="26">
        <f t="shared" si="12"/>
        <v>0</v>
      </c>
      <c r="AGD36" s="26">
        <f t="shared" si="12"/>
        <v>0</v>
      </c>
      <c r="AGE36" s="26">
        <f t="shared" si="12"/>
        <v>0</v>
      </c>
      <c r="AGF36" s="26">
        <f t="shared" si="12"/>
        <v>0</v>
      </c>
      <c r="AGG36" s="26">
        <f t="shared" si="12"/>
        <v>0</v>
      </c>
      <c r="AGH36" s="26">
        <f t="shared" si="12"/>
        <v>357993.69349605299</v>
      </c>
      <c r="AGI36" s="26">
        <f t="shared" si="12"/>
        <v>0</v>
      </c>
      <c r="AGJ36" s="26">
        <f t="shared" si="12"/>
        <v>0</v>
      </c>
      <c r="AGK36" s="26">
        <f t="shared" si="12"/>
        <v>0</v>
      </c>
      <c r="AGL36" s="26">
        <f t="shared" si="12"/>
        <v>0</v>
      </c>
      <c r="AGM36" s="26">
        <f t="shared" si="12"/>
        <v>0</v>
      </c>
      <c r="AGN36" s="26">
        <f t="shared" si="12"/>
        <v>357993.69349605299</v>
      </c>
      <c r="AGO36" s="26">
        <f t="shared" si="12"/>
        <v>0</v>
      </c>
      <c r="AGP36" s="26">
        <f t="shared" si="12"/>
        <v>0</v>
      </c>
      <c r="AGQ36" s="26">
        <f t="shared" si="12"/>
        <v>0</v>
      </c>
      <c r="AGR36" s="26">
        <f t="shared" si="12"/>
        <v>0</v>
      </c>
      <c r="AGS36" s="26">
        <f t="shared" si="12"/>
        <v>0</v>
      </c>
      <c r="AGT36" s="26">
        <f t="shared" si="12"/>
        <v>357993.69349605299</v>
      </c>
      <c r="AGU36" s="26">
        <f t="shared" si="12"/>
        <v>0</v>
      </c>
      <c r="AGV36" s="26">
        <f t="shared" si="12"/>
        <v>0</v>
      </c>
      <c r="AGW36" s="26">
        <f t="shared" si="12"/>
        <v>0</v>
      </c>
      <c r="AGX36" s="26">
        <f t="shared" si="12"/>
        <v>0</v>
      </c>
      <c r="AGY36" s="26">
        <f t="shared" si="12"/>
        <v>0</v>
      </c>
      <c r="AGZ36" s="26">
        <f t="shared" si="12"/>
        <v>357993.69349605299</v>
      </c>
      <c r="AHA36" s="26">
        <f t="shared" si="12"/>
        <v>0</v>
      </c>
      <c r="AHB36" s="26">
        <f t="shared" si="12"/>
        <v>0</v>
      </c>
      <c r="AHC36" s="26">
        <f t="shared" si="12"/>
        <v>0</v>
      </c>
      <c r="AHD36" s="26">
        <f t="shared" si="12"/>
        <v>0</v>
      </c>
      <c r="AHE36" s="26">
        <f t="shared" si="12"/>
        <v>0</v>
      </c>
      <c r="AHF36" s="26">
        <f t="shared" si="12"/>
        <v>357993.69349605299</v>
      </c>
      <c r="AHG36" s="26">
        <f t="shared" si="12"/>
        <v>0</v>
      </c>
      <c r="AHH36" s="26">
        <f t="shared" si="12"/>
        <v>0</v>
      </c>
      <c r="AHI36" s="26">
        <f t="shared" si="12"/>
        <v>0</v>
      </c>
      <c r="AHJ36" s="26">
        <f t="shared" si="12"/>
        <v>0</v>
      </c>
      <c r="AHK36" s="26">
        <f t="shared" si="12"/>
        <v>0</v>
      </c>
      <c r="AHL36" s="26">
        <f t="shared" si="12"/>
        <v>357993.69349605299</v>
      </c>
      <c r="AHM36" s="26">
        <f t="shared" si="12"/>
        <v>0</v>
      </c>
      <c r="AHN36" s="26">
        <f t="shared" si="12"/>
        <v>0</v>
      </c>
      <c r="AHO36" s="26">
        <f t="shared" si="12"/>
        <v>0</v>
      </c>
      <c r="AHP36" s="26">
        <f t="shared" si="12"/>
        <v>0</v>
      </c>
      <c r="AHQ36" s="26">
        <f t="shared" si="12"/>
        <v>0</v>
      </c>
      <c r="AHR36" s="26">
        <f t="shared" si="12"/>
        <v>357993.69349605299</v>
      </c>
      <c r="AHS36" s="26">
        <f t="shared" si="12"/>
        <v>0</v>
      </c>
      <c r="AHT36" s="26">
        <f t="shared" si="12"/>
        <v>0</v>
      </c>
      <c r="AHU36" s="26">
        <f t="shared" ref="AHU36:AKF36" si="13">SUM(AHO34:AHO37)</f>
        <v>0</v>
      </c>
      <c r="AHV36" s="26">
        <f t="shared" si="13"/>
        <v>0</v>
      </c>
      <c r="AHW36" s="26">
        <f t="shared" si="13"/>
        <v>0</v>
      </c>
      <c r="AHX36" s="26">
        <f t="shared" si="13"/>
        <v>357993.69349605299</v>
      </c>
      <c r="AHY36" s="26">
        <f t="shared" si="13"/>
        <v>0</v>
      </c>
      <c r="AHZ36" s="26">
        <f t="shared" si="13"/>
        <v>0</v>
      </c>
      <c r="AIA36" s="26">
        <f t="shared" si="13"/>
        <v>0</v>
      </c>
      <c r="AIB36" s="26">
        <f t="shared" si="13"/>
        <v>0</v>
      </c>
      <c r="AIC36" s="26">
        <f t="shared" si="13"/>
        <v>0</v>
      </c>
      <c r="AID36" s="26">
        <f t="shared" si="13"/>
        <v>357993.69349605299</v>
      </c>
      <c r="AIE36" s="26">
        <f t="shared" si="13"/>
        <v>0</v>
      </c>
      <c r="AIF36" s="26">
        <f t="shared" si="13"/>
        <v>0</v>
      </c>
      <c r="AIG36" s="26">
        <f t="shared" si="13"/>
        <v>0</v>
      </c>
      <c r="AIH36" s="26">
        <f t="shared" si="13"/>
        <v>0</v>
      </c>
      <c r="AII36" s="26">
        <f t="shared" si="13"/>
        <v>0</v>
      </c>
      <c r="AIJ36" s="26">
        <f t="shared" si="13"/>
        <v>357993.69349605299</v>
      </c>
      <c r="AIK36" s="26">
        <f t="shared" si="13"/>
        <v>0</v>
      </c>
      <c r="AIL36" s="26">
        <f t="shared" si="13"/>
        <v>0</v>
      </c>
      <c r="AIM36" s="26">
        <f t="shared" si="13"/>
        <v>0</v>
      </c>
      <c r="AIN36" s="26">
        <f t="shared" si="13"/>
        <v>0</v>
      </c>
      <c r="AIO36" s="26">
        <f t="shared" si="13"/>
        <v>0</v>
      </c>
      <c r="AIP36" s="26">
        <f t="shared" si="13"/>
        <v>357993.69349605299</v>
      </c>
      <c r="AIQ36" s="26">
        <f t="shared" si="13"/>
        <v>0</v>
      </c>
      <c r="AIR36" s="26">
        <f t="shared" si="13"/>
        <v>0</v>
      </c>
      <c r="AIS36" s="26">
        <f t="shared" si="13"/>
        <v>0</v>
      </c>
      <c r="AIT36" s="26">
        <f t="shared" si="13"/>
        <v>0</v>
      </c>
      <c r="AIU36" s="26">
        <f t="shared" si="13"/>
        <v>0</v>
      </c>
      <c r="AIV36" s="26">
        <f t="shared" si="13"/>
        <v>357993.69349605299</v>
      </c>
      <c r="AIW36" s="26">
        <f t="shared" si="13"/>
        <v>0</v>
      </c>
      <c r="AIX36" s="26">
        <f t="shared" si="13"/>
        <v>0</v>
      </c>
      <c r="AIY36" s="26">
        <f t="shared" si="13"/>
        <v>0</v>
      </c>
      <c r="AIZ36" s="26">
        <f t="shared" si="13"/>
        <v>0</v>
      </c>
      <c r="AJA36" s="26">
        <f t="shared" si="13"/>
        <v>0</v>
      </c>
      <c r="AJB36" s="26">
        <f t="shared" si="13"/>
        <v>357993.69349605299</v>
      </c>
      <c r="AJC36" s="26">
        <f t="shared" si="13"/>
        <v>0</v>
      </c>
      <c r="AJD36" s="26">
        <f t="shared" si="13"/>
        <v>0</v>
      </c>
      <c r="AJE36" s="26">
        <f t="shared" si="13"/>
        <v>0</v>
      </c>
      <c r="AJF36" s="26">
        <f t="shared" si="13"/>
        <v>0</v>
      </c>
      <c r="AJG36" s="26">
        <f t="shared" si="13"/>
        <v>0</v>
      </c>
      <c r="AJH36" s="26">
        <f t="shared" si="13"/>
        <v>357993.69349605299</v>
      </c>
      <c r="AJI36" s="26">
        <f t="shared" si="13"/>
        <v>0</v>
      </c>
      <c r="AJJ36" s="26">
        <f t="shared" si="13"/>
        <v>0</v>
      </c>
      <c r="AJK36" s="26">
        <f t="shared" si="13"/>
        <v>0</v>
      </c>
      <c r="AJL36" s="26">
        <f t="shared" si="13"/>
        <v>0</v>
      </c>
      <c r="AJM36" s="26">
        <f t="shared" si="13"/>
        <v>0</v>
      </c>
      <c r="AJN36" s="26">
        <f t="shared" si="13"/>
        <v>357993.69349605299</v>
      </c>
      <c r="AJO36" s="26">
        <f t="shared" si="13"/>
        <v>0</v>
      </c>
      <c r="AJP36" s="26">
        <f t="shared" si="13"/>
        <v>0</v>
      </c>
      <c r="AJQ36" s="26">
        <f t="shared" si="13"/>
        <v>0</v>
      </c>
      <c r="AJR36" s="26">
        <f t="shared" si="13"/>
        <v>0</v>
      </c>
      <c r="AJS36" s="26">
        <f t="shared" si="13"/>
        <v>0</v>
      </c>
      <c r="AJT36" s="26">
        <f t="shared" si="13"/>
        <v>357993.69349605299</v>
      </c>
      <c r="AJU36" s="26">
        <f t="shared" si="13"/>
        <v>0</v>
      </c>
      <c r="AJV36" s="26">
        <f t="shared" si="13"/>
        <v>0</v>
      </c>
      <c r="AJW36" s="26">
        <f t="shared" si="13"/>
        <v>0</v>
      </c>
      <c r="AJX36" s="26">
        <f t="shared" si="13"/>
        <v>0</v>
      </c>
      <c r="AJY36" s="26">
        <f t="shared" si="13"/>
        <v>0</v>
      </c>
      <c r="AJZ36" s="26">
        <f t="shared" si="13"/>
        <v>357993.69349605299</v>
      </c>
      <c r="AKA36" s="26">
        <f t="shared" si="13"/>
        <v>0</v>
      </c>
      <c r="AKB36" s="26">
        <f t="shared" si="13"/>
        <v>0</v>
      </c>
      <c r="AKC36" s="26">
        <f t="shared" si="13"/>
        <v>0</v>
      </c>
      <c r="AKD36" s="26">
        <f t="shared" si="13"/>
        <v>0</v>
      </c>
      <c r="AKE36" s="26">
        <f t="shared" si="13"/>
        <v>0</v>
      </c>
      <c r="AKF36" s="26">
        <f t="shared" si="13"/>
        <v>357993.69349605299</v>
      </c>
      <c r="AKG36" s="26">
        <f t="shared" ref="AKG36:AMR36" si="14">SUM(AKA34:AKA37)</f>
        <v>0</v>
      </c>
      <c r="AKH36" s="26">
        <f t="shared" si="14"/>
        <v>0</v>
      </c>
      <c r="AKI36" s="26">
        <f t="shared" si="14"/>
        <v>0</v>
      </c>
      <c r="AKJ36" s="26">
        <f t="shared" si="14"/>
        <v>0</v>
      </c>
      <c r="AKK36" s="26">
        <f t="shared" si="14"/>
        <v>0</v>
      </c>
      <c r="AKL36" s="26">
        <f t="shared" si="14"/>
        <v>357993.69349605299</v>
      </c>
      <c r="AKM36" s="26">
        <f t="shared" si="14"/>
        <v>0</v>
      </c>
      <c r="AKN36" s="26">
        <f t="shared" si="14"/>
        <v>0</v>
      </c>
      <c r="AKO36" s="26">
        <f t="shared" si="14"/>
        <v>0</v>
      </c>
      <c r="AKP36" s="26">
        <f t="shared" si="14"/>
        <v>0</v>
      </c>
      <c r="AKQ36" s="26">
        <f t="shared" si="14"/>
        <v>0</v>
      </c>
      <c r="AKR36" s="26">
        <f t="shared" si="14"/>
        <v>357993.69349605299</v>
      </c>
      <c r="AKS36" s="26">
        <f t="shared" si="14"/>
        <v>0</v>
      </c>
      <c r="AKT36" s="26">
        <f t="shared" si="14"/>
        <v>0</v>
      </c>
      <c r="AKU36" s="26">
        <f t="shared" si="14"/>
        <v>0</v>
      </c>
      <c r="AKV36" s="26">
        <f t="shared" si="14"/>
        <v>0</v>
      </c>
      <c r="AKW36" s="26">
        <f t="shared" si="14"/>
        <v>0</v>
      </c>
      <c r="AKX36" s="26">
        <f t="shared" si="14"/>
        <v>357993.69349605299</v>
      </c>
      <c r="AKY36" s="26">
        <f t="shared" si="14"/>
        <v>0</v>
      </c>
      <c r="AKZ36" s="26">
        <f t="shared" si="14"/>
        <v>0</v>
      </c>
      <c r="ALA36" s="26">
        <f t="shared" si="14"/>
        <v>0</v>
      </c>
      <c r="ALB36" s="26">
        <f t="shared" si="14"/>
        <v>0</v>
      </c>
      <c r="ALC36" s="26">
        <f t="shared" si="14"/>
        <v>0</v>
      </c>
      <c r="ALD36" s="26">
        <f t="shared" si="14"/>
        <v>357993.69349605299</v>
      </c>
      <c r="ALE36" s="26">
        <f t="shared" si="14"/>
        <v>0</v>
      </c>
      <c r="ALF36" s="26">
        <f t="shared" si="14"/>
        <v>0</v>
      </c>
      <c r="ALG36" s="26">
        <f t="shared" si="14"/>
        <v>0</v>
      </c>
      <c r="ALH36" s="26">
        <f t="shared" si="14"/>
        <v>0</v>
      </c>
      <c r="ALI36" s="26">
        <f t="shared" si="14"/>
        <v>0</v>
      </c>
      <c r="ALJ36" s="26">
        <f t="shared" si="14"/>
        <v>357993.69349605299</v>
      </c>
      <c r="ALK36" s="26">
        <f t="shared" si="14"/>
        <v>0</v>
      </c>
      <c r="ALL36" s="26">
        <f t="shared" si="14"/>
        <v>0</v>
      </c>
      <c r="ALM36" s="26">
        <f t="shared" si="14"/>
        <v>0</v>
      </c>
      <c r="ALN36" s="26">
        <f t="shared" si="14"/>
        <v>0</v>
      </c>
      <c r="ALO36" s="26">
        <f t="shared" si="14"/>
        <v>0</v>
      </c>
      <c r="ALP36" s="26">
        <f t="shared" si="14"/>
        <v>357993.69349605299</v>
      </c>
      <c r="ALQ36" s="26">
        <f t="shared" si="14"/>
        <v>0</v>
      </c>
      <c r="ALR36" s="26">
        <f t="shared" si="14"/>
        <v>0</v>
      </c>
      <c r="ALS36" s="26">
        <f t="shared" si="14"/>
        <v>0</v>
      </c>
      <c r="ALT36" s="26">
        <f t="shared" si="14"/>
        <v>0</v>
      </c>
      <c r="ALU36" s="26">
        <f t="shared" si="14"/>
        <v>0</v>
      </c>
      <c r="ALV36" s="26">
        <f t="shared" si="14"/>
        <v>357993.69349605299</v>
      </c>
      <c r="ALW36" s="26">
        <f t="shared" si="14"/>
        <v>0</v>
      </c>
      <c r="ALX36" s="26">
        <f t="shared" si="14"/>
        <v>0</v>
      </c>
      <c r="ALY36" s="26">
        <f t="shared" si="14"/>
        <v>0</v>
      </c>
      <c r="ALZ36" s="26">
        <f t="shared" si="14"/>
        <v>0</v>
      </c>
      <c r="AMA36" s="26">
        <f t="shared" si="14"/>
        <v>0</v>
      </c>
      <c r="AMB36" s="26">
        <f t="shared" si="14"/>
        <v>357993.69349605299</v>
      </c>
      <c r="AMC36" s="26">
        <f t="shared" si="14"/>
        <v>0</v>
      </c>
      <c r="AMD36" s="26">
        <f t="shared" si="14"/>
        <v>0</v>
      </c>
      <c r="AME36" s="26">
        <f t="shared" si="14"/>
        <v>0</v>
      </c>
      <c r="AMF36" s="26">
        <f t="shared" si="14"/>
        <v>0</v>
      </c>
      <c r="AMG36" s="26">
        <f t="shared" si="14"/>
        <v>0</v>
      </c>
      <c r="AMH36" s="26">
        <f t="shared" si="14"/>
        <v>357993.69349605299</v>
      </c>
      <c r="AMI36" s="26">
        <f t="shared" si="14"/>
        <v>0</v>
      </c>
      <c r="AMJ36" s="26">
        <f t="shared" si="14"/>
        <v>0</v>
      </c>
      <c r="AMK36" s="26">
        <f t="shared" si="14"/>
        <v>0</v>
      </c>
      <c r="AML36" s="26">
        <f t="shared" si="14"/>
        <v>0</v>
      </c>
      <c r="AMM36" s="26">
        <f t="shared" si="14"/>
        <v>0</v>
      </c>
      <c r="AMN36" s="26">
        <f t="shared" si="14"/>
        <v>357993.69349605299</v>
      </c>
      <c r="AMO36" s="26">
        <f t="shared" si="14"/>
        <v>0</v>
      </c>
      <c r="AMP36" s="26">
        <f t="shared" si="14"/>
        <v>0</v>
      </c>
      <c r="AMQ36" s="26">
        <f t="shared" si="14"/>
        <v>0</v>
      </c>
      <c r="AMR36" s="26">
        <f t="shared" si="14"/>
        <v>0</v>
      </c>
      <c r="AMS36" s="26">
        <f t="shared" ref="AMS36:APD36" si="15">SUM(AMM34:AMM37)</f>
        <v>0</v>
      </c>
      <c r="AMT36" s="26">
        <f t="shared" si="15"/>
        <v>357993.69349605299</v>
      </c>
      <c r="AMU36" s="26">
        <f t="shared" si="15"/>
        <v>0</v>
      </c>
      <c r="AMV36" s="26">
        <f t="shared" si="15"/>
        <v>0</v>
      </c>
      <c r="AMW36" s="26">
        <f t="shared" si="15"/>
        <v>0</v>
      </c>
      <c r="AMX36" s="26">
        <f t="shared" si="15"/>
        <v>0</v>
      </c>
      <c r="AMY36" s="26">
        <f t="shared" si="15"/>
        <v>0</v>
      </c>
      <c r="AMZ36" s="26">
        <f t="shared" si="15"/>
        <v>357993.69349605299</v>
      </c>
      <c r="ANA36" s="26">
        <f t="shared" si="15"/>
        <v>0</v>
      </c>
      <c r="ANB36" s="26">
        <f t="shared" si="15"/>
        <v>0</v>
      </c>
      <c r="ANC36" s="26">
        <f t="shared" si="15"/>
        <v>0</v>
      </c>
      <c r="AND36" s="26">
        <f t="shared" si="15"/>
        <v>0</v>
      </c>
      <c r="ANE36" s="26">
        <f t="shared" si="15"/>
        <v>0</v>
      </c>
      <c r="ANF36" s="26">
        <f t="shared" si="15"/>
        <v>357993.69349605299</v>
      </c>
      <c r="ANG36" s="26">
        <f t="shared" si="15"/>
        <v>0</v>
      </c>
      <c r="ANH36" s="26">
        <f t="shared" si="15"/>
        <v>0</v>
      </c>
      <c r="ANI36" s="26">
        <f t="shared" si="15"/>
        <v>0</v>
      </c>
      <c r="ANJ36" s="26">
        <f t="shared" si="15"/>
        <v>0</v>
      </c>
      <c r="ANK36" s="26">
        <f t="shared" si="15"/>
        <v>0</v>
      </c>
      <c r="ANL36" s="26">
        <f t="shared" si="15"/>
        <v>357993.69349605299</v>
      </c>
      <c r="ANM36" s="26">
        <f t="shared" si="15"/>
        <v>0</v>
      </c>
      <c r="ANN36" s="26">
        <f t="shared" si="15"/>
        <v>0</v>
      </c>
      <c r="ANO36" s="26">
        <f t="shared" si="15"/>
        <v>0</v>
      </c>
      <c r="ANP36" s="26">
        <f t="shared" si="15"/>
        <v>0</v>
      </c>
      <c r="ANQ36" s="26">
        <f t="shared" si="15"/>
        <v>0</v>
      </c>
      <c r="ANR36" s="26">
        <f t="shared" si="15"/>
        <v>357993.69349605299</v>
      </c>
      <c r="ANS36" s="26">
        <f t="shared" si="15"/>
        <v>0</v>
      </c>
      <c r="ANT36" s="26">
        <f t="shared" si="15"/>
        <v>0</v>
      </c>
      <c r="ANU36" s="26">
        <f t="shared" si="15"/>
        <v>0</v>
      </c>
      <c r="ANV36" s="26">
        <f t="shared" si="15"/>
        <v>0</v>
      </c>
      <c r="ANW36" s="26">
        <f t="shared" si="15"/>
        <v>0</v>
      </c>
      <c r="ANX36" s="26">
        <f t="shared" si="15"/>
        <v>357993.69349605299</v>
      </c>
      <c r="ANY36" s="26">
        <f t="shared" si="15"/>
        <v>0</v>
      </c>
      <c r="ANZ36" s="26">
        <f t="shared" si="15"/>
        <v>0</v>
      </c>
      <c r="AOA36" s="26">
        <f t="shared" si="15"/>
        <v>0</v>
      </c>
      <c r="AOB36" s="26">
        <f t="shared" si="15"/>
        <v>0</v>
      </c>
      <c r="AOC36" s="26">
        <f t="shared" si="15"/>
        <v>0</v>
      </c>
      <c r="AOD36" s="26">
        <f t="shared" si="15"/>
        <v>357993.69349605299</v>
      </c>
      <c r="AOE36" s="26">
        <f t="shared" si="15"/>
        <v>0</v>
      </c>
      <c r="AOF36" s="26">
        <f t="shared" si="15"/>
        <v>0</v>
      </c>
      <c r="AOG36" s="26">
        <f t="shared" si="15"/>
        <v>0</v>
      </c>
      <c r="AOH36" s="26">
        <f t="shared" si="15"/>
        <v>0</v>
      </c>
      <c r="AOI36" s="26">
        <f t="shared" si="15"/>
        <v>0</v>
      </c>
      <c r="AOJ36" s="26">
        <f t="shared" si="15"/>
        <v>357993.69349605299</v>
      </c>
      <c r="AOK36" s="26">
        <f t="shared" si="15"/>
        <v>0</v>
      </c>
      <c r="AOL36" s="26">
        <f t="shared" si="15"/>
        <v>0</v>
      </c>
      <c r="AOM36" s="26">
        <f t="shared" si="15"/>
        <v>0</v>
      </c>
      <c r="AON36" s="26">
        <f t="shared" si="15"/>
        <v>0</v>
      </c>
      <c r="AOO36" s="26">
        <f t="shared" si="15"/>
        <v>0</v>
      </c>
      <c r="AOP36" s="26">
        <f t="shared" si="15"/>
        <v>357993.69349605299</v>
      </c>
      <c r="AOQ36" s="26">
        <f t="shared" si="15"/>
        <v>0</v>
      </c>
      <c r="AOR36" s="26">
        <f t="shared" si="15"/>
        <v>0</v>
      </c>
      <c r="AOS36" s="26">
        <f t="shared" si="15"/>
        <v>0</v>
      </c>
      <c r="AOT36" s="26">
        <f t="shared" si="15"/>
        <v>0</v>
      </c>
      <c r="AOU36" s="26">
        <f t="shared" si="15"/>
        <v>0</v>
      </c>
      <c r="AOV36" s="26">
        <f t="shared" si="15"/>
        <v>357993.69349605299</v>
      </c>
      <c r="AOW36" s="26">
        <f t="shared" si="15"/>
        <v>0</v>
      </c>
      <c r="AOX36" s="26">
        <f t="shared" si="15"/>
        <v>0</v>
      </c>
      <c r="AOY36" s="26">
        <f t="shared" si="15"/>
        <v>0</v>
      </c>
      <c r="AOZ36" s="26">
        <f t="shared" si="15"/>
        <v>0</v>
      </c>
      <c r="APA36" s="26">
        <f t="shared" si="15"/>
        <v>0</v>
      </c>
      <c r="APB36" s="26">
        <f t="shared" si="15"/>
        <v>357993.69349605299</v>
      </c>
      <c r="APC36" s="26">
        <f t="shared" si="15"/>
        <v>0</v>
      </c>
      <c r="APD36" s="26">
        <f t="shared" si="15"/>
        <v>0</v>
      </c>
      <c r="APE36" s="26">
        <f t="shared" ref="APE36:ARP36" si="16">SUM(AOY34:AOY37)</f>
        <v>0</v>
      </c>
      <c r="APF36" s="26">
        <f t="shared" si="16"/>
        <v>0</v>
      </c>
      <c r="APG36" s="26">
        <f t="shared" si="16"/>
        <v>0</v>
      </c>
      <c r="APH36" s="26">
        <f t="shared" si="16"/>
        <v>357993.69349605299</v>
      </c>
      <c r="API36" s="26">
        <f t="shared" si="16"/>
        <v>0</v>
      </c>
      <c r="APJ36" s="26">
        <f t="shared" si="16"/>
        <v>0</v>
      </c>
      <c r="APK36" s="26">
        <f t="shared" si="16"/>
        <v>0</v>
      </c>
      <c r="APL36" s="26">
        <f t="shared" si="16"/>
        <v>0</v>
      </c>
      <c r="APM36" s="26">
        <f t="shared" si="16"/>
        <v>0</v>
      </c>
      <c r="APN36" s="26">
        <f t="shared" si="16"/>
        <v>357993.69349605299</v>
      </c>
      <c r="APO36" s="26">
        <f t="shared" si="16"/>
        <v>0</v>
      </c>
      <c r="APP36" s="26">
        <f t="shared" si="16"/>
        <v>0</v>
      </c>
      <c r="APQ36" s="26">
        <f t="shared" si="16"/>
        <v>0</v>
      </c>
      <c r="APR36" s="26">
        <f t="shared" si="16"/>
        <v>0</v>
      </c>
      <c r="APS36" s="26">
        <f t="shared" si="16"/>
        <v>0</v>
      </c>
      <c r="APT36" s="26">
        <f t="shared" si="16"/>
        <v>357993.69349605299</v>
      </c>
      <c r="APU36" s="26">
        <f t="shared" si="16"/>
        <v>0</v>
      </c>
      <c r="APV36" s="26">
        <f t="shared" si="16"/>
        <v>0</v>
      </c>
      <c r="APW36" s="26">
        <f t="shared" si="16"/>
        <v>0</v>
      </c>
      <c r="APX36" s="26">
        <f t="shared" si="16"/>
        <v>0</v>
      </c>
      <c r="APY36" s="26">
        <f t="shared" si="16"/>
        <v>0</v>
      </c>
      <c r="APZ36" s="26">
        <f t="shared" si="16"/>
        <v>357993.69349605299</v>
      </c>
      <c r="AQA36" s="26">
        <f t="shared" si="16"/>
        <v>0</v>
      </c>
      <c r="AQB36" s="26">
        <f t="shared" si="16"/>
        <v>0</v>
      </c>
      <c r="AQC36" s="26">
        <f t="shared" si="16"/>
        <v>0</v>
      </c>
      <c r="AQD36" s="26">
        <f t="shared" si="16"/>
        <v>0</v>
      </c>
      <c r="AQE36" s="26">
        <f t="shared" si="16"/>
        <v>0</v>
      </c>
      <c r="AQF36" s="26">
        <f t="shared" si="16"/>
        <v>357993.69349605299</v>
      </c>
      <c r="AQG36" s="26">
        <f t="shared" si="16"/>
        <v>0</v>
      </c>
      <c r="AQH36" s="26">
        <f t="shared" si="16"/>
        <v>0</v>
      </c>
      <c r="AQI36" s="26">
        <f t="shared" si="16"/>
        <v>0</v>
      </c>
      <c r="AQJ36" s="26">
        <f t="shared" si="16"/>
        <v>0</v>
      </c>
      <c r="AQK36" s="26">
        <f t="shared" si="16"/>
        <v>0</v>
      </c>
      <c r="AQL36" s="26">
        <f t="shared" si="16"/>
        <v>357993.69349605299</v>
      </c>
      <c r="AQM36" s="26">
        <f t="shared" si="16"/>
        <v>0</v>
      </c>
      <c r="AQN36" s="26">
        <f t="shared" si="16"/>
        <v>0</v>
      </c>
      <c r="AQO36" s="26">
        <f t="shared" si="16"/>
        <v>0</v>
      </c>
      <c r="AQP36" s="26">
        <f t="shared" si="16"/>
        <v>0</v>
      </c>
      <c r="AQQ36" s="26">
        <f t="shared" si="16"/>
        <v>0</v>
      </c>
      <c r="AQR36" s="26">
        <f t="shared" si="16"/>
        <v>357993.69349605299</v>
      </c>
      <c r="AQS36" s="26">
        <f t="shared" si="16"/>
        <v>0</v>
      </c>
      <c r="AQT36" s="26">
        <f t="shared" si="16"/>
        <v>0</v>
      </c>
      <c r="AQU36" s="26">
        <f t="shared" si="16"/>
        <v>0</v>
      </c>
      <c r="AQV36" s="26">
        <f t="shared" si="16"/>
        <v>0</v>
      </c>
      <c r="AQW36" s="26">
        <f t="shared" si="16"/>
        <v>0</v>
      </c>
      <c r="AQX36" s="26">
        <f t="shared" si="16"/>
        <v>357993.69349605299</v>
      </c>
      <c r="AQY36" s="26">
        <f t="shared" si="16"/>
        <v>0</v>
      </c>
      <c r="AQZ36" s="26">
        <f t="shared" si="16"/>
        <v>0</v>
      </c>
      <c r="ARA36" s="26">
        <f t="shared" si="16"/>
        <v>0</v>
      </c>
      <c r="ARB36" s="26">
        <f t="shared" si="16"/>
        <v>0</v>
      </c>
      <c r="ARC36" s="26">
        <f t="shared" si="16"/>
        <v>0</v>
      </c>
      <c r="ARD36" s="26">
        <f t="shared" si="16"/>
        <v>357993.69349605299</v>
      </c>
      <c r="ARE36" s="26">
        <f t="shared" si="16"/>
        <v>0</v>
      </c>
      <c r="ARF36" s="26">
        <f t="shared" si="16"/>
        <v>0</v>
      </c>
      <c r="ARG36" s="26">
        <f t="shared" si="16"/>
        <v>0</v>
      </c>
      <c r="ARH36" s="26">
        <f t="shared" si="16"/>
        <v>0</v>
      </c>
      <c r="ARI36" s="26">
        <f t="shared" si="16"/>
        <v>0</v>
      </c>
      <c r="ARJ36" s="26">
        <f t="shared" si="16"/>
        <v>357993.69349605299</v>
      </c>
      <c r="ARK36" s="26">
        <f t="shared" si="16"/>
        <v>0</v>
      </c>
      <c r="ARL36" s="26">
        <f t="shared" si="16"/>
        <v>0</v>
      </c>
      <c r="ARM36" s="26">
        <f t="shared" si="16"/>
        <v>0</v>
      </c>
      <c r="ARN36" s="26">
        <f t="shared" si="16"/>
        <v>0</v>
      </c>
      <c r="ARO36" s="26">
        <f t="shared" si="16"/>
        <v>0</v>
      </c>
      <c r="ARP36" s="26">
        <f t="shared" si="16"/>
        <v>357993.69349605299</v>
      </c>
      <c r="ARQ36" s="26">
        <f t="shared" ref="ARQ36:AUB36" si="17">SUM(ARK34:ARK37)</f>
        <v>0</v>
      </c>
      <c r="ARR36" s="26">
        <f t="shared" si="17"/>
        <v>0</v>
      </c>
      <c r="ARS36" s="26">
        <f t="shared" si="17"/>
        <v>0</v>
      </c>
      <c r="ART36" s="26">
        <f t="shared" si="17"/>
        <v>0</v>
      </c>
      <c r="ARU36" s="26">
        <f t="shared" si="17"/>
        <v>0</v>
      </c>
      <c r="ARV36" s="26">
        <f t="shared" si="17"/>
        <v>357993.69349605299</v>
      </c>
      <c r="ARW36" s="26">
        <f t="shared" si="17"/>
        <v>0</v>
      </c>
      <c r="ARX36" s="26">
        <f t="shared" si="17"/>
        <v>0</v>
      </c>
      <c r="ARY36" s="26">
        <f t="shared" si="17"/>
        <v>0</v>
      </c>
      <c r="ARZ36" s="26">
        <f t="shared" si="17"/>
        <v>0</v>
      </c>
      <c r="ASA36" s="26">
        <f t="shared" si="17"/>
        <v>0</v>
      </c>
      <c r="ASB36" s="26">
        <f t="shared" si="17"/>
        <v>357993.69349605299</v>
      </c>
      <c r="ASC36" s="26">
        <f t="shared" si="17"/>
        <v>0</v>
      </c>
      <c r="ASD36" s="26">
        <f t="shared" si="17"/>
        <v>0</v>
      </c>
      <c r="ASE36" s="26">
        <f t="shared" si="17"/>
        <v>0</v>
      </c>
      <c r="ASF36" s="26">
        <f t="shared" si="17"/>
        <v>0</v>
      </c>
      <c r="ASG36" s="26">
        <f t="shared" si="17"/>
        <v>0</v>
      </c>
      <c r="ASH36" s="26">
        <f t="shared" si="17"/>
        <v>357993.69349605299</v>
      </c>
      <c r="ASI36" s="26">
        <f t="shared" si="17"/>
        <v>0</v>
      </c>
      <c r="ASJ36" s="26">
        <f t="shared" si="17"/>
        <v>0</v>
      </c>
      <c r="ASK36" s="26">
        <f t="shared" si="17"/>
        <v>0</v>
      </c>
      <c r="ASL36" s="26">
        <f t="shared" si="17"/>
        <v>0</v>
      </c>
      <c r="ASM36" s="26">
        <f t="shared" si="17"/>
        <v>0</v>
      </c>
      <c r="ASN36" s="26">
        <f t="shared" si="17"/>
        <v>357993.69349605299</v>
      </c>
      <c r="ASO36" s="26">
        <f t="shared" si="17"/>
        <v>0</v>
      </c>
      <c r="ASP36" s="26">
        <f t="shared" si="17"/>
        <v>0</v>
      </c>
      <c r="ASQ36" s="26">
        <f t="shared" si="17"/>
        <v>0</v>
      </c>
      <c r="ASR36" s="26">
        <f t="shared" si="17"/>
        <v>0</v>
      </c>
      <c r="ASS36" s="26">
        <f t="shared" si="17"/>
        <v>0</v>
      </c>
      <c r="AST36" s="26">
        <f t="shared" si="17"/>
        <v>357993.69349605299</v>
      </c>
      <c r="ASU36" s="26">
        <f t="shared" si="17"/>
        <v>0</v>
      </c>
      <c r="ASV36" s="26">
        <f t="shared" si="17"/>
        <v>0</v>
      </c>
      <c r="ASW36" s="26">
        <f t="shared" si="17"/>
        <v>0</v>
      </c>
      <c r="ASX36" s="26">
        <f t="shared" si="17"/>
        <v>0</v>
      </c>
      <c r="ASY36" s="26">
        <f t="shared" si="17"/>
        <v>0</v>
      </c>
      <c r="ASZ36" s="26">
        <f t="shared" si="17"/>
        <v>357993.69349605299</v>
      </c>
      <c r="ATA36" s="26">
        <f t="shared" si="17"/>
        <v>0</v>
      </c>
      <c r="ATB36" s="26">
        <f t="shared" si="17"/>
        <v>0</v>
      </c>
      <c r="ATC36" s="26">
        <f t="shared" si="17"/>
        <v>0</v>
      </c>
      <c r="ATD36" s="26">
        <f t="shared" si="17"/>
        <v>0</v>
      </c>
      <c r="ATE36" s="26">
        <f t="shared" si="17"/>
        <v>0</v>
      </c>
      <c r="ATF36" s="26">
        <f t="shared" si="17"/>
        <v>357993.69349605299</v>
      </c>
      <c r="ATG36" s="26">
        <f t="shared" si="17"/>
        <v>0</v>
      </c>
      <c r="ATH36" s="26">
        <f t="shared" si="17"/>
        <v>0</v>
      </c>
      <c r="ATI36" s="26">
        <f t="shared" si="17"/>
        <v>0</v>
      </c>
      <c r="ATJ36" s="26">
        <f t="shared" si="17"/>
        <v>0</v>
      </c>
      <c r="ATK36" s="26">
        <f t="shared" si="17"/>
        <v>0</v>
      </c>
      <c r="ATL36" s="26">
        <f t="shared" si="17"/>
        <v>357993.69349605299</v>
      </c>
      <c r="ATM36" s="26">
        <f t="shared" si="17"/>
        <v>0</v>
      </c>
      <c r="ATN36" s="26">
        <f t="shared" si="17"/>
        <v>0</v>
      </c>
      <c r="ATO36" s="26">
        <f t="shared" si="17"/>
        <v>0</v>
      </c>
      <c r="ATP36" s="26">
        <f t="shared" si="17"/>
        <v>0</v>
      </c>
      <c r="ATQ36" s="26">
        <f t="shared" si="17"/>
        <v>0</v>
      </c>
      <c r="ATR36" s="26">
        <f t="shared" si="17"/>
        <v>357993.69349605299</v>
      </c>
      <c r="ATS36" s="26">
        <f t="shared" si="17"/>
        <v>0</v>
      </c>
      <c r="ATT36" s="26">
        <f t="shared" si="17"/>
        <v>0</v>
      </c>
      <c r="ATU36" s="26">
        <f t="shared" si="17"/>
        <v>0</v>
      </c>
      <c r="ATV36" s="26">
        <f t="shared" si="17"/>
        <v>0</v>
      </c>
      <c r="ATW36" s="26">
        <f t="shared" si="17"/>
        <v>0</v>
      </c>
      <c r="ATX36" s="26">
        <f t="shared" si="17"/>
        <v>357993.69349605299</v>
      </c>
      <c r="ATY36" s="26">
        <f t="shared" si="17"/>
        <v>0</v>
      </c>
      <c r="ATZ36" s="26">
        <f t="shared" si="17"/>
        <v>0</v>
      </c>
      <c r="AUA36" s="26">
        <f t="shared" si="17"/>
        <v>0</v>
      </c>
      <c r="AUB36" s="26">
        <f t="shared" si="17"/>
        <v>0</v>
      </c>
      <c r="AUC36" s="26">
        <f t="shared" ref="AUC36:AWN36" si="18">SUM(ATW34:ATW37)</f>
        <v>0</v>
      </c>
      <c r="AUD36" s="26">
        <f t="shared" si="18"/>
        <v>357993.69349605299</v>
      </c>
      <c r="AUE36" s="26">
        <f t="shared" si="18"/>
        <v>0</v>
      </c>
      <c r="AUF36" s="26">
        <f t="shared" si="18"/>
        <v>0</v>
      </c>
      <c r="AUG36" s="26">
        <f t="shared" si="18"/>
        <v>0</v>
      </c>
      <c r="AUH36" s="26">
        <f t="shared" si="18"/>
        <v>0</v>
      </c>
      <c r="AUI36" s="26">
        <f t="shared" si="18"/>
        <v>0</v>
      </c>
      <c r="AUJ36" s="26">
        <f t="shared" si="18"/>
        <v>357993.69349605299</v>
      </c>
      <c r="AUK36" s="26">
        <f t="shared" si="18"/>
        <v>0</v>
      </c>
      <c r="AUL36" s="26">
        <f t="shared" si="18"/>
        <v>0</v>
      </c>
      <c r="AUM36" s="26">
        <f t="shared" si="18"/>
        <v>0</v>
      </c>
      <c r="AUN36" s="26">
        <f t="shared" si="18"/>
        <v>0</v>
      </c>
      <c r="AUO36" s="26">
        <f t="shared" si="18"/>
        <v>0</v>
      </c>
      <c r="AUP36" s="26">
        <f t="shared" si="18"/>
        <v>357993.69349605299</v>
      </c>
      <c r="AUQ36" s="26">
        <f t="shared" si="18"/>
        <v>0</v>
      </c>
      <c r="AUR36" s="26">
        <f t="shared" si="18"/>
        <v>0</v>
      </c>
      <c r="AUS36" s="26">
        <f t="shared" si="18"/>
        <v>0</v>
      </c>
      <c r="AUT36" s="26">
        <f t="shared" si="18"/>
        <v>0</v>
      </c>
      <c r="AUU36" s="26">
        <f t="shared" si="18"/>
        <v>0</v>
      </c>
      <c r="AUV36" s="26">
        <f t="shared" si="18"/>
        <v>357993.69349605299</v>
      </c>
      <c r="AUW36" s="26">
        <f t="shared" si="18"/>
        <v>0</v>
      </c>
      <c r="AUX36" s="26">
        <f t="shared" si="18"/>
        <v>0</v>
      </c>
      <c r="AUY36" s="26">
        <f t="shared" si="18"/>
        <v>0</v>
      </c>
      <c r="AUZ36" s="26">
        <f t="shared" si="18"/>
        <v>0</v>
      </c>
      <c r="AVA36" s="26">
        <f t="shared" si="18"/>
        <v>0</v>
      </c>
      <c r="AVB36" s="26">
        <f t="shared" si="18"/>
        <v>357993.69349605299</v>
      </c>
      <c r="AVC36" s="26">
        <f t="shared" si="18"/>
        <v>0</v>
      </c>
      <c r="AVD36" s="26">
        <f t="shared" si="18"/>
        <v>0</v>
      </c>
      <c r="AVE36" s="26">
        <f t="shared" si="18"/>
        <v>0</v>
      </c>
      <c r="AVF36" s="26">
        <f t="shared" si="18"/>
        <v>0</v>
      </c>
      <c r="AVG36" s="26">
        <f t="shared" si="18"/>
        <v>0</v>
      </c>
      <c r="AVH36" s="26">
        <f t="shared" si="18"/>
        <v>357993.69349605299</v>
      </c>
      <c r="AVI36" s="26">
        <f t="shared" si="18"/>
        <v>0</v>
      </c>
      <c r="AVJ36" s="26">
        <f t="shared" si="18"/>
        <v>0</v>
      </c>
      <c r="AVK36" s="26">
        <f t="shared" si="18"/>
        <v>0</v>
      </c>
      <c r="AVL36" s="26">
        <f t="shared" si="18"/>
        <v>0</v>
      </c>
      <c r="AVM36" s="26">
        <f t="shared" si="18"/>
        <v>0</v>
      </c>
      <c r="AVN36" s="26">
        <f t="shared" si="18"/>
        <v>357993.69349605299</v>
      </c>
      <c r="AVO36" s="26">
        <f t="shared" si="18"/>
        <v>0</v>
      </c>
      <c r="AVP36" s="26">
        <f t="shared" si="18"/>
        <v>0</v>
      </c>
      <c r="AVQ36" s="26">
        <f t="shared" si="18"/>
        <v>0</v>
      </c>
      <c r="AVR36" s="26">
        <f t="shared" si="18"/>
        <v>0</v>
      </c>
      <c r="AVS36" s="26">
        <f t="shared" si="18"/>
        <v>0</v>
      </c>
      <c r="AVT36" s="26">
        <f t="shared" si="18"/>
        <v>357993.69349605299</v>
      </c>
      <c r="AVU36" s="26">
        <f t="shared" si="18"/>
        <v>0</v>
      </c>
      <c r="AVV36" s="26">
        <f t="shared" si="18"/>
        <v>0</v>
      </c>
      <c r="AVW36" s="26">
        <f t="shared" si="18"/>
        <v>0</v>
      </c>
      <c r="AVX36" s="26">
        <f t="shared" si="18"/>
        <v>0</v>
      </c>
      <c r="AVY36" s="26">
        <f t="shared" si="18"/>
        <v>0</v>
      </c>
      <c r="AVZ36" s="26">
        <f t="shared" si="18"/>
        <v>357993.69349605299</v>
      </c>
      <c r="AWA36" s="26">
        <f t="shared" si="18"/>
        <v>0</v>
      </c>
      <c r="AWB36" s="26">
        <f t="shared" si="18"/>
        <v>0</v>
      </c>
      <c r="AWC36" s="26">
        <f t="shared" si="18"/>
        <v>0</v>
      </c>
      <c r="AWD36" s="26">
        <f t="shared" si="18"/>
        <v>0</v>
      </c>
      <c r="AWE36" s="26">
        <f t="shared" si="18"/>
        <v>0</v>
      </c>
      <c r="AWF36" s="26">
        <f t="shared" si="18"/>
        <v>357993.69349605299</v>
      </c>
      <c r="AWG36" s="26">
        <f t="shared" si="18"/>
        <v>0</v>
      </c>
      <c r="AWH36" s="26">
        <f t="shared" si="18"/>
        <v>0</v>
      </c>
      <c r="AWI36" s="26">
        <f t="shared" si="18"/>
        <v>0</v>
      </c>
      <c r="AWJ36" s="26">
        <f t="shared" si="18"/>
        <v>0</v>
      </c>
      <c r="AWK36" s="26">
        <f t="shared" si="18"/>
        <v>0</v>
      </c>
      <c r="AWL36" s="26">
        <f t="shared" si="18"/>
        <v>357993.69349605299</v>
      </c>
      <c r="AWM36" s="26">
        <f t="shared" si="18"/>
        <v>0</v>
      </c>
      <c r="AWN36" s="26">
        <f t="shared" si="18"/>
        <v>0</v>
      </c>
      <c r="AWO36" s="26">
        <f t="shared" ref="AWO36:AYZ36" si="19">SUM(AWI34:AWI37)</f>
        <v>0</v>
      </c>
      <c r="AWP36" s="26">
        <f t="shared" si="19"/>
        <v>0</v>
      </c>
      <c r="AWQ36" s="26">
        <f t="shared" si="19"/>
        <v>0</v>
      </c>
      <c r="AWR36" s="26">
        <f t="shared" si="19"/>
        <v>357993.69349605299</v>
      </c>
      <c r="AWS36" s="26">
        <f t="shared" si="19"/>
        <v>0</v>
      </c>
      <c r="AWT36" s="26">
        <f t="shared" si="19"/>
        <v>0</v>
      </c>
      <c r="AWU36" s="26">
        <f t="shared" si="19"/>
        <v>0</v>
      </c>
      <c r="AWV36" s="26">
        <f t="shared" si="19"/>
        <v>0</v>
      </c>
      <c r="AWW36" s="26">
        <f t="shared" si="19"/>
        <v>0</v>
      </c>
      <c r="AWX36" s="26">
        <f t="shared" si="19"/>
        <v>357993.69349605299</v>
      </c>
      <c r="AWY36" s="26">
        <f t="shared" si="19"/>
        <v>0</v>
      </c>
      <c r="AWZ36" s="26">
        <f t="shared" si="19"/>
        <v>0</v>
      </c>
      <c r="AXA36" s="26">
        <f t="shared" si="19"/>
        <v>0</v>
      </c>
      <c r="AXB36" s="26">
        <f t="shared" si="19"/>
        <v>0</v>
      </c>
      <c r="AXC36" s="26">
        <f t="shared" si="19"/>
        <v>0</v>
      </c>
      <c r="AXD36" s="26">
        <f t="shared" si="19"/>
        <v>357993.69349605299</v>
      </c>
      <c r="AXE36" s="26">
        <f t="shared" si="19"/>
        <v>0</v>
      </c>
      <c r="AXF36" s="26">
        <f t="shared" si="19"/>
        <v>0</v>
      </c>
      <c r="AXG36" s="26">
        <f t="shared" si="19"/>
        <v>0</v>
      </c>
      <c r="AXH36" s="26">
        <f t="shared" si="19"/>
        <v>0</v>
      </c>
      <c r="AXI36" s="26">
        <f t="shared" si="19"/>
        <v>0</v>
      </c>
      <c r="AXJ36" s="26">
        <f t="shared" si="19"/>
        <v>357993.69349605299</v>
      </c>
      <c r="AXK36" s="26">
        <f t="shared" si="19"/>
        <v>0</v>
      </c>
      <c r="AXL36" s="26">
        <f t="shared" si="19"/>
        <v>0</v>
      </c>
      <c r="AXM36" s="26">
        <f t="shared" si="19"/>
        <v>0</v>
      </c>
      <c r="AXN36" s="26">
        <f t="shared" si="19"/>
        <v>0</v>
      </c>
      <c r="AXO36" s="26">
        <f t="shared" si="19"/>
        <v>0</v>
      </c>
      <c r="AXP36" s="26">
        <f t="shared" si="19"/>
        <v>357993.69349605299</v>
      </c>
      <c r="AXQ36" s="26">
        <f t="shared" si="19"/>
        <v>0</v>
      </c>
      <c r="AXR36" s="26">
        <f t="shared" si="19"/>
        <v>0</v>
      </c>
      <c r="AXS36" s="26">
        <f t="shared" si="19"/>
        <v>0</v>
      </c>
      <c r="AXT36" s="26">
        <f t="shared" si="19"/>
        <v>0</v>
      </c>
      <c r="AXU36" s="26">
        <f t="shared" si="19"/>
        <v>0</v>
      </c>
      <c r="AXV36" s="26">
        <f t="shared" si="19"/>
        <v>357993.69349605299</v>
      </c>
      <c r="AXW36" s="26">
        <f t="shared" si="19"/>
        <v>0</v>
      </c>
      <c r="AXX36" s="26">
        <f t="shared" si="19"/>
        <v>0</v>
      </c>
      <c r="AXY36" s="26">
        <f t="shared" si="19"/>
        <v>0</v>
      </c>
      <c r="AXZ36" s="26">
        <f t="shared" si="19"/>
        <v>0</v>
      </c>
      <c r="AYA36" s="26">
        <f t="shared" si="19"/>
        <v>0</v>
      </c>
      <c r="AYB36" s="26">
        <f t="shared" si="19"/>
        <v>357993.69349605299</v>
      </c>
      <c r="AYC36" s="26">
        <f t="shared" si="19"/>
        <v>0</v>
      </c>
      <c r="AYD36" s="26">
        <f t="shared" si="19"/>
        <v>0</v>
      </c>
      <c r="AYE36" s="26">
        <f t="shared" si="19"/>
        <v>0</v>
      </c>
      <c r="AYF36" s="26">
        <f t="shared" si="19"/>
        <v>0</v>
      </c>
      <c r="AYG36" s="26">
        <f t="shared" si="19"/>
        <v>0</v>
      </c>
      <c r="AYH36" s="26">
        <f t="shared" si="19"/>
        <v>357993.69349605299</v>
      </c>
      <c r="AYI36" s="26">
        <f t="shared" si="19"/>
        <v>0</v>
      </c>
      <c r="AYJ36" s="26">
        <f t="shared" si="19"/>
        <v>0</v>
      </c>
      <c r="AYK36" s="26">
        <f t="shared" si="19"/>
        <v>0</v>
      </c>
      <c r="AYL36" s="26">
        <f t="shared" si="19"/>
        <v>0</v>
      </c>
      <c r="AYM36" s="26">
        <f t="shared" si="19"/>
        <v>0</v>
      </c>
      <c r="AYN36" s="26">
        <f t="shared" si="19"/>
        <v>357993.69349605299</v>
      </c>
      <c r="AYO36" s="26">
        <f t="shared" si="19"/>
        <v>0</v>
      </c>
      <c r="AYP36" s="26">
        <f t="shared" si="19"/>
        <v>0</v>
      </c>
      <c r="AYQ36" s="26">
        <f t="shared" si="19"/>
        <v>0</v>
      </c>
      <c r="AYR36" s="26">
        <f t="shared" si="19"/>
        <v>0</v>
      </c>
      <c r="AYS36" s="26">
        <f t="shared" si="19"/>
        <v>0</v>
      </c>
      <c r="AYT36" s="26">
        <f t="shared" si="19"/>
        <v>357993.69349605299</v>
      </c>
      <c r="AYU36" s="26">
        <f t="shared" si="19"/>
        <v>0</v>
      </c>
      <c r="AYV36" s="26">
        <f t="shared" si="19"/>
        <v>0</v>
      </c>
      <c r="AYW36" s="26">
        <f t="shared" si="19"/>
        <v>0</v>
      </c>
      <c r="AYX36" s="26">
        <f t="shared" si="19"/>
        <v>0</v>
      </c>
      <c r="AYY36" s="26">
        <f t="shared" si="19"/>
        <v>0</v>
      </c>
      <c r="AYZ36" s="26">
        <f t="shared" si="19"/>
        <v>357993.69349605299</v>
      </c>
      <c r="AZA36" s="26">
        <f t="shared" ref="AZA36:BBL36" si="20">SUM(AYU34:AYU37)</f>
        <v>0</v>
      </c>
      <c r="AZB36" s="26">
        <f t="shared" si="20"/>
        <v>0</v>
      </c>
      <c r="AZC36" s="26">
        <f t="shared" si="20"/>
        <v>0</v>
      </c>
      <c r="AZD36" s="26">
        <f t="shared" si="20"/>
        <v>0</v>
      </c>
      <c r="AZE36" s="26">
        <f t="shared" si="20"/>
        <v>0</v>
      </c>
      <c r="AZF36" s="26">
        <f t="shared" si="20"/>
        <v>357993.69349605299</v>
      </c>
      <c r="AZG36" s="26">
        <f t="shared" si="20"/>
        <v>0</v>
      </c>
      <c r="AZH36" s="26">
        <f t="shared" si="20"/>
        <v>0</v>
      </c>
      <c r="AZI36" s="26">
        <f t="shared" si="20"/>
        <v>0</v>
      </c>
      <c r="AZJ36" s="26">
        <f t="shared" si="20"/>
        <v>0</v>
      </c>
      <c r="AZK36" s="26">
        <f t="shared" si="20"/>
        <v>0</v>
      </c>
      <c r="AZL36" s="26">
        <f t="shared" si="20"/>
        <v>357993.69349605299</v>
      </c>
      <c r="AZM36" s="26">
        <f t="shared" si="20"/>
        <v>0</v>
      </c>
      <c r="AZN36" s="26">
        <f t="shared" si="20"/>
        <v>0</v>
      </c>
      <c r="AZO36" s="26">
        <f t="shared" si="20"/>
        <v>0</v>
      </c>
      <c r="AZP36" s="26">
        <f t="shared" si="20"/>
        <v>0</v>
      </c>
      <c r="AZQ36" s="26">
        <f t="shared" si="20"/>
        <v>0</v>
      </c>
      <c r="AZR36" s="26">
        <f t="shared" si="20"/>
        <v>357993.69349605299</v>
      </c>
      <c r="AZS36" s="26">
        <f t="shared" si="20"/>
        <v>0</v>
      </c>
      <c r="AZT36" s="26">
        <f t="shared" si="20"/>
        <v>0</v>
      </c>
      <c r="AZU36" s="26">
        <f t="shared" si="20"/>
        <v>0</v>
      </c>
      <c r="AZV36" s="26">
        <f t="shared" si="20"/>
        <v>0</v>
      </c>
      <c r="AZW36" s="26">
        <f t="shared" si="20"/>
        <v>0</v>
      </c>
      <c r="AZX36" s="26">
        <f t="shared" si="20"/>
        <v>357993.69349605299</v>
      </c>
      <c r="AZY36" s="26">
        <f t="shared" si="20"/>
        <v>0</v>
      </c>
      <c r="AZZ36" s="26">
        <f t="shared" si="20"/>
        <v>0</v>
      </c>
      <c r="BAA36" s="26">
        <f t="shared" si="20"/>
        <v>0</v>
      </c>
      <c r="BAB36" s="26">
        <f t="shared" si="20"/>
        <v>0</v>
      </c>
      <c r="BAC36" s="26">
        <f t="shared" si="20"/>
        <v>0</v>
      </c>
      <c r="BAD36" s="26">
        <f t="shared" si="20"/>
        <v>357993.69349605299</v>
      </c>
      <c r="BAE36" s="26">
        <f t="shared" si="20"/>
        <v>0</v>
      </c>
      <c r="BAF36" s="26">
        <f t="shared" si="20"/>
        <v>0</v>
      </c>
      <c r="BAG36" s="26">
        <f t="shared" si="20"/>
        <v>0</v>
      </c>
      <c r="BAH36" s="26">
        <f t="shared" si="20"/>
        <v>0</v>
      </c>
      <c r="BAI36" s="26">
        <f t="shared" si="20"/>
        <v>0</v>
      </c>
      <c r="BAJ36" s="26">
        <f t="shared" si="20"/>
        <v>357993.69349605299</v>
      </c>
      <c r="BAK36" s="26">
        <f t="shared" si="20"/>
        <v>0</v>
      </c>
      <c r="BAL36" s="26">
        <f t="shared" si="20"/>
        <v>0</v>
      </c>
      <c r="BAM36" s="26">
        <f t="shared" si="20"/>
        <v>0</v>
      </c>
      <c r="BAN36" s="26">
        <f t="shared" si="20"/>
        <v>0</v>
      </c>
      <c r="BAO36" s="26">
        <f t="shared" si="20"/>
        <v>0</v>
      </c>
      <c r="BAP36" s="26">
        <f t="shared" si="20"/>
        <v>357993.69349605299</v>
      </c>
      <c r="BAQ36" s="26">
        <f t="shared" si="20"/>
        <v>0</v>
      </c>
      <c r="BAR36" s="26">
        <f t="shared" si="20"/>
        <v>0</v>
      </c>
      <c r="BAS36" s="26">
        <f t="shared" si="20"/>
        <v>0</v>
      </c>
      <c r="BAT36" s="26">
        <f t="shared" si="20"/>
        <v>0</v>
      </c>
      <c r="BAU36" s="26">
        <f t="shared" si="20"/>
        <v>0</v>
      </c>
      <c r="BAV36" s="26">
        <f t="shared" si="20"/>
        <v>357993.69349605299</v>
      </c>
      <c r="BAW36" s="26">
        <f t="shared" si="20"/>
        <v>0</v>
      </c>
      <c r="BAX36" s="26">
        <f t="shared" si="20"/>
        <v>0</v>
      </c>
      <c r="BAY36" s="26">
        <f t="shared" si="20"/>
        <v>0</v>
      </c>
      <c r="BAZ36" s="26">
        <f t="shared" si="20"/>
        <v>0</v>
      </c>
      <c r="BBA36" s="26">
        <f t="shared" si="20"/>
        <v>0</v>
      </c>
      <c r="BBB36" s="26">
        <f t="shared" si="20"/>
        <v>357993.69349605299</v>
      </c>
      <c r="BBC36" s="26">
        <f t="shared" si="20"/>
        <v>0</v>
      </c>
      <c r="BBD36" s="26">
        <f t="shared" si="20"/>
        <v>0</v>
      </c>
      <c r="BBE36" s="26">
        <f t="shared" si="20"/>
        <v>0</v>
      </c>
      <c r="BBF36" s="26">
        <f t="shared" si="20"/>
        <v>0</v>
      </c>
      <c r="BBG36" s="26">
        <f t="shared" si="20"/>
        <v>0</v>
      </c>
      <c r="BBH36" s="26">
        <f t="shared" si="20"/>
        <v>357993.69349605299</v>
      </c>
      <c r="BBI36" s="26">
        <f t="shared" si="20"/>
        <v>0</v>
      </c>
      <c r="BBJ36" s="26">
        <f t="shared" si="20"/>
        <v>0</v>
      </c>
      <c r="BBK36" s="26">
        <f t="shared" si="20"/>
        <v>0</v>
      </c>
      <c r="BBL36" s="26">
        <f t="shared" si="20"/>
        <v>0</v>
      </c>
      <c r="BBM36" s="26">
        <f t="shared" ref="BBM36:BDX36" si="21">SUM(BBG34:BBG37)</f>
        <v>0</v>
      </c>
      <c r="BBN36" s="26">
        <f t="shared" si="21"/>
        <v>357993.69349605299</v>
      </c>
      <c r="BBO36" s="26">
        <f t="shared" si="21"/>
        <v>0</v>
      </c>
      <c r="BBP36" s="26">
        <f t="shared" si="21"/>
        <v>0</v>
      </c>
      <c r="BBQ36" s="26">
        <f t="shared" si="21"/>
        <v>0</v>
      </c>
      <c r="BBR36" s="26">
        <f t="shared" si="21"/>
        <v>0</v>
      </c>
      <c r="BBS36" s="26">
        <f t="shared" si="21"/>
        <v>0</v>
      </c>
      <c r="BBT36" s="26">
        <f t="shared" si="21"/>
        <v>357993.69349605299</v>
      </c>
      <c r="BBU36" s="26">
        <f t="shared" si="21"/>
        <v>0</v>
      </c>
      <c r="BBV36" s="26">
        <f t="shared" si="21"/>
        <v>0</v>
      </c>
      <c r="BBW36" s="26">
        <f t="shared" si="21"/>
        <v>0</v>
      </c>
      <c r="BBX36" s="26">
        <f t="shared" si="21"/>
        <v>0</v>
      </c>
      <c r="BBY36" s="26">
        <f t="shared" si="21"/>
        <v>0</v>
      </c>
      <c r="BBZ36" s="26">
        <f t="shared" si="21"/>
        <v>357993.69349605299</v>
      </c>
      <c r="BCA36" s="26">
        <f t="shared" si="21"/>
        <v>0</v>
      </c>
      <c r="BCB36" s="26">
        <f t="shared" si="21"/>
        <v>0</v>
      </c>
      <c r="BCC36" s="26">
        <f t="shared" si="21"/>
        <v>0</v>
      </c>
      <c r="BCD36" s="26">
        <f t="shared" si="21"/>
        <v>0</v>
      </c>
      <c r="BCE36" s="26">
        <f t="shared" si="21"/>
        <v>0</v>
      </c>
      <c r="BCF36" s="26">
        <f t="shared" si="21"/>
        <v>357993.69349605299</v>
      </c>
      <c r="BCG36" s="26">
        <f t="shared" si="21"/>
        <v>0</v>
      </c>
      <c r="BCH36" s="26">
        <f t="shared" si="21"/>
        <v>0</v>
      </c>
      <c r="BCI36" s="26">
        <f t="shared" si="21"/>
        <v>0</v>
      </c>
      <c r="BCJ36" s="26">
        <f t="shared" si="21"/>
        <v>0</v>
      </c>
      <c r="BCK36" s="26">
        <f t="shared" si="21"/>
        <v>0</v>
      </c>
      <c r="BCL36" s="26">
        <f t="shared" si="21"/>
        <v>357993.69349605299</v>
      </c>
      <c r="BCM36" s="26">
        <f t="shared" si="21"/>
        <v>0</v>
      </c>
      <c r="BCN36" s="26">
        <f t="shared" si="21"/>
        <v>0</v>
      </c>
      <c r="BCO36" s="26">
        <f t="shared" si="21"/>
        <v>0</v>
      </c>
      <c r="BCP36" s="26">
        <f t="shared" si="21"/>
        <v>0</v>
      </c>
      <c r="BCQ36" s="26">
        <f t="shared" si="21"/>
        <v>0</v>
      </c>
      <c r="BCR36" s="26">
        <f t="shared" si="21"/>
        <v>357993.69349605299</v>
      </c>
      <c r="BCS36" s="26">
        <f t="shared" si="21"/>
        <v>0</v>
      </c>
      <c r="BCT36" s="26">
        <f t="shared" si="21"/>
        <v>0</v>
      </c>
      <c r="BCU36" s="26">
        <f t="shared" si="21"/>
        <v>0</v>
      </c>
      <c r="BCV36" s="26">
        <f t="shared" si="21"/>
        <v>0</v>
      </c>
      <c r="BCW36" s="26">
        <f t="shared" si="21"/>
        <v>0</v>
      </c>
      <c r="BCX36" s="26">
        <f t="shared" si="21"/>
        <v>357993.69349605299</v>
      </c>
      <c r="BCY36" s="26">
        <f t="shared" si="21"/>
        <v>0</v>
      </c>
      <c r="BCZ36" s="26">
        <f t="shared" si="21"/>
        <v>0</v>
      </c>
      <c r="BDA36" s="26">
        <f t="shared" si="21"/>
        <v>0</v>
      </c>
      <c r="BDB36" s="26">
        <f t="shared" si="21"/>
        <v>0</v>
      </c>
      <c r="BDC36" s="26">
        <f t="shared" si="21"/>
        <v>0</v>
      </c>
      <c r="BDD36" s="26">
        <f t="shared" si="21"/>
        <v>357993.69349605299</v>
      </c>
      <c r="BDE36" s="26">
        <f t="shared" si="21"/>
        <v>0</v>
      </c>
      <c r="BDF36" s="26">
        <f t="shared" si="21"/>
        <v>0</v>
      </c>
      <c r="BDG36" s="26">
        <f t="shared" si="21"/>
        <v>0</v>
      </c>
      <c r="BDH36" s="26">
        <f t="shared" si="21"/>
        <v>0</v>
      </c>
      <c r="BDI36" s="26">
        <f t="shared" si="21"/>
        <v>0</v>
      </c>
      <c r="BDJ36" s="26">
        <f t="shared" si="21"/>
        <v>357993.69349605299</v>
      </c>
      <c r="BDK36" s="26">
        <f t="shared" si="21"/>
        <v>0</v>
      </c>
      <c r="BDL36" s="26">
        <f t="shared" si="21"/>
        <v>0</v>
      </c>
      <c r="BDM36" s="26">
        <f t="shared" si="21"/>
        <v>0</v>
      </c>
      <c r="BDN36" s="26">
        <f t="shared" si="21"/>
        <v>0</v>
      </c>
      <c r="BDO36" s="26">
        <f t="shared" si="21"/>
        <v>0</v>
      </c>
      <c r="BDP36" s="26">
        <f t="shared" si="21"/>
        <v>357993.69349605299</v>
      </c>
      <c r="BDQ36" s="26">
        <f t="shared" si="21"/>
        <v>0</v>
      </c>
      <c r="BDR36" s="26">
        <f t="shared" si="21"/>
        <v>0</v>
      </c>
      <c r="BDS36" s="26">
        <f t="shared" si="21"/>
        <v>0</v>
      </c>
      <c r="BDT36" s="26">
        <f t="shared" si="21"/>
        <v>0</v>
      </c>
      <c r="BDU36" s="26">
        <f t="shared" si="21"/>
        <v>0</v>
      </c>
      <c r="BDV36" s="26">
        <f t="shared" si="21"/>
        <v>357993.69349605299</v>
      </c>
      <c r="BDW36" s="26">
        <f t="shared" si="21"/>
        <v>0</v>
      </c>
      <c r="BDX36" s="26">
        <f t="shared" si="21"/>
        <v>0</v>
      </c>
      <c r="BDY36" s="26">
        <f t="shared" ref="BDY36:BGJ36" si="22">SUM(BDS34:BDS37)</f>
        <v>0</v>
      </c>
      <c r="BDZ36" s="26">
        <f t="shared" si="22"/>
        <v>0</v>
      </c>
      <c r="BEA36" s="26">
        <f t="shared" si="22"/>
        <v>0</v>
      </c>
      <c r="BEB36" s="26">
        <f t="shared" si="22"/>
        <v>357993.69349605299</v>
      </c>
      <c r="BEC36" s="26">
        <f t="shared" si="22"/>
        <v>0</v>
      </c>
      <c r="BED36" s="26">
        <f t="shared" si="22"/>
        <v>0</v>
      </c>
      <c r="BEE36" s="26">
        <f t="shared" si="22"/>
        <v>0</v>
      </c>
      <c r="BEF36" s="26">
        <f t="shared" si="22"/>
        <v>0</v>
      </c>
      <c r="BEG36" s="26">
        <f t="shared" si="22"/>
        <v>0</v>
      </c>
      <c r="BEH36" s="26">
        <f t="shared" si="22"/>
        <v>357993.69349605299</v>
      </c>
      <c r="BEI36" s="26">
        <f t="shared" si="22"/>
        <v>0</v>
      </c>
      <c r="BEJ36" s="26">
        <f t="shared" si="22"/>
        <v>0</v>
      </c>
      <c r="BEK36" s="26">
        <f t="shared" si="22"/>
        <v>0</v>
      </c>
      <c r="BEL36" s="26">
        <f t="shared" si="22"/>
        <v>0</v>
      </c>
      <c r="BEM36" s="26">
        <f t="shared" si="22"/>
        <v>0</v>
      </c>
      <c r="BEN36" s="26">
        <f t="shared" si="22"/>
        <v>357993.69349605299</v>
      </c>
      <c r="BEO36" s="26">
        <f t="shared" si="22"/>
        <v>0</v>
      </c>
      <c r="BEP36" s="26">
        <f t="shared" si="22"/>
        <v>0</v>
      </c>
      <c r="BEQ36" s="26">
        <f t="shared" si="22"/>
        <v>0</v>
      </c>
      <c r="BER36" s="26">
        <f t="shared" si="22"/>
        <v>0</v>
      </c>
      <c r="BES36" s="26">
        <f t="shared" si="22"/>
        <v>0</v>
      </c>
      <c r="BET36" s="26">
        <f t="shared" si="22"/>
        <v>357993.69349605299</v>
      </c>
      <c r="BEU36" s="26">
        <f t="shared" si="22"/>
        <v>0</v>
      </c>
      <c r="BEV36" s="26">
        <f t="shared" si="22"/>
        <v>0</v>
      </c>
      <c r="BEW36" s="26">
        <f t="shared" si="22"/>
        <v>0</v>
      </c>
      <c r="BEX36" s="26">
        <f t="shared" si="22"/>
        <v>0</v>
      </c>
      <c r="BEY36" s="26">
        <f t="shared" si="22"/>
        <v>0</v>
      </c>
      <c r="BEZ36" s="26">
        <f t="shared" si="22"/>
        <v>357993.69349605299</v>
      </c>
      <c r="BFA36" s="26">
        <f t="shared" si="22"/>
        <v>0</v>
      </c>
      <c r="BFB36" s="26">
        <f t="shared" si="22"/>
        <v>0</v>
      </c>
      <c r="BFC36" s="26">
        <f t="shared" si="22"/>
        <v>0</v>
      </c>
      <c r="BFD36" s="26">
        <f t="shared" si="22"/>
        <v>0</v>
      </c>
      <c r="BFE36" s="26">
        <f t="shared" si="22"/>
        <v>0</v>
      </c>
      <c r="BFF36" s="26">
        <f t="shared" si="22"/>
        <v>357993.69349605299</v>
      </c>
      <c r="BFG36" s="26">
        <f t="shared" si="22"/>
        <v>0</v>
      </c>
      <c r="BFH36" s="26">
        <f t="shared" si="22"/>
        <v>0</v>
      </c>
      <c r="BFI36" s="26">
        <f t="shared" si="22"/>
        <v>0</v>
      </c>
      <c r="BFJ36" s="26">
        <f t="shared" si="22"/>
        <v>0</v>
      </c>
      <c r="BFK36" s="26">
        <f t="shared" si="22"/>
        <v>0</v>
      </c>
      <c r="BFL36" s="26">
        <f t="shared" si="22"/>
        <v>357993.69349605299</v>
      </c>
      <c r="BFM36" s="26">
        <f t="shared" si="22"/>
        <v>0</v>
      </c>
      <c r="BFN36" s="26">
        <f t="shared" si="22"/>
        <v>0</v>
      </c>
      <c r="BFO36" s="26">
        <f t="shared" si="22"/>
        <v>0</v>
      </c>
      <c r="BFP36" s="26">
        <f t="shared" si="22"/>
        <v>0</v>
      </c>
      <c r="BFQ36" s="26">
        <f t="shared" si="22"/>
        <v>0</v>
      </c>
      <c r="BFR36" s="26">
        <f t="shared" si="22"/>
        <v>357993.69349605299</v>
      </c>
      <c r="BFS36" s="26">
        <f t="shared" si="22"/>
        <v>0</v>
      </c>
      <c r="BFT36" s="26">
        <f t="shared" si="22"/>
        <v>0</v>
      </c>
      <c r="BFU36" s="26">
        <f t="shared" si="22"/>
        <v>0</v>
      </c>
      <c r="BFV36" s="26">
        <f t="shared" si="22"/>
        <v>0</v>
      </c>
      <c r="BFW36" s="26">
        <f t="shared" si="22"/>
        <v>0</v>
      </c>
      <c r="BFX36" s="26">
        <f t="shared" si="22"/>
        <v>357993.69349605299</v>
      </c>
      <c r="BFY36" s="26">
        <f t="shared" si="22"/>
        <v>0</v>
      </c>
      <c r="BFZ36" s="26">
        <f t="shared" si="22"/>
        <v>0</v>
      </c>
      <c r="BGA36" s="26">
        <f t="shared" si="22"/>
        <v>0</v>
      </c>
      <c r="BGB36" s="26">
        <f t="shared" si="22"/>
        <v>0</v>
      </c>
      <c r="BGC36" s="26">
        <f t="shared" si="22"/>
        <v>0</v>
      </c>
      <c r="BGD36" s="26">
        <f t="shared" si="22"/>
        <v>357993.69349605299</v>
      </c>
      <c r="BGE36" s="26">
        <f t="shared" si="22"/>
        <v>0</v>
      </c>
      <c r="BGF36" s="26">
        <f t="shared" si="22"/>
        <v>0</v>
      </c>
      <c r="BGG36" s="26">
        <f t="shared" si="22"/>
        <v>0</v>
      </c>
      <c r="BGH36" s="26">
        <f t="shared" si="22"/>
        <v>0</v>
      </c>
      <c r="BGI36" s="26">
        <f t="shared" si="22"/>
        <v>0</v>
      </c>
      <c r="BGJ36" s="26">
        <f t="shared" si="22"/>
        <v>357993.69349605299</v>
      </c>
      <c r="BGK36" s="26">
        <f t="shared" ref="BGK36:BIV36" si="23">SUM(BGE34:BGE37)</f>
        <v>0</v>
      </c>
      <c r="BGL36" s="26">
        <f t="shared" si="23"/>
        <v>0</v>
      </c>
      <c r="BGM36" s="26">
        <f t="shared" si="23"/>
        <v>0</v>
      </c>
      <c r="BGN36" s="26">
        <f t="shared" si="23"/>
        <v>0</v>
      </c>
      <c r="BGO36" s="26">
        <f t="shared" si="23"/>
        <v>0</v>
      </c>
      <c r="BGP36" s="26">
        <f t="shared" si="23"/>
        <v>357993.69349605299</v>
      </c>
      <c r="BGQ36" s="26">
        <f t="shared" si="23"/>
        <v>0</v>
      </c>
      <c r="BGR36" s="26">
        <f t="shared" si="23"/>
        <v>0</v>
      </c>
      <c r="BGS36" s="26">
        <f t="shared" si="23"/>
        <v>0</v>
      </c>
      <c r="BGT36" s="26">
        <f t="shared" si="23"/>
        <v>0</v>
      </c>
      <c r="BGU36" s="26">
        <f t="shared" si="23"/>
        <v>0</v>
      </c>
      <c r="BGV36" s="26">
        <f t="shared" si="23"/>
        <v>357993.69349605299</v>
      </c>
      <c r="BGW36" s="26">
        <f t="shared" si="23"/>
        <v>0</v>
      </c>
      <c r="BGX36" s="26">
        <f t="shared" si="23"/>
        <v>0</v>
      </c>
      <c r="BGY36" s="26">
        <f t="shared" si="23"/>
        <v>0</v>
      </c>
      <c r="BGZ36" s="26">
        <f t="shared" si="23"/>
        <v>0</v>
      </c>
      <c r="BHA36" s="26">
        <f t="shared" si="23"/>
        <v>0</v>
      </c>
      <c r="BHB36" s="26">
        <f t="shared" si="23"/>
        <v>357993.69349605299</v>
      </c>
      <c r="BHC36" s="26">
        <f t="shared" si="23"/>
        <v>0</v>
      </c>
      <c r="BHD36" s="26">
        <f t="shared" si="23"/>
        <v>0</v>
      </c>
      <c r="BHE36" s="26">
        <f t="shared" si="23"/>
        <v>0</v>
      </c>
      <c r="BHF36" s="26">
        <f t="shared" si="23"/>
        <v>0</v>
      </c>
      <c r="BHG36" s="26">
        <f t="shared" si="23"/>
        <v>0</v>
      </c>
      <c r="BHH36" s="26">
        <f t="shared" si="23"/>
        <v>357993.69349605299</v>
      </c>
      <c r="BHI36" s="26">
        <f t="shared" si="23"/>
        <v>0</v>
      </c>
      <c r="BHJ36" s="26">
        <f t="shared" si="23"/>
        <v>0</v>
      </c>
      <c r="BHK36" s="26">
        <f t="shared" si="23"/>
        <v>0</v>
      </c>
      <c r="BHL36" s="26">
        <f t="shared" si="23"/>
        <v>0</v>
      </c>
      <c r="BHM36" s="26">
        <f t="shared" si="23"/>
        <v>0</v>
      </c>
      <c r="BHN36" s="26">
        <f t="shared" si="23"/>
        <v>357993.69349605299</v>
      </c>
      <c r="BHO36" s="26">
        <f t="shared" si="23"/>
        <v>0</v>
      </c>
      <c r="BHP36" s="26">
        <f t="shared" si="23"/>
        <v>0</v>
      </c>
      <c r="BHQ36" s="26">
        <f t="shared" si="23"/>
        <v>0</v>
      </c>
      <c r="BHR36" s="26">
        <f t="shared" si="23"/>
        <v>0</v>
      </c>
      <c r="BHS36" s="26">
        <f t="shared" si="23"/>
        <v>0</v>
      </c>
      <c r="BHT36" s="26">
        <f t="shared" si="23"/>
        <v>357993.69349605299</v>
      </c>
      <c r="BHU36" s="26">
        <f t="shared" si="23"/>
        <v>0</v>
      </c>
      <c r="BHV36" s="26">
        <f t="shared" si="23"/>
        <v>0</v>
      </c>
      <c r="BHW36" s="26">
        <f t="shared" si="23"/>
        <v>0</v>
      </c>
      <c r="BHX36" s="26">
        <f t="shared" si="23"/>
        <v>0</v>
      </c>
      <c r="BHY36" s="26">
        <f t="shared" si="23"/>
        <v>0</v>
      </c>
      <c r="BHZ36" s="26">
        <f t="shared" si="23"/>
        <v>357993.69349605299</v>
      </c>
      <c r="BIA36" s="26">
        <f t="shared" si="23"/>
        <v>0</v>
      </c>
      <c r="BIB36" s="26">
        <f t="shared" si="23"/>
        <v>0</v>
      </c>
      <c r="BIC36" s="26">
        <f t="shared" si="23"/>
        <v>0</v>
      </c>
      <c r="BID36" s="26">
        <f t="shared" si="23"/>
        <v>0</v>
      </c>
      <c r="BIE36" s="26">
        <f t="shared" si="23"/>
        <v>0</v>
      </c>
      <c r="BIF36" s="26">
        <f t="shared" si="23"/>
        <v>357993.69349605299</v>
      </c>
      <c r="BIG36" s="26">
        <f t="shared" si="23"/>
        <v>0</v>
      </c>
      <c r="BIH36" s="26">
        <f t="shared" si="23"/>
        <v>0</v>
      </c>
      <c r="BII36" s="26">
        <f t="shared" si="23"/>
        <v>0</v>
      </c>
      <c r="BIJ36" s="26">
        <f t="shared" si="23"/>
        <v>0</v>
      </c>
      <c r="BIK36" s="26">
        <f t="shared" si="23"/>
        <v>0</v>
      </c>
      <c r="BIL36" s="26">
        <f t="shared" si="23"/>
        <v>357993.69349605299</v>
      </c>
      <c r="BIM36" s="26">
        <f t="shared" si="23"/>
        <v>0</v>
      </c>
      <c r="BIN36" s="26">
        <f t="shared" si="23"/>
        <v>0</v>
      </c>
      <c r="BIO36" s="26">
        <f t="shared" si="23"/>
        <v>0</v>
      </c>
      <c r="BIP36" s="26">
        <f t="shared" si="23"/>
        <v>0</v>
      </c>
      <c r="BIQ36" s="26">
        <f t="shared" si="23"/>
        <v>0</v>
      </c>
      <c r="BIR36" s="26">
        <f t="shared" si="23"/>
        <v>357993.69349605299</v>
      </c>
      <c r="BIS36" s="26">
        <f t="shared" si="23"/>
        <v>0</v>
      </c>
      <c r="BIT36" s="26">
        <f t="shared" si="23"/>
        <v>0</v>
      </c>
      <c r="BIU36" s="26">
        <f t="shared" si="23"/>
        <v>0</v>
      </c>
      <c r="BIV36" s="26">
        <f t="shared" si="23"/>
        <v>0</v>
      </c>
      <c r="BIW36" s="26">
        <f t="shared" ref="BIW36:BLH36" si="24">SUM(BIQ34:BIQ37)</f>
        <v>0</v>
      </c>
      <c r="BIX36" s="26">
        <f t="shared" si="24"/>
        <v>357993.69349605299</v>
      </c>
      <c r="BIY36" s="26">
        <f t="shared" si="24"/>
        <v>0</v>
      </c>
      <c r="BIZ36" s="26">
        <f t="shared" si="24"/>
        <v>0</v>
      </c>
      <c r="BJA36" s="26">
        <f t="shared" si="24"/>
        <v>0</v>
      </c>
      <c r="BJB36" s="26">
        <f t="shared" si="24"/>
        <v>0</v>
      </c>
      <c r="BJC36" s="26">
        <f t="shared" si="24"/>
        <v>0</v>
      </c>
      <c r="BJD36" s="26">
        <f t="shared" si="24"/>
        <v>357993.69349605299</v>
      </c>
      <c r="BJE36" s="26">
        <f t="shared" si="24"/>
        <v>0</v>
      </c>
      <c r="BJF36" s="26">
        <f t="shared" si="24"/>
        <v>0</v>
      </c>
      <c r="BJG36" s="26">
        <f t="shared" si="24"/>
        <v>0</v>
      </c>
      <c r="BJH36" s="26">
        <f t="shared" si="24"/>
        <v>0</v>
      </c>
      <c r="BJI36" s="26">
        <f t="shared" si="24"/>
        <v>0</v>
      </c>
      <c r="BJJ36" s="26">
        <f t="shared" si="24"/>
        <v>357993.69349605299</v>
      </c>
      <c r="BJK36" s="26">
        <f t="shared" si="24"/>
        <v>0</v>
      </c>
      <c r="BJL36" s="26">
        <f t="shared" si="24"/>
        <v>0</v>
      </c>
      <c r="BJM36" s="26">
        <f t="shared" si="24"/>
        <v>0</v>
      </c>
      <c r="BJN36" s="26">
        <f t="shared" si="24"/>
        <v>0</v>
      </c>
      <c r="BJO36" s="26">
        <f t="shared" si="24"/>
        <v>0</v>
      </c>
      <c r="BJP36" s="26">
        <f t="shared" si="24"/>
        <v>357993.69349605299</v>
      </c>
      <c r="BJQ36" s="26">
        <f t="shared" si="24"/>
        <v>0</v>
      </c>
      <c r="BJR36" s="26">
        <f t="shared" si="24"/>
        <v>0</v>
      </c>
      <c r="BJS36" s="26">
        <f t="shared" si="24"/>
        <v>0</v>
      </c>
      <c r="BJT36" s="26">
        <f t="shared" si="24"/>
        <v>0</v>
      </c>
      <c r="BJU36" s="26">
        <f t="shared" si="24"/>
        <v>0</v>
      </c>
      <c r="BJV36" s="26">
        <f t="shared" si="24"/>
        <v>357993.69349605299</v>
      </c>
      <c r="BJW36" s="26">
        <f t="shared" si="24"/>
        <v>0</v>
      </c>
      <c r="BJX36" s="26">
        <f t="shared" si="24"/>
        <v>0</v>
      </c>
      <c r="BJY36" s="26">
        <f t="shared" si="24"/>
        <v>0</v>
      </c>
      <c r="BJZ36" s="26">
        <f t="shared" si="24"/>
        <v>0</v>
      </c>
      <c r="BKA36" s="26">
        <f t="shared" si="24"/>
        <v>0</v>
      </c>
      <c r="BKB36" s="26">
        <f t="shared" si="24"/>
        <v>357993.69349605299</v>
      </c>
      <c r="BKC36" s="26">
        <f t="shared" si="24"/>
        <v>0</v>
      </c>
      <c r="BKD36" s="26">
        <f t="shared" si="24"/>
        <v>0</v>
      </c>
      <c r="BKE36" s="26">
        <f t="shared" si="24"/>
        <v>0</v>
      </c>
      <c r="BKF36" s="26">
        <f t="shared" si="24"/>
        <v>0</v>
      </c>
      <c r="BKG36" s="26">
        <f t="shared" si="24"/>
        <v>0</v>
      </c>
      <c r="BKH36" s="26">
        <f t="shared" si="24"/>
        <v>357993.69349605299</v>
      </c>
      <c r="BKI36" s="26">
        <f t="shared" si="24"/>
        <v>0</v>
      </c>
      <c r="BKJ36" s="26">
        <f t="shared" si="24"/>
        <v>0</v>
      </c>
      <c r="BKK36" s="26">
        <f t="shared" si="24"/>
        <v>0</v>
      </c>
      <c r="BKL36" s="26">
        <f t="shared" si="24"/>
        <v>0</v>
      </c>
      <c r="BKM36" s="26">
        <f t="shared" si="24"/>
        <v>0</v>
      </c>
      <c r="BKN36" s="26">
        <f t="shared" si="24"/>
        <v>357993.69349605299</v>
      </c>
      <c r="BKO36" s="26">
        <f t="shared" si="24"/>
        <v>0</v>
      </c>
      <c r="BKP36" s="26">
        <f t="shared" si="24"/>
        <v>0</v>
      </c>
      <c r="BKQ36" s="26">
        <f t="shared" si="24"/>
        <v>0</v>
      </c>
      <c r="BKR36" s="26">
        <f t="shared" si="24"/>
        <v>0</v>
      </c>
      <c r="BKS36" s="26">
        <f t="shared" si="24"/>
        <v>0</v>
      </c>
      <c r="BKT36" s="26">
        <f t="shared" si="24"/>
        <v>357993.69349605299</v>
      </c>
      <c r="BKU36" s="26">
        <f t="shared" si="24"/>
        <v>0</v>
      </c>
      <c r="BKV36" s="26">
        <f t="shared" si="24"/>
        <v>0</v>
      </c>
      <c r="BKW36" s="26">
        <f t="shared" si="24"/>
        <v>0</v>
      </c>
      <c r="BKX36" s="26">
        <f t="shared" si="24"/>
        <v>0</v>
      </c>
      <c r="BKY36" s="26">
        <f t="shared" si="24"/>
        <v>0</v>
      </c>
      <c r="BKZ36" s="26">
        <f t="shared" si="24"/>
        <v>357993.69349605299</v>
      </c>
      <c r="BLA36" s="26">
        <f t="shared" si="24"/>
        <v>0</v>
      </c>
      <c r="BLB36" s="26">
        <f t="shared" si="24"/>
        <v>0</v>
      </c>
      <c r="BLC36" s="26">
        <f t="shared" si="24"/>
        <v>0</v>
      </c>
      <c r="BLD36" s="26">
        <f t="shared" si="24"/>
        <v>0</v>
      </c>
      <c r="BLE36" s="26">
        <f t="shared" si="24"/>
        <v>0</v>
      </c>
      <c r="BLF36" s="26">
        <f t="shared" si="24"/>
        <v>357993.69349605299</v>
      </c>
      <c r="BLG36" s="26">
        <f t="shared" si="24"/>
        <v>0</v>
      </c>
      <c r="BLH36" s="26">
        <f t="shared" si="24"/>
        <v>0</v>
      </c>
      <c r="BLI36" s="26">
        <f t="shared" ref="BLI36:BNT36" si="25">SUM(BLC34:BLC37)</f>
        <v>0</v>
      </c>
      <c r="BLJ36" s="26">
        <f t="shared" si="25"/>
        <v>0</v>
      </c>
      <c r="BLK36" s="26">
        <f t="shared" si="25"/>
        <v>0</v>
      </c>
      <c r="BLL36" s="26">
        <f t="shared" si="25"/>
        <v>357993.69349605299</v>
      </c>
      <c r="BLM36" s="26">
        <f t="shared" si="25"/>
        <v>0</v>
      </c>
      <c r="BLN36" s="26">
        <f t="shared" si="25"/>
        <v>0</v>
      </c>
      <c r="BLO36" s="26">
        <f t="shared" si="25"/>
        <v>0</v>
      </c>
      <c r="BLP36" s="26">
        <f t="shared" si="25"/>
        <v>0</v>
      </c>
      <c r="BLQ36" s="26">
        <f t="shared" si="25"/>
        <v>0</v>
      </c>
      <c r="BLR36" s="26">
        <f t="shared" si="25"/>
        <v>357993.69349605299</v>
      </c>
      <c r="BLS36" s="26">
        <f t="shared" si="25"/>
        <v>0</v>
      </c>
      <c r="BLT36" s="26">
        <f t="shared" si="25"/>
        <v>0</v>
      </c>
      <c r="BLU36" s="26">
        <f t="shared" si="25"/>
        <v>0</v>
      </c>
      <c r="BLV36" s="26">
        <f t="shared" si="25"/>
        <v>0</v>
      </c>
      <c r="BLW36" s="26">
        <f t="shared" si="25"/>
        <v>0</v>
      </c>
      <c r="BLX36" s="26">
        <f t="shared" si="25"/>
        <v>357993.69349605299</v>
      </c>
      <c r="BLY36" s="26">
        <f t="shared" si="25"/>
        <v>0</v>
      </c>
      <c r="BLZ36" s="26">
        <f t="shared" si="25"/>
        <v>0</v>
      </c>
      <c r="BMA36" s="26">
        <f t="shared" si="25"/>
        <v>0</v>
      </c>
      <c r="BMB36" s="26">
        <f t="shared" si="25"/>
        <v>0</v>
      </c>
      <c r="BMC36" s="26">
        <f t="shared" si="25"/>
        <v>0</v>
      </c>
      <c r="BMD36" s="26">
        <f t="shared" si="25"/>
        <v>357993.69349605299</v>
      </c>
      <c r="BME36" s="26">
        <f t="shared" si="25"/>
        <v>0</v>
      </c>
      <c r="BMF36" s="26">
        <f t="shared" si="25"/>
        <v>0</v>
      </c>
      <c r="BMG36" s="26">
        <f t="shared" si="25"/>
        <v>0</v>
      </c>
      <c r="BMH36" s="26">
        <f t="shared" si="25"/>
        <v>0</v>
      </c>
      <c r="BMI36" s="26">
        <f t="shared" si="25"/>
        <v>0</v>
      </c>
      <c r="BMJ36" s="26">
        <f t="shared" si="25"/>
        <v>357993.69349605299</v>
      </c>
      <c r="BMK36" s="26">
        <f t="shared" si="25"/>
        <v>0</v>
      </c>
      <c r="BML36" s="26">
        <f t="shared" si="25"/>
        <v>0</v>
      </c>
      <c r="BMM36" s="26">
        <f t="shared" si="25"/>
        <v>0</v>
      </c>
      <c r="BMN36" s="26">
        <f t="shared" si="25"/>
        <v>0</v>
      </c>
      <c r="BMO36" s="26">
        <f t="shared" si="25"/>
        <v>0</v>
      </c>
      <c r="BMP36" s="26">
        <f t="shared" si="25"/>
        <v>357993.69349605299</v>
      </c>
      <c r="BMQ36" s="26">
        <f t="shared" si="25"/>
        <v>0</v>
      </c>
      <c r="BMR36" s="26">
        <f t="shared" si="25"/>
        <v>0</v>
      </c>
      <c r="BMS36" s="26">
        <f t="shared" si="25"/>
        <v>0</v>
      </c>
      <c r="BMT36" s="26">
        <f t="shared" si="25"/>
        <v>0</v>
      </c>
      <c r="BMU36" s="26">
        <f t="shared" si="25"/>
        <v>0</v>
      </c>
      <c r="BMV36" s="26">
        <f t="shared" si="25"/>
        <v>357993.69349605299</v>
      </c>
      <c r="BMW36" s="26">
        <f t="shared" si="25"/>
        <v>0</v>
      </c>
      <c r="BMX36" s="26">
        <f t="shared" si="25"/>
        <v>0</v>
      </c>
      <c r="BMY36" s="26">
        <f t="shared" si="25"/>
        <v>0</v>
      </c>
      <c r="BMZ36" s="26">
        <f t="shared" si="25"/>
        <v>0</v>
      </c>
      <c r="BNA36" s="26">
        <f t="shared" si="25"/>
        <v>0</v>
      </c>
      <c r="BNB36" s="26">
        <f t="shared" si="25"/>
        <v>357993.69349605299</v>
      </c>
      <c r="BNC36" s="26">
        <f t="shared" si="25"/>
        <v>0</v>
      </c>
      <c r="BND36" s="26">
        <f t="shared" si="25"/>
        <v>0</v>
      </c>
      <c r="BNE36" s="26">
        <f t="shared" si="25"/>
        <v>0</v>
      </c>
      <c r="BNF36" s="26">
        <f t="shared" si="25"/>
        <v>0</v>
      </c>
      <c r="BNG36" s="26">
        <f t="shared" si="25"/>
        <v>0</v>
      </c>
      <c r="BNH36" s="26">
        <f t="shared" si="25"/>
        <v>357993.69349605299</v>
      </c>
      <c r="BNI36" s="26">
        <f t="shared" si="25"/>
        <v>0</v>
      </c>
      <c r="BNJ36" s="26">
        <f t="shared" si="25"/>
        <v>0</v>
      </c>
      <c r="BNK36" s="26">
        <f t="shared" si="25"/>
        <v>0</v>
      </c>
      <c r="BNL36" s="26">
        <f t="shared" si="25"/>
        <v>0</v>
      </c>
      <c r="BNM36" s="26">
        <f t="shared" si="25"/>
        <v>0</v>
      </c>
      <c r="BNN36" s="26">
        <f t="shared" si="25"/>
        <v>357993.69349605299</v>
      </c>
      <c r="BNO36" s="26">
        <f t="shared" si="25"/>
        <v>0</v>
      </c>
      <c r="BNP36" s="26">
        <f t="shared" si="25"/>
        <v>0</v>
      </c>
      <c r="BNQ36" s="26">
        <f t="shared" si="25"/>
        <v>0</v>
      </c>
      <c r="BNR36" s="26">
        <f t="shared" si="25"/>
        <v>0</v>
      </c>
      <c r="BNS36" s="26">
        <f t="shared" si="25"/>
        <v>0</v>
      </c>
      <c r="BNT36" s="26">
        <f t="shared" si="25"/>
        <v>357993.69349605299</v>
      </c>
      <c r="BNU36" s="26">
        <f t="shared" ref="BNU36:BQF36" si="26">SUM(BNO34:BNO37)</f>
        <v>0</v>
      </c>
      <c r="BNV36" s="26">
        <f t="shared" si="26"/>
        <v>0</v>
      </c>
      <c r="BNW36" s="26">
        <f t="shared" si="26"/>
        <v>0</v>
      </c>
      <c r="BNX36" s="26">
        <f t="shared" si="26"/>
        <v>0</v>
      </c>
      <c r="BNY36" s="26">
        <f t="shared" si="26"/>
        <v>0</v>
      </c>
      <c r="BNZ36" s="26">
        <f t="shared" si="26"/>
        <v>357993.69349605299</v>
      </c>
      <c r="BOA36" s="26">
        <f t="shared" si="26"/>
        <v>0</v>
      </c>
      <c r="BOB36" s="26">
        <f t="shared" si="26"/>
        <v>0</v>
      </c>
      <c r="BOC36" s="26">
        <f t="shared" si="26"/>
        <v>0</v>
      </c>
      <c r="BOD36" s="26">
        <f t="shared" si="26"/>
        <v>0</v>
      </c>
      <c r="BOE36" s="26">
        <f t="shared" si="26"/>
        <v>0</v>
      </c>
      <c r="BOF36" s="26">
        <f t="shared" si="26"/>
        <v>357993.69349605299</v>
      </c>
      <c r="BOG36" s="26">
        <f t="shared" si="26"/>
        <v>0</v>
      </c>
      <c r="BOH36" s="26">
        <f t="shared" si="26"/>
        <v>0</v>
      </c>
      <c r="BOI36" s="26">
        <f t="shared" si="26"/>
        <v>0</v>
      </c>
      <c r="BOJ36" s="26">
        <f t="shared" si="26"/>
        <v>0</v>
      </c>
      <c r="BOK36" s="26">
        <f t="shared" si="26"/>
        <v>0</v>
      </c>
      <c r="BOL36" s="26">
        <f t="shared" si="26"/>
        <v>357993.69349605299</v>
      </c>
      <c r="BOM36" s="26">
        <f t="shared" si="26"/>
        <v>0</v>
      </c>
      <c r="BON36" s="26">
        <f t="shared" si="26"/>
        <v>0</v>
      </c>
      <c r="BOO36" s="26">
        <f t="shared" si="26"/>
        <v>0</v>
      </c>
      <c r="BOP36" s="26">
        <f t="shared" si="26"/>
        <v>0</v>
      </c>
      <c r="BOQ36" s="26">
        <f t="shared" si="26"/>
        <v>0</v>
      </c>
      <c r="BOR36" s="26">
        <f t="shared" si="26"/>
        <v>357993.69349605299</v>
      </c>
      <c r="BOS36" s="26">
        <f t="shared" si="26"/>
        <v>0</v>
      </c>
      <c r="BOT36" s="26">
        <f t="shared" si="26"/>
        <v>0</v>
      </c>
      <c r="BOU36" s="26">
        <f t="shared" si="26"/>
        <v>0</v>
      </c>
      <c r="BOV36" s="26">
        <f t="shared" si="26"/>
        <v>0</v>
      </c>
      <c r="BOW36" s="26">
        <f t="shared" si="26"/>
        <v>0</v>
      </c>
      <c r="BOX36" s="26">
        <f t="shared" si="26"/>
        <v>357993.69349605299</v>
      </c>
      <c r="BOY36" s="26">
        <f t="shared" si="26"/>
        <v>0</v>
      </c>
      <c r="BOZ36" s="26">
        <f t="shared" si="26"/>
        <v>0</v>
      </c>
      <c r="BPA36" s="26">
        <f t="shared" si="26"/>
        <v>0</v>
      </c>
      <c r="BPB36" s="26">
        <f t="shared" si="26"/>
        <v>0</v>
      </c>
      <c r="BPC36" s="26">
        <f t="shared" si="26"/>
        <v>0</v>
      </c>
      <c r="BPD36" s="26">
        <f t="shared" si="26"/>
        <v>357993.69349605299</v>
      </c>
      <c r="BPE36" s="26">
        <f t="shared" si="26"/>
        <v>0</v>
      </c>
      <c r="BPF36" s="26">
        <f t="shared" si="26"/>
        <v>0</v>
      </c>
      <c r="BPG36" s="26">
        <f t="shared" si="26"/>
        <v>0</v>
      </c>
      <c r="BPH36" s="26">
        <f t="shared" si="26"/>
        <v>0</v>
      </c>
      <c r="BPI36" s="26">
        <f t="shared" si="26"/>
        <v>0</v>
      </c>
      <c r="BPJ36" s="26">
        <f t="shared" si="26"/>
        <v>357993.69349605299</v>
      </c>
      <c r="BPK36" s="26">
        <f t="shared" si="26"/>
        <v>0</v>
      </c>
      <c r="BPL36" s="26">
        <f t="shared" si="26"/>
        <v>0</v>
      </c>
      <c r="BPM36" s="26">
        <f t="shared" si="26"/>
        <v>0</v>
      </c>
      <c r="BPN36" s="26">
        <f t="shared" si="26"/>
        <v>0</v>
      </c>
      <c r="BPO36" s="26">
        <f t="shared" si="26"/>
        <v>0</v>
      </c>
      <c r="BPP36" s="26">
        <f t="shared" si="26"/>
        <v>357993.69349605299</v>
      </c>
      <c r="BPQ36" s="26">
        <f t="shared" si="26"/>
        <v>0</v>
      </c>
      <c r="BPR36" s="26">
        <f t="shared" si="26"/>
        <v>0</v>
      </c>
      <c r="BPS36" s="26">
        <f t="shared" si="26"/>
        <v>0</v>
      </c>
      <c r="BPT36" s="26">
        <f t="shared" si="26"/>
        <v>0</v>
      </c>
      <c r="BPU36" s="26">
        <f t="shared" si="26"/>
        <v>0</v>
      </c>
      <c r="BPV36" s="26">
        <f t="shared" si="26"/>
        <v>357993.69349605299</v>
      </c>
      <c r="BPW36" s="26">
        <f t="shared" si="26"/>
        <v>0</v>
      </c>
      <c r="BPX36" s="26">
        <f t="shared" si="26"/>
        <v>0</v>
      </c>
      <c r="BPY36" s="26">
        <f t="shared" si="26"/>
        <v>0</v>
      </c>
      <c r="BPZ36" s="26">
        <f t="shared" si="26"/>
        <v>0</v>
      </c>
      <c r="BQA36" s="26">
        <f t="shared" si="26"/>
        <v>0</v>
      </c>
      <c r="BQB36" s="26">
        <f t="shared" si="26"/>
        <v>357993.69349605299</v>
      </c>
      <c r="BQC36" s="26">
        <f t="shared" si="26"/>
        <v>0</v>
      </c>
      <c r="BQD36" s="26">
        <f t="shared" si="26"/>
        <v>0</v>
      </c>
      <c r="BQE36" s="26">
        <f t="shared" si="26"/>
        <v>0</v>
      </c>
      <c r="BQF36" s="26">
        <f t="shared" si="26"/>
        <v>0</v>
      </c>
      <c r="BQG36" s="26">
        <f t="shared" ref="BQG36:BSR36" si="27">SUM(BQA34:BQA37)</f>
        <v>0</v>
      </c>
      <c r="BQH36" s="26">
        <f t="shared" si="27"/>
        <v>357993.69349605299</v>
      </c>
      <c r="BQI36" s="26">
        <f t="shared" si="27"/>
        <v>0</v>
      </c>
      <c r="BQJ36" s="26">
        <f t="shared" si="27"/>
        <v>0</v>
      </c>
      <c r="BQK36" s="26">
        <f t="shared" si="27"/>
        <v>0</v>
      </c>
      <c r="BQL36" s="26">
        <f t="shared" si="27"/>
        <v>0</v>
      </c>
      <c r="BQM36" s="26">
        <f t="shared" si="27"/>
        <v>0</v>
      </c>
      <c r="BQN36" s="26">
        <f t="shared" si="27"/>
        <v>357993.69349605299</v>
      </c>
      <c r="BQO36" s="26">
        <f t="shared" si="27"/>
        <v>0</v>
      </c>
      <c r="BQP36" s="26">
        <f t="shared" si="27"/>
        <v>0</v>
      </c>
      <c r="BQQ36" s="26">
        <f t="shared" si="27"/>
        <v>0</v>
      </c>
      <c r="BQR36" s="26">
        <f t="shared" si="27"/>
        <v>0</v>
      </c>
      <c r="BQS36" s="26">
        <f t="shared" si="27"/>
        <v>0</v>
      </c>
      <c r="BQT36" s="26">
        <f t="shared" si="27"/>
        <v>357993.69349605299</v>
      </c>
      <c r="BQU36" s="26">
        <f t="shared" si="27"/>
        <v>0</v>
      </c>
      <c r="BQV36" s="26">
        <f t="shared" si="27"/>
        <v>0</v>
      </c>
      <c r="BQW36" s="26">
        <f t="shared" si="27"/>
        <v>0</v>
      </c>
      <c r="BQX36" s="26">
        <f t="shared" si="27"/>
        <v>0</v>
      </c>
      <c r="BQY36" s="26">
        <f t="shared" si="27"/>
        <v>0</v>
      </c>
      <c r="BQZ36" s="26">
        <f t="shared" si="27"/>
        <v>357993.69349605299</v>
      </c>
      <c r="BRA36" s="26">
        <f t="shared" si="27"/>
        <v>0</v>
      </c>
      <c r="BRB36" s="26">
        <f t="shared" si="27"/>
        <v>0</v>
      </c>
      <c r="BRC36" s="26">
        <f t="shared" si="27"/>
        <v>0</v>
      </c>
      <c r="BRD36" s="26">
        <f t="shared" si="27"/>
        <v>0</v>
      </c>
      <c r="BRE36" s="26">
        <f t="shared" si="27"/>
        <v>0</v>
      </c>
      <c r="BRF36" s="26">
        <f t="shared" si="27"/>
        <v>357993.69349605299</v>
      </c>
      <c r="BRG36" s="26">
        <f t="shared" si="27"/>
        <v>0</v>
      </c>
      <c r="BRH36" s="26">
        <f t="shared" si="27"/>
        <v>0</v>
      </c>
      <c r="BRI36" s="26">
        <f t="shared" si="27"/>
        <v>0</v>
      </c>
      <c r="BRJ36" s="26">
        <f t="shared" si="27"/>
        <v>0</v>
      </c>
      <c r="BRK36" s="26">
        <f t="shared" si="27"/>
        <v>0</v>
      </c>
      <c r="BRL36" s="26">
        <f t="shared" si="27"/>
        <v>357993.69349605299</v>
      </c>
      <c r="BRM36" s="26">
        <f t="shared" si="27"/>
        <v>0</v>
      </c>
      <c r="BRN36" s="26">
        <f t="shared" si="27"/>
        <v>0</v>
      </c>
      <c r="BRO36" s="26">
        <f t="shared" si="27"/>
        <v>0</v>
      </c>
      <c r="BRP36" s="26">
        <f t="shared" si="27"/>
        <v>0</v>
      </c>
      <c r="BRQ36" s="26">
        <f t="shared" si="27"/>
        <v>0</v>
      </c>
      <c r="BRR36" s="26">
        <f t="shared" si="27"/>
        <v>357993.69349605299</v>
      </c>
      <c r="BRS36" s="26">
        <f t="shared" si="27"/>
        <v>0</v>
      </c>
      <c r="BRT36" s="26">
        <f t="shared" si="27"/>
        <v>0</v>
      </c>
      <c r="BRU36" s="26">
        <f t="shared" si="27"/>
        <v>0</v>
      </c>
      <c r="BRV36" s="26">
        <f t="shared" si="27"/>
        <v>0</v>
      </c>
      <c r="BRW36" s="26">
        <f t="shared" si="27"/>
        <v>0</v>
      </c>
      <c r="BRX36" s="26">
        <f t="shared" si="27"/>
        <v>357993.69349605299</v>
      </c>
      <c r="BRY36" s="26">
        <f t="shared" si="27"/>
        <v>0</v>
      </c>
      <c r="BRZ36" s="26">
        <f t="shared" si="27"/>
        <v>0</v>
      </c>
      <c r="BSA36" s="26">
        <f t="shared" si="27"/>
        <v>0</v>
      </c>
      <c r="BSB36" s="26">
        <f t="shared" si="27"/>
        <v>0</v>
      </c>
      <c r="BSC36" s="26">
        <f t="shared" si="27"/>
        <v>0</v>
      </c>
      <c r="BSD36" s="26">
        <f t="shared" si="27"/>
        <v>357993.69349605299</v>
      </c>
      <c r="BSE36" s="26">
        <f t="shared" si="27"/>
        <v>0</v>
      </c>
      <c r="BSF36" s="26">
        <f t="shared" si="27"/>
        <v>0</v>
      </c>
      <c r="BSG36" s="26">
        <f t="shared" si="27"/>
        <v>0</v>
      </c>
      <c r="BSH36" s="26">
        <f t="shared" si="27"/>
        <v>0</v>
      </c>
      <c r="BSI36" s="26">
        <f t="shared" si="27"/>
        <v>0</v>
      </c>
      <c r="BSJ36" s="26">
        <f t="shared" si="27"/>
        <v>357993.69349605299</v>
      </c>
      <c r="BSK36" s="26">
        <f t="shared" si="27"/>
        <v>0</v>
      </c>
      <c r="BSL36" s="26">
        <f t="shared" si="27"/>
        <v>0</v>
      </c>
      <c r="BSM36" s="26">
        <f t="shared" si="27"/>
        <v>0</v>
      </c>
      <c r="BSN36" s="26">
        <f t="shared" si="27"/>
        <v>0</v>
      </c>
      <c r="BSO36" s="26">
        <f t="shared" si="27"/>
        <v>0</v>
      </c>
      <c r="BSP36" s="26">
        <f t="shared" si="27"/>
        <v>357993.69349605299</v>
      </c>
      <c r="BSQ36" s="26">
        <f t="shared" si="27"/>
        <v>0</v>
      </c>
      <c r="BSR36" s="26">
        <f t="shared" si="27"/>
        <v>0</v>
      </c>
      <c r="BSS36" s="26">
        <f t="shared" ref="BSS36:BVD36" si="28">SUM(BSM34:BSM37)</f>
        <v>0</v>
      </c>
      <c r="BST36" s="26">
        <f t="shared" si="28"/>
        <v>0</v>
      </c>
      <c r="BSU36" s="26">
        <f t="shared" si="28"/>
        <v>0</v>
      </c>
      <c r="BSV36" s="26">
        <f t="shared" si="28"/>
        <v>357993.69349605299</v>
      </c>
      <c r="BSW36" s="26">
        <f t="shared" si="28"/>
        <v>0</v>
      </c>
      <c r="BSX36" s="26">
        <f t="shared" si="28"/>
        <v>0</v>
      </c>
      <c r="BSY36" s="26">
        <f t="shared" si="28"/>
        <v>0</v>
      </c>
      <c r="BSZ36" s="26">
        <f t="shared" si="28"/>
        <v>0</v>
      </c>
      <c r="BTA36" s="26">
        <f t="shared" si="28"/>
        <v>0</v>
      </c>
      <c r="BTB36" s="26">
        <f t="shared" si="28"/>
        <v>357993.69349605299</v>
      </c>
      <c r="BTC36" s="26">
        <f t="shared" si="28"/>
        <v>0</v>
      </c>
      <c r="BTD36" s="26">
        <f t="shared" si="28"/>
        <v>0</v>
      </c>
      <c r="BTE36" s="26">
        <f t="shared" si="28"/>
        <v>0</v>
      </c>
      <c r="BTF36" s="26">
        <f t="shared" si="28"/>
        <v>0</v>
      </c>
      <c r="BTG36" s="26">
        <f t="shared" si="28"/>
        <v>0</v>
      </c>
      <c r="BTH36" s="26">
        <f t="shared" si="28"/>
        <v>357993.69349605299</v>
      </c>
      <c r="BTI36" s="26">
        <f t="shared" si="28"/>
        <v>0</v>
      </c>
      <c r="BTJ36" s="26">
        <f t="shared" si="28"/>
        <v>0</v>
      </c>
      <c r="BTK36" s="26">
        <f t="shared" si="28"/>
        <v>0</v>
      </c>
      <c r="BTL36" s="26">
        <f t="shared" si="28"/>
        <v>0</v>
      </c>
      <c r="BTM36" s="26">
        <f t="shared" si="28"/>
        <v>0</v>
      </c>
      <c r="BTN36" s="26">
        <f t="shared" si="28"/>
        <v>357993.69349605299</v>
      </c>
      <c r="BTO36" s="26">
        <f t="shared" si="28"/>
        <v>0</v>
      </c>
      <c r="BTP36" s="26">
        <f t="shared" si="28"/>
        <v>0</v>
      </c>
      <c r="BTQ36" s="26">
        <f t="shared" si="28"/>
        <v>0</v>
      </c>
      <c r="BTR36" s="26">
        <f t="shared" si="28"/>
        <v>0</v>
      </c>
      <c r="BTS36" s="26">
        <f t="shared" si="28"/>
        <v>0</v>
      </c>
      <c r="BTT36" s="26">
        <f t="shared" si="28"/>
        <v>357993.69349605299</v>
      </c>
      <c r="BTU36" s="26">
        <f t="shared" si="28"/>
        <v>0</v>
      </c>
      <c r="BTV36" s="26">
        <f t="shared" si="28"/>
        <v>0</v>
      </c>
      <c r="BTW36" s="26">
        <f t="shared" si="28"/>
        <v>0</v>
      </c>
      <c r="BTX36" s="26">
        <f t="shared" si="28"/>
        <v>0</v>
      </c>
      <c r="BTY36" s="26">
        <f t="shared" si="28"/>
        <v>0</v>
      </c>
      <c r="BTZ36" s="26">
        <f t="shared" si="28"/>
        <v>357993.69349605299</v>
      </c>
      <c r="BUA36" s="26">
        <f t="shared" si="28"/>
        <v>0</v>
      </c>
      <c r="BUB36" s="26">
        <f t="shared" si="28"/>
        <v>0</v>
      </c>
      <c r="BUC36" s="26">
        <f t="shared" si="28"/>
        <v>0</v>
      </c>
      <c r="BUD36" s="26">
        <f t="shared" si="28"/>
        <v>0</v>
      </c>
      <c r="BUE36" s="26">
        <f t="shared" si="28"/>
        <v>0</v>
      </c>
      <c r="BUF36" s="26">
        <f t="shared" si="28"/>
        <v>357993.69349605299</v>
      </c>
      <c r="BUG36" s="26">
        <f t="shared" si="28"/>
        <v>0</v>
      </c>
      <c r="BUH36" s="26">
        <f t="shared" si="28"/>
        <v>0</v>
      </c>
      <c r="BUI36" s="26">
        <f t="shared" si="28"/>
        <v>0</v>
      </c>
      <c r="BUJ36" s="26">
        <f t="shared" si="28"/>
        <v>0</v>
      </c>
      <c r="BUK36" s="26">
        <f t="shared" si="28"/>
        <v>0</v>
      </c>
      <c r="BUL36" s="26">
        <f t="shared" si="28"/>
        <v>357993.69349605299</v>
      </c>
      <c r="BUM36" s="26">
        <f t="shared" si="28"/>
        <v>0</v>
      </c>
      <c r="BUN36" s="26">
        <f t="shared" si="28"/>
        <v>0</v>
      </c>
      <c r="BUO36" s="26">
        <f t="shared" si="28"/>
        <v>0</v>
      </c>
      <c r="BUP36" s="26">
        <f t="shared" si="28"/>
        <v>0</v>
      </c>
      <c r="BUQ36" s="26">
        <f t="shared" si="28"/>
        <v>0</v>
      </c>
      <c r="BUR36" s="26">
        <f t="shared" si="28"/>
        <v>357993.69349605299</v>
      </c>
      <c r="BUS36" s="26">
        <f t="shared" si="28"/>
        <v>0</v>
      </c>
      <c r="BUT36" s="26">
        <f t="shared" si="28"/>
        <v>0</v>
      </c>
      <c r="BUU36" s="26">
        <f t="shared" si="28"/>
        <v>0</v>
      </c>
      <c r="BUV36" s="26">
        <f t="shared" si="28"/>
        <v>0</v>
      </c>
      <c r="BUW36" s="26">
        <f t="shared" si="28"/>
        <v>0</v>
      </c>
      <c r="BUX36" s="26">
        <f t="shared" si="28"/>
        <v>357993.69349605299</v>
      </c>
      <c r="BUY36" s="26">
        <f t="shared" si="28"/>
        <v>0</v>
      </c>
      <c r="BUZ36" s="26">
        <f t="shared" si="28"/>
        <v>0</v>
      </c>
      <c r="BVA36" s="26">
        <f t="shared" si="28"/>
        <v>0</v>
      </c>
      <c r="BVB36" s="26">
        <f t="shared" si="28"/>
        <v>0</v>
      </c>
      <c r="BVC36" s="26">
        <f t="shared" si="28"/>
        <v>0</v>
      </c>
      <c r="BVD36" s="26">
        <f t="shared" si="28"/>
        <v>357993.69349605299</v>
      </c>
      <c r="BVE36" s="26">
        <f t="shared" ref="BVE36:BXP36" si="29">SUM(BUY34:BUY37)</f>
        <v>0</v>
      </c>
      <c r="BVF36" s="26">
        <f t="shared" si="29"/>
        <v>0</v>
      </c>
      <c r="BVG36" s="26">
        <f t="shared" si="29"/>
        <v>0</v>
      </c>
      <c r="BVH36" s="26">
        <f t="shared" si="29"/>
        <v>0</v>
      </c>
      <c r="BVI36" s="26">
        <f t="shared" si="29"/>
        <v>0</v>
      </c>
      <c r="BVJ36" s="26">
        <f t="shared" si="29"/>
        <v>357993.69349605299</v>
      </c>
      <c r="BVK36" s="26">
        <f t="shared" si="29"/>
        <v>0</v>
      </c>
      <c r="BVL36" s="26">
        <f t="shared" si="29"/>
        <v>0</v>
      </c>
      <c r="BVM36" s="26">
        <f t="shared" si="29"/>
        <v>0</v>
      </c>
      <c r="BVN36" s="26">
        <f t="shared" si="29"/>
        <v>0</v>
      </c>
      <c r="BVO36" s="26">
        <f t="shared" si="29"/>
        <v>0</v>
      </c>
      <c r="BVP36" s="26">
        <f t="shared" si="29"/>
        <v>357993.69349605299</v>
      </c>
      <c r="BVQ36" s="26">
        <f t="shared" si="29"/>
        <v>0</v>
      </c>
      <c r="BVR36" s="26">
        <f t="shared" si="29"/>
        <v>0</v>
      </c>
      <c r="BVS36" s="26">
        <f t="shared" si="29"/>
        <v>0</v>
      </c>
      <c r="BVT36" s="26">
        <f t="shared" si="29"/>
        <v>0</v>
      </c>
      <c r="BVU36" s="26">
        <f t="shared" si="29"/>
        <v>0</v>
      </c>
      <c r="BVV36" s="26">
        <f t="shared" si="29"/>
        <v>357993.69349605299</v>
      </c>
      <c r="BVW36" s="26">
        <f t="shared" si="29"/>
        <v>0</v>
      </c>
      <c r="BVX36" s="26">
        <f t="shared" si="29"/>
        <v>0</v>
      </c>
      <c r="BVY36" s="26">
        <f t="shared" si="29"/>
        <v>0</v>
      </c>
      <c r="BVZ36" s="26">
        <f t="shared" si="29"/>
        <v>0</v>
      </c>
      <c r="BWA36" s="26">
        <f t="shared" si="29"/>
        <v>0</v>
      </c>
      <c r="BWB36" s="26">
        <f t="shared" si="29"/>
        <v>357993.69349605299</v>
      </c>
      <c r="BWC36" s="26">
        <f t="shared" si="29"/>
        <v>0</v>
      </c>
      <c r="BWD36" s="26">
        <f t="shared" si="29"/>
        <v>0</v>
      </c>
      <c r="BWE36" s="26">
        <f t="shared" si="29"/>
        <v>0</v>
      </c>
      <c r="BWF36" s="26">
        <f t="shared" si="29"/>
        <v>0</v>
      </c>
      <c r="BWG36" s="26">
        <f t="shared" si="29"/>
        <v>0</v>
      </c>
      <c r="BWH36" s="26">
        <f t="shared" si="29"/>
        <v>357993.69349605299</v>
      </c>
      <c r="BWI36" s="26">
        <f t="shared" si="29"/>
        <v>0</v>
      </c>
      <c r="BWJ36" s="26">
        <f t="shared" si="29"/>
        <v>0</v>
      </c>
      <c r="BWK36" s="26">
        <f t="shared" si="29"/>
        <v>0</v>
      </c>
      <c r="BWL36" s="26">
        <f t="shared" si="29"/>
        <v>0</v>
      </c>
      <c r="BWM36" s="26">
        <f t="shared" si="29"/>
        <v>0</v>
      </c>
      <c r="BWN36" s="26">
        <f t="shared" si="29"/>
        <v>357993.69349605299</v>
      </c>
      <c r="BWO36" s="26">
        <f t="shared" si="29"/>
        <v>0</v>
      </c>
      <c r="BWP36" s="26">
        <f t="shared" si="29"/>
        <v>0</v>
      </c>
      <c r="BWQ36" s="26">
        <f t="shared" si="29"/>
        <v>0</v>
      </c>
      <c r="BWR36" s="26">
        <f t="shared" si="29"/>
        <v>0</v>
      </c>
      <c r="BWS36" s="26">
        <f t="shared" si="29"/>
        <v>0</v>
      </c>
      <c r="BWT36" s="26">
        <f t="shared" si="29"/>
        <v>357993.69349605299</v>
      </c>
      <c r="BWU36" s="26">
        <f t="shared" si="29"/>
        <v>0</v>
      </c>
      <c r="BWV36" s="26">
        <f t="shared" si="29"/>
        <v>0</v>
      </c>
      <c r="BWW36" s="26">
        <f t="shared" si="29"/>
        <v>0</v>
      </c>
      <c r="BWX36" s="26">
        <f t="shared" si="29"/>
        <v>0</v>
      </c>
      <c r="BWY36" s="26">
        <f t="shared" si="29"/>
        <v>0</v>
      </c>
      <c r="BWZ36" s="26">
        <f t="shared" si="29"/>
        <v>357993.69349605299</v>
      </c>
      <c r="BXA36" s="26">
        <f t="shared" si="29"/>
        <v>0</v>
      </c>
      <c r="BXB36" s="26">
        <f t="shared" si="29"/>
        <v>0</v>
      </c>
      <c r="BXC36" s="26">
        <f t="shared" si="29"/>
        <v>0</v>
      </c>
      <c r="BXD36" s="26">
        <f t="shared" si="29"/>
        <v>0</v>
      </c>
      <c r="BXE36" s="26">
        <f t="shared" si="29"/>
        <v>0</v>
      </c>
      <c r="BXF36" s="26">
        <f t="shared" si="29"/>
        <v>357993.69349605299</v>
      </c>
      <c r="BXG36" s="26">
        <f t="shared" si="29"/>
        <v>0</v>
      </c>
      <c r="BXH36" s="26">
        <f t="shared" si="29"/>
        <v>0</v>
      </c>
      <c r="BXI36" s="26">
        <f t="shared" si="29"/>
        <v>0</v>
      </c>
      <c r="BXJ36" s="26">
        <f t="shared" si="29"/>
        <v>0</v>
      </c>
      <c r="BXK36" s="26">
        <f t="shared" si="29"/>
        <v>0</v>
      </c>
      <c r="BXL36" s="26">
        <f t="shared" si="29"/>
        <v>357993.69349605299</v>
      </c>
      <c r="BXM36" s="26">
        <f t="shared" si="29"/>
        <v>0</v>
      </c>
      <c r="BXN36" s="26">
        <f t="shared" si="29"/>
        <v>0</v>
      </c>
      <c r="BXO36" s="26">
        <f t="shared" si="29"/>
        <v>0</v>
      </c>
      <c r="BXP36" s="26">
        <f t="shared" si="29"/>
        <v>0</v>
      </c>
      <c r="BXQ36" s="26">
        <f t="shared" ref="BXQ36:CAB36" si="30">SUM(BXK34:BXK37)</f>
        <v>0</v>
      </c>
      <c r="BXR36" s="26">
        <f t="shared" si="30"/>
        <v>357993.69349605299</v>
      </c>
      <c r="BXS36" s="26">
        <f t="shared" si="30"/>
        <v>0</v>
      </c>
      <c r="BXT36" s="26">
        <f t="shared" si="30"/>
        <v>0</v>
      </c>
      <c r="BXU36" s="26">
        <f t="shared" si="30"/>
        <v>0</v>
      </c>
      <c r="BXV36" s="26">
        <f t="shared" si="30"/>
        <v>0</v>
      </c>
      <c r="BXW36" s="26">
        <f t="shared" si="30"/>
        <v>0</v>
      </c>
      <c r="BXX36" s="26">
        <f t="shared" si="30"/>
        <v>357993.69349605299</v>
      </c>
      <c r="BXY36" s="26">
        <f t="shared" si="30"/>
        <v>0</v>
      </c>
      <c r="BXZ36" s="26">
        <f t="shared" si="30"/>
        <v>0</v>
      </c>
      <c r="BYA36" s="26">
        <f t="shared" si="30"/>
        <v>0</v>
      </c>
      <c r="BYB36" s="26">
        <f t="shared" si="30"/>
        <v>0</v>
      </c>
      <c r="BYC36" s="26">
        <f t="shared" si="30"/>
        <v>0</v>
      </c>
      <c r="BYD36" s="26">
        <f t="shared" si="30"/>
        <v>357993.69349605299</v>
      </c>
      <c r="BYE36" s="26">
        <f t="shared" si="30"/>
        <v>0</v>
      </c>
      <c r="BYF36" s="26">
        <f t="shared" si="30"/>
        <v>0</v>
      </c>
      <c r="BYG36" s="26">
        <f t="shared" si="30"/>
        <v>0</v>
      </c>
      <c r="BYH36" s="26">
        <f t="shared" si="30"/>
        <v>0</v>
      </c>
      <c r="BYI36" s="26">
        <f t="shared" si="30"/>
        <v>0</v>
      </c>
      <c r="BYJ36" s="26">
        <f t="shared" si="30"/>
        <v>357993.69349605299</v>
      </c>
      <c r="BYK36" s="26">
        <f t="shared" si="30"/>
        <v>0</v>
      </c>
      <c r="BYL36" s="26">
        <f t="shared" si="30"/>
        <v>0</v>
      </c>
      <c r="BYM36" s="26">
        <f t="shared" si="30"/>
        <v>0</v>
      </c>
      <c r="BYN36" s="26">
        <f t="shared" si="30"/>
        <v>0</v>
      </c>
      <c r="BYO36" s="26">
        <f t="shared" si="30"/>
        <v>0</v>
      </c>
      <c r="BYP36" s="26">
        <f t="shared" si="30"/>
        <v>357993.69349605299</v>
      </c>
      <c r="BYQ36" s="26">
        <f t="shared" si="30"/>
        <v>0</v>
      </c>
      <c r="BYR36" s="26">
        <f t="shared" si="30"/>
        <v>0</v>
      </c>
      <c r="BYS36" s="26">
        <f t="shared" si="30"/>
        <v>0</v>
      </c>
      <c r="BYT36" s="26">
        <f t="shared" si="30"/>
        <v>0</v>
      </c>
      <c r="BYU36" s="26">
        <f t="shared" si="30"/>
        <v>0</v>
      </c>
      <c r="BYV36" s="26">
        <f t="shared" si="30"/>
        <v>357993.69349605299</v>
      </c>
      <c r="BYW36" s="26">
        <f t="shared" si="30"/>
        <v>0</v>
      </c>
      <c r="BYX36" s="26">
        <f t="shared" si="30"/>
        <v>0</v>
      </c>
      <c r="BYY36" s="26">
        <f t="shared" si="30"/>
        <v>0</v>
      </c>
      <c r="BYZ36" s="26">
        <f t="shared" si="30"/>
        <v>0</v>
      </c>
      <c r="BZA36" s="26">
        <f t="shared" si="30"/>
        <v>0</v>
      </c>
      <c r="BZB36" s="26">
        <f t="shared" si="30"/>
        <v>357993.69349605299</v>
      </c>
      <c r="BZC36" s="26">
        <f t="shared" si="30"/>
        <v>0</v>
      </c>
      <c r="BZD36" s="26">
        <f t="shared" si="30"/>
        <v>0</v>
      </c>
      <c r="BZE36" s="26">
        <f t="shared" si="30"/>
        <v>0</v>
      </c>
      <c r="BZF36" s="26">
        <f t="shared" si="30"/>
        <v>0</v>
      </c>
      <c r="BZG36" s="26">
        <f t="shared" si="30"/>
        <v>0</v>
      </c>
      <c r="BZH36" s="26">
        <f t="shared" si="30"/>
        <v>357993.69349605299</v>
      </c>
      <c r="BZI36" s="26">
        <f t="shared" si="30"/>
        <v>0</v>
      </c>
      <c r="BZJ36" s="26">
        <f t="shared" si="30"/>
        <v>0</v>
      </c>
      <c r="BZK36" s="26">
        <f t="shared" si="30"/>
        <v>0</v>
      </c>
      <c r="BZL36" s="26">
        <f t="shared" si="30"/>
        <v>0</v>
      </c>
      <c r="BZM36" s="26">
        <f t="shared" si="30"/>
        <v>0</v>
      </c>
      <c r="BZN36" s="26">
        <f t="shared" si="30"/>
        <v>357993.69349605299</v>
      </c>
      <c r="BZO36" s="26">
        <f t="shared" si="30"/>
        <v>0</v>
      </c>
      <c r="BZP36" s="26">
        <f t="shared" si="30"/>
        <v>0</v>
      </c>
      <c r="BZQ36" s="26">
        <f t="shared" si="30"/>
        <v>0</v>
      </c>
      <c r="BZR36" s="26">
        <f t="shared" si="30"/>
        <v>0</v>
      </c>
      <c r="BZS36" s="26">
        <f t="shared" si="30"/>
        <v>0</v>
      </c>
      <c r="BZT36" s="26">
        <f t="shared" si="30"/>
        <v>357993.69349605299</v>
      </c>
      <c r="BZU36" s="26">
        <f t="shared" si="30"/>
        <v>0</v>
      </c>
      <c r="BZV36" s="26">
        <f t="shared" si="30"/>
        <v>0</v>
      </c>
      <c r="BZW36" s="26">
        <f t="shared" si="30"/>
        <v>0</v>
      </c>
      <c r="BZX36" s="26">
        <f t="shared" si="30"/>
        <v>0</v>
      </c>
      <c r="BZY36" s="26">
        <f t="shared" si="30"/>
        <v>0</v>
      </c>
      <c r="BZZ36" s="26">
        <f t="shared" si="30"/>
        <v>357993.69349605299</v>
      </c>
      <c r="CAA36" s="26">
        <f t="shared" si="30"/>
        <v>0</v>
      </c>
      <c r="CAB36" s="26">
        <f t="shared" si="30"/>
        <v>0</v>
      </c>
      <c r="CAC36" s="26">
        <f t="shared" ref="CAC36:CCN36" si="31">SUM(BZW34:BZW37)</f>
        <v>0</v>
      </c>
      <c r="CAD36" s="26">
        <f t="shared" si="31"/>
        <v>0</v>
      </c>
      <c r="CAE36" s="26">
        <f t="shared" si="31"/>
        <v>0</v>
      </c>
      <c r="CAF36" s="26">
        <f t="shared" si="31"/>
        <v>357993.69349605299</v>
      </c>
      <c r="CAG36" s="26">
        <f t="shared" si="31"/>
        <v>0</v>
      </c>
      <c r="CAH36" s="26">
        <f t="shared" si="31"/>
        <v>0</v>
      </c>
      <c r="CAI36" s="26">
        <f t="shared" si="31"/>
        <v>0</v>
      </c>
      <c r="CAJ36" s="26">
        <f t="shared" si="31"/>
        <v>0</v>
      </c>
      <c r="CAK36" s="26">
        <f t="shared" si="31"/>
        <v>0</v>
      </c>
      <c r="CAL36" s="26">
        <f t="shared" si="31"/>
        <v>357993.69349605299</v>
      </c>
      <c r="CAM36" s="26">
        <f t="shared" si="31"/>
        <v>0</v>
      </c>
      <c r="CAN36" s="26">
        <f t="shared" si="31"/>
        <v>0</v>
      </c>
      <c r="CAO36" s="26">
        <f t="shared" si="31"/>
        <v>0</v>
      </c>
      <c r="CAP36" s="26">
        <f t="shared" si="31"/>
        <v>0</v>
      </c>
      <c r="CAQ36" s="26">
        <f t="shared" si="31"/>
        <v>0</v>
      </c>
      <c r="CAR36" s="26">
        <f t="shared" si="31"/>
        <v>357993.69349605299</v>
      </c>
      <c r="CAS36" s="26">
        <f t="shared" si="31"/>
        <v>0</v>
      </c>
      <c r="CAT36" s="26">
        <f t="shared" si="31"/>
        <v>0</v>
      </c>
      <c r="CAU36" s="26">
        <f t="shared" si="31"/>
        <v>0</v>
      </c>
      <c r="CAV36" s="26">
        <f t="shared" si="31"/>
        <v>0</v>
      </c>
      <c r="CAW36" s="26">
        <f t="shared" si="31"/>
        <v>0</v>
      </c>
      <c r="CAX36" s="26">
        <f t="shared" si="31"/>
        <v>357993.69349605299</v>
      </c>
      <c r="CAY36" s="26">
        <f t="shared" si="31"/>
        <v>0</v>
      </c>
      <c r="CAZ36" s="26">
        <f t="shared" si="31"/>
        <v>0</v>
      </c>
      <c r="CBA36" s="26">
        <f t="shared" si="31"/>
        <v>0</v>
      </c>
      <c r="CBB36" s="26">
        <f t="shared" si="31"/>
        <v>0</v>
      </c>
      <c r="CBC36" s="26">
        <f t="shared" si="31"/>
        <v>0</v>
      </c>
      <c r="CBD36" s="26">
        <f t="shared" si="31"/>
        <v>357993.69349605299</v>
      </c>
      <c r="CBE36" s="26">
        <f t="shared" si="31"/>
        <v>0</v>
      </c>
      <c r="CBF36" s="26">
        <f t="shared" si="31"/>
        <v>0</v>
      </c>
      <c r="CBG36" s="26">
        <f t="shared" si="31"/>
        <v>0</v>
      </c>
      <c r="CBH36" s="26">
        <f t="shared" si="31"/>
        <v>0</v>
      </c>
      <c r="CBI36" s="26">
        <f t="shared" si="31"/>
        <v>0</v>
      </c>
      <c r="CBJ36" s="26">
        <f t="shared" si="31"/>
        <v>357993.69349605299</v>
      </c>
      <c r="CBK36" s="26">
        <f t="shared" si="31"/>
        <v>0</v>
      </c>
      <c r="CBL36" s="26">
        <f t="shared" si="31"/>
        <v>0</v>
      </c>
      <c r="CBM36" s="26">
        <f t="shared" si="31"/>
        <v>0</v>
      </c>
      <c r="CBN36" s="26">
        <f t="shared" si="31"/>
        <v>0</v>
      </c>
      <c r="CBO36" s="26">
        <f t="shared" si="31"/>
        <v>0</v>
      </c>
      <c r="CBP36" s="26">
        <f t="shared" si="31"/>
        <v>357993.69349605299</v>
      </c>
      <c r="CBQ36" s="26">
        <f t="shared" si="31"/>
        <v>0</v>
      </c>
      <c r="CBR36" s="26">
        <f t="shared" si="31"/>
        <v>0</v>
      </c>
      <c r="CBS36" s="26">
        <f t="shared" si="31"/>
        <v>0</v>
      </c>
      <c r="CBT36" s="26">
        <f t="shared" si="31"/>
        <v>0</v>
      </c>
      <c r="CBU36" s="26">
        <f t="shared" si="31"/>
        <v>0</v>
      </c>
      <c r="CBV36" s="26">
        <f t="shared" si="31"/>
        <v>357993.69349605299</v>
      </c>
      <c r="CBW36" s="26">
        <f t="shared" si="31"/>
        <v>0</v>
      </c>
      <c r="CBX36" s="26">
        <f t="shared" si="31"/>
        <v>0</v>
      </c>
      <c r="CBY36" s="26">
        <f t="shared" si="31"/>
        <v>0</v>
      </c>
      <c r="CBZ36" s="26">
        <f t="shared" si="31"/>
        <v>0</v>
      </c>
      <c r="CCA36" s="26">
        <f t="shared" si="31"/>
        <v>0</v>
      </c>
      <c r="CCB36" s="26">
        <f t="shared" si="31"/>
        <v>357993.69349605299</v>
      </c>
      <c r="CCC36" s="26">
        <f t="shared" si="31"/>
        <v>0</v>
      </c>
      <c r="CCD36" s="26">
        <f t="shared" si="31"/>
        <v>0</v>
      </c>
      <c r="CCE36" s="26">
        <f t="shared" si="31"/>
        <v>0</v>
      </c>
      <c r="CCF36" s="26">
        <f t="shared" si="31"/>
        <v>0</v>
      </c>
      <c r="CCG36" s="26">
        <f t="shared" si="31"/>
        <v>0</v>
      </c>
      <c r="CCH36" s="26">
        <f t="shared" si="31"/>
        <v>357993.69349605299</v>
      </c>
      <c r="CCI36" s="26">
        <f t="shared" si="31"/>
        <v>0</v>
      </c>
      <c r="CCJ36" s="26">
        <f t="shared" si="31"/>
        <v>0</v>
      </c>
      <c r="CCK36" s="26">
        <f t="shared" si="31"/>
        <v>0</v>
      </c>
      <c r="CCL36" s="26">
        <f t="shared" si="31"/>
        <v>0</v>
      </c>
      <c r="CCM36" s="26">
        <f t="shared" si="31"/>
        <v>0</v>
      </c>
      <c r="CCN36" s="26">
        <f t="shared" si="31"/>
        <v>357993.69349605299</v>
      </c>
      <c r="CCO36" s="26">
        <f t="shared" ref="CCO36:CEZ36" si="32">SUM(CCI34:CCI37)</f>
        <v>0</v>
      </c>
      <c r="CCP36" s="26">
        <f t="shared" si="32"/>
        <v>0</v>
      </c>
      <c r="CCQ36" s="26">
        <f t="shared" si="32"/>
        <v>0</v>
      </c>
      <c r="CCR36" s="26">
        <f t="shared" si="32"/>
        <v>0</v>
      </c>
      <c r="CCS36" s="26">
        <f t="shared" si="32"/>
        <v>0</v>
      </c>
      <c r="CCT36" s="26">
        <f t="shared" si="32"/>
        <v>357993.69349605299</v>
      </c>
      <c r="CCU36" s="26">
        <f t="shared" si="32"/>
        <v>0</v>
      </c>
      <c r="CCV36" s="26">
        <f t="shared" si="32"/>
        <v>0</v>
      </c>
      <c r="CCW36" s="26">
        <f t="shared" si="32"/>
        <v>0</v>
      </c>
      <c r="CCX36" s="26">
        <f t="shared" si="32"/>
        <v>0</v>
      </c>
      <c r="CCY36" s="26">
        <f t="shared" si="32"/>
        <v>0</v>
      </c>
      <c r="CCZ36" s="26">
        <f t="shared" si="32"/>
        <v>357993.69349605299</v>
      </c>
      <c r="CDA36" s="26">
        <f t="shared" si="32"/>
        <v>0</v>
      </c>
      <c r="CDB36" s="26">
        <f t="shared" si="32"/>
        <v>0</v>
      </c>
      <c r="CDC36" s="26">
        <f t="shared" si="32"/>
        <v>0</v>
      </c>
      <c r="CDD36" s="26">
        <f t="shared" si="32"/>
        <v>0</v>
      </c>
      <c r="CDE36" s="26">
        <f t="shared" si="32"/>
        <v>0</v>
      </c>
      <c r="CDF36" s="26">
        <f t="shared" si="32"/>
        <v>357993.69349605299</v>
      </c>
      <c r="CDG36" s="26">
        <f t="shared" si="32"/>
        <v>0</v>
      </c>
      <c r="CDH36" s="26">
        <f t="shared" si="32"/>
        <v>0</v>
      </c>
      <c r="CDI36" s="26">
        <f t="shared" si="32"/>
        <v>0</v>
      </c>
      <c r="CDJ36" s="26">
        <f t="shared" si="32"/>
        <v>0</v>
      </c>
      <c r="CDK36" s="26">
        <f t="shared" si="32"/>
        <v>0</v>
      </c>
      <c r="CDL36" s="26">
        <f t="shared" si="32"/>
        <v>357993.69349605299</v>
      </c>
      <c r="CDM36" s="26">
        <f t="shared" si="32"/>
        <v>0</v>
      </c>
      <c r="CDN36" s="26">
        <f t="shared" si="32"/>
        <v>0</v>
      </c>
      <c r="CDO36" s="26">
        <f t="shared" si="32"/>
        <v>0</v>
      </c>
      <c r="CDP36" s="26">
        <f t="shared" si="32"/>
        <v>0</v>
      </c>
      <c r="CDQ36" s="26">
        <f t="shared" si="32"/>
        <v>0</v>
      </c>
      <c r="CDR36" s="26">
        <f t="shared" si="32"/>
        <v>357993.69349605299</v>
      </c>
      <c r="CDS36" s="26">
        <f t="shared" si="32"/>
        <v>0</v>
      </c>
      <c r="CDT36" s="26">
        <f t="shared" si="32"/>
        <v>0</v>
      </c>
      <c r="CDU36" s="26">
        <f t="shared" si="32"/>
        <v>0</v>
      </c>
      <c r="CDV36" s="26">
        <f t="shared" si="32"/>
        <v>0</v>
      </c>
      <c r="CDW36" s="26">
        <f t="shared" si="32"/>
        <v>0</v>
      </c>
      <c r="CDX36" s="26">
        <f t="shared" si="32"/>
        <v>357993.69349605299</v>
      </c>
      <c r="CDY36" s="26">
        <f t="shared" si="32"/>
        <v>0</v>
      </c>
      <c r="CDZ36" s="26">
        <f t="shared" si="32"/>
        <v>0</v>
      </c>
      <c r="CEA36" s="26">
        <f t="shared" si="32"/>
        <v>0</v>
      </c>
      <c r="CEB36" s="26">
        <f t="shared" si="32"/>
        <v>0</v>
      </c>
      <c r="CEC36" s="26">
        <f t="shared" si="32"/>
        <v>0</v>
      </c>
      <c r="CED36" s="26">
        <f t="shared" si="32"/>
        <v>357993.69349605299</v>
      </c>
      <c r="CEE36" s="26">
        <f t="shared" si="32"/>
        <v>0</v>
      </c>
      <c r="CEF36" s="26">
        <f t="shared" si="32"/>
        <v>0</v>
      </c>
      <c r="CEG36" s="26">
        <f t="shared" si="32"/>
        <v>0</v>
      </c>
      <c r="CEH36" s="26">
        <f t="shared" si="32"/>
        <v>0</v>
      </c>
      <c r="CEI36" s="26">
        <f t="shared" si="32"/>
        <v>0</v>
      </c>
      <c r="CEJ36" s="26">
        <f t="shared" si="32"/>
        <v>357993.69349605299</v>
      </c>
      <c r="CEK36" s="26">
        <f t="shared" si="32"/>
        <v>0</v>
      </c>
      <c r="CEL36" s="26">
        <f t="shared" si="32"/>
        <v>0</v>
      </c>
      <c r="CEM36" s="26">
        <f t="shared" si="32"/>
        <v>0</v>
      </c>
      <c r="CEN36" s="26">
        <f t="shared" si="32"/>
        <v>0</v>
      </c>
      <c r="CEO36" s="26">
        <f t="shared" si="32"/>
        <v>0</v>
      </c>
      <c r="CEP36" s="26">
        <f t="shared" si="32"/>
        <v>357993.69349605299</v>
      </c>
      <c r="CEQ36" s="26">
        <f t="shared" si="32"/>
        <v>0</v>
      </c>
      <c r="CER36" s="26">
        <f t="shared" si="32"/>
        <v>0</v>
      </c>
      <c r="CES36" s="26">
        <f t="shared" si="32"/>
        <v>0</v>
      </c>
      <c r="CET36" s="26">
        <f t="shared" si="32"/>
        <v>0</v>
      </c>
      <c r="CEU36" s="26">
        <f t="shared" si="32"/>
        <v>0</v>
      </c>
      <c r="CEV36" s="26">
        <f t="shared" si="32"/>
        <v>357993.69349605299</v>
      </c>
      <c r="CEW36" s="26">
        <f t="shared" si="32"/>
        <v>0</v>
      </c>
      <c r="CEX36" s="26">
        <f t="shared" si="32"/>
        <v>0</v>
      </c>
      <c r="CEY36" s="26">
        <f t="shared" si="32"/>
        <v>0</v>
      </c>
      <c r="CEZ36" s="26">
        <f t="shared" si="32"/>
        <v>0</v>
      </c>
      <c r="CFA36" s="26">
        <f t="shared" ref="CFA36:CHL36" si="33">SUM(CEU34:CEU37)</f>
        <v>0</v>
      </c>
      <c r="CFB36" s="26">
        <f t="shared" si="33"/>
        <v>357993.69349605299</v>
      </c>
      <c r="CFC36" s="26">
        <f t="shared" si="33"/>
        <v>0</v>
      </c>
      <c r="CFD36" s="26">
        <f t="shared" si="33"/>
        <v>0</v>
      </c>
      <c r="CFE36" s="26">
        <f t="shared" si="33"/>
        <v>0</v>
      </c>
      <c r="CFF36" s="26">
        <f t="shared" si="33"/>
        <v>0</v>
      </c>
      <c r="CFG36" s="26">
        <f t="shared" si="33"/>
        <v>0</v>
      </c>
      <c r="CFH36" s="26">
        <f t="shared" si="33"/>
        <v>357993.69349605299</v>
      </c>
      <c r="CFI36" s="26">
        <f t="shared" si="33"/>
        <v>0</v>
      </c>
      <c r="CFJ36" s="26">
        <f t="shared" si="33"/>
        <v>0</v>
      </c>
      <c r="CFK36" s="26">
        <f t="shared" si="33"/>
        <v>0</v>
      </c>
      <c r="CFL36" s="26">
        <f t="shared" si="33"/>
        <v>0</v>
      </c>
      <c r="CFM36" s="26">
        <f t="shared" si="33"/>
        <v>0</v>
      </c>
      <c r="CFN36" s="26">
        <f t="shared" si="33"/>
        <v>357993.69349605299</v>
      </c>
      <c r="CFO36" s="26">
        <f t="shared" si="33"/>
        <v>0</v>
      </c>
      <c r="CFP36" s="26">
        <f t="shared" si="33"/>
        <v>0</v>
      </c>
      <c r="CFQ36" s="26">
        <f t="shared" si="33"/>
        <v>0</v>
      </c>
      <c r="CFR36" s="26">
        <f t="shared" si="33"/>
        <v>0</v>
      </c>
      <c r="CFS36" s="26">
        <f t="shared" si="33"/>
        <v>0</v>
      </c>
      <c r="CFT36" s="26">
        <f t="shared" si="33"/>
        <v>357993.69349605299</v>
      </c>
      <c r="CFU36" s="26">
        <f t="shared" si="33"/>
        <v>0</v>
      </c>
      <c r="CFV36" s="26">
        <f t="shared" si="33"/>
        <v>0</v>
      </c>
      <c r="CFW36" s="26">
        <f t="shared" si="33"/>
        <v>0</v>
      </c>
      <c r="CFX36" s="26">
        <f t="shared" si="33"/>
        <v>0</v>
      </c>
      <c r="CFY36" s="26">
        <f t="shared" si="33"/>
        <v>0</v>
      </c>
      <c r="CFZ36" s="26">
        <f t="shared" si="33"/>
        <v>357993.69349605299</v>
      </c>
      <c r="CGA36" s="26">
        <f t="shared" si="33"/>
        <v>0</v>
      </c>
      <c r="CGB36" s="26">
        <f t="shared" si="33"/>
        <v>0</v>
      </c>
      <c r="CGC36" s="26">
        <f t="shared" si="33"/>
        <v>0</v>
      </c>
      <c r="CGD36" s="26">
        <f t="shared" si="33"/>
        <v>0</v>
      </c>
      <c r="CGE36" s="26">
        <f t="shared" si="33"/>
        <v>0</v>
      </c>
      <c r="CGF36" s="26">
        <f t="shared" si="33"/>
        <v>357993.69349605299</v>
      </c>
      <c r="CGG36" s="26">
        <f t="shared" si="33"/>
        <v>0</v>
      </c>
      <c r="CGH36" s="26">
        <f t="shared" si="33"/>
        <v>0</v>
      </c>
      <c r="CGI36" s="26">
        <f t="shared" si="33"/>
        <v>0</v>
      </c>
      <c r="CGJ36" s="26">
        <f t="shared" si="33"/>
        <v>0</v>
      </c>
      <c r="CGK36" s="26">
        <f t="shared" si="33"/>
        <v>0</v>
      </c>
      <c r="CGL36" s="26">
        <f t="shared" si="33"/>
        <v>357993.69349605299</v>
      </c>
      <c r="CGM36" s="26">
        <f t="shared" si="33"/>
        <v>0</v>
      </c>
      <c r="CGN36" s="26">
        <f t="shared" si="33"/>
        <v>0</v>
      </c>
      <c r="CGO36" s="26">
        <f t="shared" si="33"/>
        <v>0</v>
      </c>
      <c r="CGP36" s="26">
        <f t="shared" si="33"/>
        <v>0</v>
      </c>
      <c r="CGQ36" s="26">
        <f t="shared" si="33"/>
        <v>0</v>
      </c>
      <c r="CGR36" s="26">
        <f t="shared" si="33"/>
        <v>357993.69349605299</v>
      </c>
      <c r="CGS36" s="26">
        <f t="shared" si="33"/>
        <v>0</v>
      </c>
      <c r="CGT36" s="26">
        <f t="shared" si="33"/>
        <v>0</v>
      </c>
      <c r="CGU36" s="26">
        <f t="shared" si="33"/>
        <v>0</v>
      </c>
      <c r="CGV36" s="26">
        <f t="shared" si="33"/>
        <v>0</v>
      </c>
      <c r="CGW36" s="26">
        <f t="shared" si="33"/>
        <v>0</v>
      </c>
      <c r="CGX36" s="26">
        <f t="shared" si="33"/>
        <v>357993.69349605299</v>
      </c>
      <c r="CGY36" s="26">
        <f t="shared" si="33"/>
        <v>0</v>
      </c>
      <c r="CGZ36" s="26">
        <f t="shared" si="33"/>
        <v>0</v>
      </c>
      <c r="CHA36" s="26">
        <f t="shared" si="33"/>
        <v>0</v>
      </c>
      <c r="CHB36" s="26">
        <f t="shared" si="33"/>
        <v>0</v>
      </c>
      <c r="CHC36" s="26">
        <f t="shared" si="33"/>
        <v>0</v>
      </c>
      <c r="CHD36" s="26">
        <f t="shared" si="33"/>
        <v>357993.69349605299</v>
      </c>
      <c r="CHE36" s="26">
        <f t="shared" si="33"/>
        <v>0</v>
      </c>
      <c r="CHF36" s="26">
        <f t="shared" si="33"/>
        <v>0</v>
      </c>
      <c r="CHG36" s="26">
        <f t="shared" si="33"/>
        <v>0</v>
      </c>
      <c r="CHH36" s="26">
        <f t="shared" si="33"/>
        <v>0</v>
      </c>
      <c r="CHI36" s="26">
        <f t="shared" si="33"/>
        <v>0</v>
      </c>
      <c r="CHJ36" s="26">
        <f t="shared" si="33"/>
        <v>357993.69349605299</v>
      </c>
      <c r="CHK36" s="26">
        <f t="shared" si="33"/>
        <v>0</v>
      </c>
      <c r="CHL36" s="26">
        <f t="shared" si="33"/>
        <v>0</v>
      </c>
      <c r="CHM36" s="26">
        <f t="shared" ref="CHM36:CJX36" si="34">SUM(CHG34:CHG37)</f>
        <v>0</v>
      </c>
      <c r="CHN36" s="26">
        <f t="shared" si="34"/>
        <v>0</v>
      </c>
      <c r="CHO36" s="26">
        <f t="shared" si="34"/>
        <v>0</v>
      </c>
      <c r="CHP36" s="26">
        <f t="shared" si="34"/>
        <v>357993.69349605299</v>
      </c>
      <c r="CHQ36" s="26">
        <f t="shared" si="34"/>
        <v>0</v>
      </c>
      <c r="CHR36" s="26">
        <f t="shared" si="34"/>
        <v>0</v>
      </c>
      <c r="CHS36" s="26">
        <f t="shared" si="34"/>
        <v>0</v>
      </c>
      <c r="CHT36" s="26">
        <f t="shared" si="34"/>
        <v>0</v>
      </c>
      <c r="CHU36" s="26">
        <f t="shared" si="34"/>
        <v>0</v>
      </c>
      <c r="CHV36" s="26">
        <f t="shared" si="34"/>
        <v>357993.69349605299</v>
      </c>
      <c r="CHW36" s="26">
        <f t="shared" si="34"/>
        <v>0</v>
      </c>
      <c r="CHX36" s="26">
        <f t="shared" si="34"/>
        <v>0</v>
      </c>
      <c r="CHY36" s="26">
        <f t="shared" si="34"/>
        <v>0</v>
      </c>
      <c r="CHZ36" s="26">
        <f t="shared" si="34"/>
        <v>0</v>
      </c>
      <c r="CIA36" s="26">
        <f t="shared" si="34"/>
        <v>0</v>
      </c>
      <c r="CIB36" s="26">
        <f t="shared" si="34"/>
        <v>357993.69349605299</v>
      </c>
      <c r="CIC36" s="26">
        <f t="shared" si="34"/>
        <v>0</v>
      </c>
      <c r="CID36" s="26">
        <f t="shared" si="34"/>
        <v>0</v>
      </c>
      <c r="CIE36" s="26">
        <f t="shared" si="34"/>
        <v>0</v>
      </c>
      <c r="CIF36" s="26">
        <f t="shared" si="34"/>
        <v>0</v>
      </c>
      <c r="CIG36" s="26">
        <f t="shared" si="34"/>
        <v>0</v>
      </c>
      <c r="CIH36" s="26">
        <f t="shared" si="34"/>
        <v>357993.69349605299</v>
      </c>
      <c r="CII36" s="26">
        <f t="shared" si="34"/>
        <v>0</v>
      </c>
      <c r="CIJ36" s="26">
        <f t="shared" si="34"/>
        <v>0</v>
      </c>
      <c r="CIK36" s="26">
        <f t="shared" si="34"/>
        <v>0</v>
      </c>
      <c r="CIL36" s="26">
        <f t="shared" si="34"/>
        <v>0</v>
      </c>
      <c r="CIM36" s="26">
        <f t="shared" si="34"/>
        <v>0</v>
      </c>
      <c r="CIN36" s="26">
        <f t="shared" si="34"/>
        <v>357993.69349605299</v>
      </c>
      <c r="CIO36" s="26">
        <f t="shared" si="34"/>
        <v>0</v>
      </c>
      <c r="CIP36" s="26">
        <f t="shared" si="34"/>
        <v>0</v>
      </c>
      <c r="CIQ36" s="26">
        <f t="shared" si="34"/>
        <v>0</v>
      </c>
      <c r="CIR36" s="26">
        <f t="shared" si="34"/>
        <v>0</v>
      </c>
      <c r="CIS36" s="26">
        <f t="shared" si="34"/>
        <v>0</v>
      </c>
      <c r="CIT36" s="26">
        <f t="shared" si="34"/>
        <v>357993.69349605299</v>
      </c>
      <c r="CIU36" s="26">
        <f t="shared" si="34"/>
        <v>0</v>
      </c>
      <c r="CIV36" s="26">
        <f t="shared" si="34"/>
        <v>0</v>
      </c>
      <c r="CIW36" s="26">
        <f t="shared" si="34"/>
        <v>0</v>
      </c>
      <c r="CIX36" s="26">
        <f t="shared" si="34"/>
        <v>0</v>
      </c>
      <c r="CIY36" s="26">
        <f t="shared" si="34"/>
        <v>0</v>
      </c>
      <c r="CIZ36" s="26">
        <f t="shared" si="34"/>
        <v>357993.69349605299</v>
      </c>
      <c r="CJA36" s="26">
        <f t="shared" si="34"/>
        <v>0</v>
      </c>
      <c r="CJB36" s="26">
        <f t="shared" si="34"/>
        <v>0</v>
      </c>
      <c r="CJC36" s="26">
        <f t="shared" si="34"/>
        <v>0</v>
      </c>
      <c r="CJD36" s="26">
        <f t="shared" si="34"/>
        <v>0</v>
      </c>
      <c r="CJE36" s="26">
        <f t="shared" si="34"/>
        <v>0</v>
      </c>
      <c r="CJF36" s="26">
        <f t="shared" si="34"/>
        <v>357993.69349605299</v>
      </c>
      <c r="CJG36" s="26">
        <f t="shared" si="34"/>
        <v>0</v>
      </c>
      <c r="CJH36" s="26">
        <f t="shared" si="34"/>
        <v>0</v>
      </c>
      <c r="CJI36" s="26">
        <f t="shared" si="34"/>
        <v>0</v>
      </c>
      <c r="CJJ36" s="26">
        <f t="shared" si="34"/>
        <v>0</v>
      </c>
      <c r="CJK36" s="26">
        <f t="shared" si="34"/>
        <v>0</v>
      </c>
      <c r="CJL36" s="26">
        <f t="shared" si="34"/>
        <v>357993.69349605299</v>
      </c>
      <c r="CJM36" s="26">
        <f t="shared" si="34"/>
        <v>0</v>
      </c>
      <c r="CJN36" s="26">
        <f t="shared" si="34"/>
        <v>0</v>
      </c>
      <c r="CJO36" s="26">
        <f t="shared" si="34"/>
        <v>0</v>
      </c>
      <c r="CJP36" s="26">
        <f t="shared" si="34"/>
        <v>0</v>
      </c>
      <c r="CJQ36" s="26">
        <f t="shared" si="34"/>
        <v>0</v>
      </c>
      <c r="CJR36" s="26">
        <f t="shared" si="34"/>
        <v>357993.69349605299</v>
      </c>
      <c r="CJS36" s="26">
        <f t="shared" si="34"/>
        <v>0</v>
      </c>
      <c r="CJT36" s="26">
        <f t="shared" si="34"/>
        <v>0</v>
      </c>
      <c r="CJU36" s="26">
        <f t="shared" si="34"/>
        <v>0</v>
      </c>
      <c r="CJV36" s="26">
        <f t="shared" si="34"/>
        <v>0</v>
      </c>
      <c r="CJW36" s="26">
        <f t="shared" si="34"/>
        <v>0</v>
      </c>
      <c r="CJX36" s="26">
        <f t="shared" si="34"/>
        <v>357993.69349605299</v>
      </c>
      <c r="CJY36" s="26">
        <f t="shared" ref="CJY36:CMJ36" si="35">SUM(CJS34:CJS37)</f>
        <v>0</v>
      </c>
      <c r="CJZ36" s="26">
        <f t="shared" si="35"/>
        <v>0</v>
      </c>
      <c r="CKA36" s="26">
        <f t="shared" si="35"/>
        <v>0</v>
      </c>
      <c r="CKB36" s="26">
        <f t="shared" si="35"/>
        <v>0</v>
      </c>
      <c r="CKC36" s="26">
        <f t="shared" si="35"/>
        <v>0</v>
      </c>
      <c r="CKD36" s="26">
        <f t="shared" si="35"/>
        <v>357993.69349605299</v>
      </c>
      <c r="CKE36" s="26">
        <f t="shared" si="35"/>
        <v>0</v>
      </c>
      <c r="CKF36" s="26">
        <f t="shared" si="35"/>
        <v>0</v>
      </c>
      <c r="CKG36" s="26">
        <f t="shared" si="35"/>
        <v>0</v>
      </c>
      <c r="CKH36" s="26">
        <f t="shared" si="35"/>
        <v>0</v>
      </c>
      <c r="CKI36" s="26">
        <f t="shared" si="35"/>
        <v>0</v>
      </c>
      <c r="CKJ36" s="26">
        <f t="shared" si="35"/>
        <v>357993.69349605299</v>
      </c>
      <c r="CKK36" s="26">
        <f t="shared" si="35"/>
        <v>0</v>
      </c>
      <c r="CKL36" s="26">
        <f t="shared" si="35"/>
        <v>0</v>
      </c>
      <c r="CKM36" s="26">
        <f t="shared" si="35"/>
        <v>0</v>
      </c>
      <c r="CKN36" s="26">
        <f t="shared" si="35"/>
        <v>0</v>
      </c>
      <c r="CKO36" s="26">
        <f t="shared" si="35"/>
        <v>0</v>
      </c>
      <c r="CKP36" s="26">
        <f t="shared" si="35"/>
        <v>357993.69349605299</v>
      </c>
      <c r="CKQ36" s="26">
        <f t="shared" si="35"/>
        <v>0</v>
      </c>
      <c r="CKR36" s="26">
        <f t="shared" si="35"/>
        <v>0</v>
      </c>
      <c r="CKS36" s="26">
        <f t="shared" si="35"/>
        <v>0</v>
      </c>
      <c r="CKT36" s="26">
        <f t="shared" si="35"/>
        <v>0</v>
      </c>
      <c r="CKU36" s="26">
        <f t="shared" si="35"/>
        <v>0</v>
      </c>
      <c r="CKV36" s="26">
        <f t="shared" si="35"/>
        <v>357993.69349605299</v>
      </c>
      <c r="CKW36" s="26">
        <f t="shared" si="35"/>
        <v>0</v>
      </c>
      <c r="CKX36" s="26">
        <f t="shared" si="35"/>
        <v>0</v>
      </c>
      <c r="CKY36" s="26">
        <f t="shared" si="35"/>
        <v>0</v>
      </c>
      <c r="CKZ36" s="26">
        <f t="shared" si="35"/>
        <v>0</v>
      </c>
      <c r="CLA36" s="26">
        <f t="shared" si="35"/>
        <v>0</v>
      </c>
      <c r="CLB36" s="26">
        <f t="shared" si="35"/>
        <v>357993.69349605299</v>
      </c>
      <c r="CLC36" s="26">
        <f t="shared" si="35"/>
        <v>0</v>
      </c>
      <c r="CLD36" s="26">
        <f t="shared" si="35"/>
        <v>0</v>
      </c>
      <c r="CLE36" s="26">
        <f t="shared" si="35"/>
        <v>0</v>
      </c>
      <c r="CLF36" s="26">
        <f t="shared" si="35"/>
        <v>0</v>
      </c>
      <c r="CLG36" s="26">
        <f t="shared" si="35"/>
        <v>0</v>
      </c>
      <c r="CLH36" s="26">
        <f t="shared" si="35"/>
        <v>357993.69349605299</v>
      </c>
      <c r="CLI36" s="26">
        <f t="shared" si="35"/>
        <v>0</v>
      </c>
      <c r="CLJ36" s="26">
        <f t="shared" si="35"/>
        <v>0</v>
      </c>
      <c r="CLK36" s="26">
        <f t="shared" si="35"/>
        <v>0</v>
      </c>
      <c r="CLL36" s="26">
        <f t="shared" si="35"/>
        <v>0</v>
      </c>
      <c r="CLM36" s="26">
        <f t="shared" si="35"/>
        <v>0</v>
      </c>
      <c r="CLN36" s="26">
        <f t="shared" si="35"/>
        <v>357993.69349605299</v>
      </c>
      <c r="CLO36" s="26">
        <f t="shared" si="35"/>
        <v>0</v>
      </c>
      <c r="CLP36" s="26">
        <f t="shared" si="35"/>
        <v>0</v>
      </c>
      <c r="CLQ36" s="26">
        <f t="shared" si="35"/>
        <v>0</v>
      </c>
      <c r="CLR36" s="26">
        <f t="shared" si="35"/>
        <v>0</v>
      </c>
      <c r="CLS36" s="26">
        <f t="shared" si="35"/>
        <v>0</v>
      </c>
      <c r="CLT36" s="26">
        <f t="shared" si="35"/>
        <v>357993.69349605299</v>
      </c>
      <c r="CLU36" s="26">
        <f t="shared" si="35"/>
        <v>0</v>
      </c>
      <c r="CLV36" s="26">
        <f t="shared" si="35"/>
        <v>0</v>
      </c>
      <c r="CLW36" s="26">
        <f t="shared" si="35"/>
        <v>0</v>
      </c>
      <c r="CLX36" s="26">
        <f t="shared" si="35"/>
        <v>0</v>
      </c>
      <c r="CLY36" s="26">
        <f t="shared" si="35"/>
        <v>0</v>
      </c>
      <c r="CLZ36" s="26">
        <f t="shared" si="35"/>
        <v>357993.69349605299</v>
      </c>
      <c r="CMA36" s="26">
        <f t="shared" si="35"/>
        <v>0</v>
      </c>
      <c r="CMB36" s="26">
        <f t="shared" si="35"/>
        <v>0</v>
      </c>
      <c r="CMC36" s="26">
        <f t="shared" si="35"/>
        <v>0</v>
      </c>
      <c r="CMD36" s="26">
        <f t="shared" si="35"/>
        <v>0</v>
      </c>
      <c r="CME36" s="26">
        <f t="shared" si="35"/>
        <v>0</v>
      </c>
      <c r="CMF36" s="26">
        <f t="shared" si="35"/>
        <v>357993.69349605299</v>
      </c>
      <c r="CMG36" s="26">
        <f t="shared" si="35"/>
        <v>0</v>
      </c>
      <c r="CMH36" s="26">
        <f t="shared" si="35"/>
        <v>0</v>
      </c>
      <c r="CMI36" s="26">
        <f t="shared" si="35"/>
        <v>0</v>
      </c>
      <c r="CMJ36" s="26">
        <f t="shared" si="35"/>
        <v>0</v>
      </c>
      <c r="CMK36" s="26">
        <f t="shared" ref="CMK36:COV36" si="36">SUM(CME34:CME37)</f>
        <v>0</v>
      </c>
      <c r="CML36" s="26">
        <f t="shared" si="36"/>
        <v>357993.69349605299</v>
      </c>
      <c r="CMM36" s="26">
        <f t="shared" si="36"/>
        <v>0</v>
      </c>
      <c r="CMN36" s="26">
        <f t="shared" si="36"/>
        <v>0</v>
      </c>
      <c r="CMO36" s="26">
        <f t="shared" si="36"/>
        <v>0</v>
      </c>
      <c r="CMP36" s="26">
        <f t="shared" si="36"/>
        <v>0</v>
      </c>
      <c r="CMQ36" s="26">
        <f t="shared" si="36"/>
        <v>0</v>
      </c>
      <c r="CMR36" s="26">
        <f t="shared" si="36"/>
        <v>357993.69349605299</v>
      </c>
      <c r="CMS36" s="26">
        <f t="shared" si="36"/>
        <v>0</v>
      </c>
      <c r="CMT36" s="26">
        <f t="shared" si="36"/>
        <v>0</v>
      </c>
      <c r="CMU36" s="26">
        <f t="shared" si="36"/>
        <v>0</v>
      </c>
      <c r="CMV36" s="26">
        <f t="shared" si="36"/>
        <v>0</v>
      </c>
      <c r="CMW36" s="26">
        <f t="shared" si="36"/>
        <v>0</v>
      </c>
      <c r="CMX36" s="26">
        <f t="shared" si="36"/>
        <v>357993.69349605299</v>
      </c>
      <c r="CMY36" s="26">
        <f t="shared" si="36"/>
        <v>0</v>
      </c>
      <c r="CMZ36" s="26">
        <f t="shared" si="36"/>
        <v>0</v>
      </c>
      <c r="CNA36" s="26">
        <f t="shared" si="36"/>
        <v>0</v>
      </c>
      <c r="CNB36" s="26">
        <f t="shared" si="36"/>
        <v>0</v>
      </c>
      <c r="CNC36" s="26">
        <f t="shared" si="36"/>
        <v>0</v>
      </c>
      <c r="CND36" s="26">
        <f t="shared" si="36"/>
        <v>357993.69349605299</v>
      </c>
      <c r="CNE36" s="26">
        <f t="shared" si="36"/>
        <v>0</v>
      </c>
      <c r="CNF36" s="26">
        <f t="shared" si="36"/>
        <v>0</v>
      </c>
      <c r="CNG36" s="26">
        <f t="shared" si="36"/>
        <v>0</v>
      </c>
      <c r="CNH36" s="26">
        <f t="shared" si="36"/>
        <v>0</v>
      </c>
      <c r="CNI36" s="26">
        <f t="shared" si="36"/>
        <v>0</v>
      </c>
      <c r="CNJ36" s="26">
        <f t="shared" si="36"/>
        <v>357993.69349605299</v>
      </c>
      <c r="CNK36" s="26">
        <f t="shared" si="36"/>
        <v>0</v>
      </c>
      <c r="CNL36" s="26">
        <f t="shared" si="36"/>
        <v>0</v>
      </c>
      <c r="CNM36" s="26">
        <f t="shared" si="36"/>
        <v>0</v>
      </c>
      <c r="CNN36" s="26">
        <f t="shared" si="36"/>
        <v>0</v>
      </c>
      <c r="CNO36" s="26">
        <f t="shared" si="36"/>
        <v>0</v>
      </c>
      <c r="CNP36" s="26">
        <f t="shared" si="36"/>
        <v>357993.69349605299</v>
      </c>
      <c r="CNQ36" s="26">
        <f t="shared" si="36"/>
        <v>0</v>
      </c>
      <c r="CNR36" s="26">
        <f t="shared" si="36"/>
        <v>0</v>
      </c>
      <c r="CNS36" s="26">
        <f t="shared" si="36"/>
        <v>0</v>
      </c>
      <c r="CNT36" s="26">
        <f t="shared" si="36"/>
        <v>0</v>
      </c>
      <c r="CNU36" s="26">
        <f t="shared" si="36"/>
        <v>0</v>
      </c>
      <c r="CNV36" s="26">
        <f t="shared" si="36"/>
        <v>357993.69349605299</v>
      </c>
      <c r="CNW36" s="26">
        <f t="shared" si="36"/>
        <v>0</v>
      </c>
      <c r="CNX36" s="26">
        <f t="shared" si="36"/>
        <v>0</v>
      </c>
      <c r="CNY36" s="26">
        <f t="shared" si="36"/>
        <v>0</v>
      </c>
      <c r="CNZ36" s="26">
        <f t="shared" si="36"/>
        <v>0</v>
      </c>
      <c r="COA36" s="26">
        <f t="shared" si="36"/>
        <v>0</v>
      </c>
      <c r="COB36" s="26">
        <f t="shared" si="36"/>
        <v>357993.69349605299</v>
      </c>
      <c r="COC36" s="26">
        <f t="shared" si="36"/>
        <v>0</v>
      </c>
      <c r="COD36" s="26">
        <f t="shared" si="36"/>
        <v>0</v>
      </c>
      <c r="COE36" s="26">
        <f t="shared" si="36"/>
        <v>0</v>
      </c>
      <c r="COF36" s="26">
        <f t="shared" si="36"/>
        <v>0</v>
      </c>
      <c r="COG36" s="26">
        <f t="shared" si="36"/>
        <v>0</v>
      </c>
      <c r="COH36" s="26">
        <f t="shared" si="36"/>
        <v>357993.69349605299</v>
      </c>
      <c r="COI36" s="26">
        <f t="shared" si="36"/>
        <v>0</v>
      </c>
      <c r="COJ36" s="26">
        <f t="shared" si="36"/>
        <v>0</v>
      </c>
      <c r="COK36" s="26">
        <f t="shared" si="36"/>
        <v>0</v>
      </c>
      <c r="COL36" s="26">
        <f t="shared" si="36"/>
        <v>0</v>
      </c>
      <c r="COM36" s="26">
        <f t="shared" si="36"/>
        <v>0</v>
      </c>
      <c r="CON36" s="26">
        <f t="shared" si="36"/>
        <v>357993.69349605299</v>
      </c>
      <c r="COO36" s="26">
        <f t="shared" si="36"/>
        <v>0</v>
      </c>
      <c r="COP36" s="26">
        <f t="shared" si="36"/>
        <v>0</v>
      </c>
      <c r="COQ36" s="26">
        <f t="shared" si="36"/>
        <v>0</v>
      </c>
      <c r="COR36" s="26">
        <f t="shared" si="36"/>
        <v>0</v>
      </c>
      <c r="COS36" s="26">
        <f t="shared" si="36"/>
        <v>0</v>
      </c>
      <c r="COT36" s="26">
        <f t="shared" si="36"/>
        <v>357993.69349605299</v>
      </c>
      <c r="COU36" s="26">
        <f t="shared" si="36"/>
        <v>0</v>
      </c>
      <c r="COV36" s="26">
        <f t="shared" si="36"/>
        <v>0</v>
      </c>
      <c r="COW36" s="26">
        <f t="shared" ref="COW36:CRH36" si="37">SUM(COQ34:COQ37)</f>
        <v>0</v>
      </c>
      <c r="COX36" s="26">
        <f t="shared" si="37"/>
        <v>0</v>
      </c>
      <c r="COY36" s="26">
        <f t="shared" si="37"/>
        <v>0</v>
      </c>
      <c r="COZ36" s="26">
        <f t="shared" si="37"/>
        <v>357993.69349605299</v>
      </c>
      <c r="CPA36" s="26">
        <f t="shared" si="37"/>
        <v>0</v>
      </c>
      <c r="CPB36" s="26">
        <f t="shared" si="37"/>
        <v>0</v>
      </c>
      <c r="CPC36" s="26">
        <f t="shared" si="37"/>
        <v>0</v>
      </c>
      <c r="CPD36" s="26">
        <f t="shared" si="37"/>
        <v>0</v>
      </c>
      <c r="CPE36" s="26">
        <f t="shared" si="37"/>
        <v>0</v>
      </c>
      <c r="CPF36" s="26">
        <f t="shared" si="37"/>
        <v>357993.69349605299</v>
      </c>
      <c r="CPG36" s="26">
        <f t="shared" si="37"/>
        <v>0</v>
      </c>
      <c r="CPH36" s="26">
        <f t="shared" si="37"/>
        <v>0</v>
      </c>
      <c r="CPI36" s="26">
        <f t="shared" si="37"/>
        <v>0</v>
      </c>
      <c r="CPJ36" s="26">
        <f t="shared" si="37"/>
        <v>0</v>
      </c>
      <c r="CPK36" s="26">
        <f t="shared" si="37"/>
        <v>0</v>
      </c>
      <c r="CPL36" s="26">
        <f t="shared" si="37"/>
        <v>357993.69349605299</v>
      </c>
      <c r="CPM36" s="26">
        <f t="shared" si="37"/>
        <v>0</v>
      </c>
      <c r="CPN36" s="26">
        <f t="shared" si="37"/>
        <v>0</v>
      </c>
      <c r="CPO36" s="26">
        <f t="shared" si="37"/>
        <v>0</v>
      </c>
      <c r="CPP36" s="26">
        <f t="shared" si="37"/>
        <v>0</v>
      </c>
      <c r="CPQ36" s="26">
        <f t="shared" si="37"/>
        <v>0</v>
      </c>
      <c r="CPR36" s="26">
        <f t="shared" si="37"/>
        <v>357993.69349605299</v>
      </c>
      <c r="CPS36" s="26">
        <f t="shared" si="37"/>
        <v>0</v>
      </c>
      <c r="CPT36" s="26">
        <f t="shared" si="37"/>
        <v>0</v>
      </c>
      <c r="CPU36" s="26">
        <f t="shared" si="37"/>
        <v>0</v>
      </c>
      <c r="CPV36" s="26">
        <f t="shared" si="37"/>
        <v>0</v>
      </c>
      <c r="CPW36" s="26">
        <f t="shared" si="37"/>
        <v>0</v>
      </c>
      <c r="CPX36" s="26">
        <f t="shared" si="37"/>
        <v>357993.69349605299</v>
      </c>
      <c r="CPY36" s="26">
        <f t="shared" si="37"/>
        <v>0</v>
      </c>
      <c r="CPZ36" s="26">
        <f t="shared" si="37"/>
        <v>0</v>
      </c>
      <c r="CQA36" s="26">
        <f t="shared" si="37"/>
        <v>0</v>
      </c>
      <c r="CQB36" s="26">
        <f t="shared" si="37"/>
        <v>0</v>
      </c>
      <c r="CQC36" s="26">
        <f t="shared" si="37"/>
        <v>0</v>
      </c>
      <c r="CQD36" s="26">
        <f t="shared" si="37"/>
        <v>357993.69349605299</v>
      </c>
      <c r="CQE36" s="26">
        <f t="shared" si="37"/>
        <v>0</v>
      </c>
      <c r="CQF36" s="26">
        <f t="shared" si="37"/>
        <v>0</v>
      </c>
      <c r="CQG36" s="26">
        <f t="shared" si="37"/>
        <v>0</v>
      </c>
      <c r="CQH36" s="26">
        <f t="shared" si="37"/>
        <v>0</v>
      </c>
      <c r="CQI36" s="26">
        <f t="shared" si="37"/>
        <v>0</v>
      </c>
      <c r="CQJ36" s="26">
        <f t="shared" si="37"/>
        <v>357993.69349605299</v>
      </c>
      <c r="CQK36" s="26">
        <f t="shared" si="37"/>
        <v>0</v>
      </c>
      <c r="CQL36" s="26">
        <f t="shared" si="37"/>
        <v>0</v>
      </c>
      <c r="CQM36" s="26">
        <f t="shared" si="37"/>
        <v>0</v>
      </c>
      <c r="CQN36" s="26">
        <f t="shared" si="37"/>
        <v>0</v>
      </c>
      <c r="CQO36" s="26">
        <f t="shared" si="37"/>
        <v>0</v>
      </c>
      <c r="CQP36" s="26">
        <f t="shared" si="37"/>
        <v>357993.69349605299</v>
      </c>
      <c r="CQQ36" s="26">
        <f t="shared" si="37"/>
        <v>0</v>
      </c>
      <c r="CQR36" s="26">
        <f t="shared" si="37"/>
        <v>0</v>
      </c>
      <c r="CQS36" s="26">
        <f t="shared" si="37"/>
        <v>0</v>
      </c>
      <c r="CQT36" s="26">
        <f t="shared" si="37"/>
        <v>0</v>
      </c>
      <c r="CQU36" s="26">
        <f t="shared" si="37"/>
        <v>0</v>
      </c>
      <c r="CQV36" s="26">
        <f t="shared" si="37"/>
        <v>357993.69349605299</v>
      </c>
      <c r="CQW36" s="26">
        <f t="shared" si="37"/>
        <v>0</v>
      </c>
      <c r="CQX36" s="26">
        <f t="shared" si="37"/>
        <v>0</v>
      </c>
      <c r="CQY36" s="26">
        <f t="shared" si="37"/>
        <v>0</v>
      </c>
      <c r="CQZ36" s="26">
        <f t="shared" si="37"/>
        <v>0</v>
      </c>
      <c r="CRA36" s="26">
        <f t="shared" si="37"/>
        <v>0</v>
      </c>
      <c r="CRB36" s="26">
        <f t="shared" si="37"/>
        <v>357993.69349605299</v>
      </c>
      <c r="CRC36" s="26">
        <f t="shared" si="37"/>
        <v>0</v>
      </c>
      <c r="CRD36" s="26">
        <f t="shared" si="37"/>
        <v>0</v>
      </c>
      <c r="CRE36" s="26">
        <f t="shared" si="37"/>
        <v>0</v>
      </c>
      <c r="CRF36" s="26">
        <f t="shared" si="37"/>
        <v>0</v>
      </c>
      <c r="CRG36" s="26">
        <f t="shared" si="37"/>
        <v>0</v>
      </c>
      <c r="CRH36" s="26">
        <f t="shared" si="37"/>
        <v>357993.69349605299</v>
      </c>
      <c r="CRI36" s="26">
        <f t="shared" ref="CRI36:CTT36" si="38">SUM(CRC34:CRC37)</f>
        <v>0</v>
      </c>
      <c r="CRJ36" s="26">
        <f t="shared" si="38"/>
        <v>0</v>
      </c>
      <c r="CRK36" s="26">
        <f t="shared" si="38"/>
        <v>0</v>
      </c>
      <c r="CRL36" s="26">
        <f t="shared" si="38"/>
        <v>0</v>
      </c>
      <c r="CRM36" s="26">
        <f t="shared" si="38"/>
        <v>0</v>
      </c>
      <c r="CRN36" s="26">
        <f t="shared" si="38"/>
        <v>357993.69349605299</v>
      </c>
      <c r="CRO36" s="26">
        <f t="shared" si="38"/>
        <v>0</v>
      </c>
      <c r="CRP36" s="26">
        <f t="shared" si="38"/>
        <v>0</v>
      </c>
      <c r="CRQ36" s="26">
        <f t="shared" si="38"/>
        <v>0</v>
      </c>
      <c r="CRR36" s="26">
        <f t="shared" si="38"/>
        <v>0</v>
      </c>
      <c r="CRS36" s="26">
        <f t="shared" si="38"/>
        <v>0</v>
      </c>
      <c r="CRT36" s="26">
        <f t="shared" si="38"/>
        <v>357993.69349605299</v>
      </c>
      <c r="CRU36" s="26">
        <f t="shared" si="38"/>
        <v>0</v>
      </c>
      <c r="CRV36" s="26">
        <f t="shared" si="38"/>
        <v>0</v>
      </c>
      <c r="CRW36" s="26">
        <f t="shared" si="38"/>
        <v>0</v>
      </c>
      <c r="CRX36" s="26">
        <f t="shared" si="38"/>
        <v>0</v>
      </c>
      <c r="CRY36" s="26">
        <f t="shared" si="38"/>
        <v>0</v>
      </c>
      <c r="CRZ36" s="26">
        <f t="shared" si="38"/>
        <v>357993.69349605299</v>
      </c>
      <c r="CSA36" s="26">
        <f t="shared" si="38"/>
        <v>0</v>
      </c>
      <c r="CSB36" s="26">
        <f t="shared" si="38"/>
        <v>0</v>
      </c>
      <c r="CSC36" s="26">
        <f t="shared" si="38"/>
        <v>0</v>
      </c>
      <c r="CSD36" s="26">
        <f t="shared" si="38"/>
        <v>0</v>
      </c>
      <c r="CSE36" s="26">
        <f t="shared" si="38"/>
        <v>0</v>
      </c>
      <c r="CSF36" s="26">
        <f t="shared" si="38"/>
        <v>357993.69349605299</v>
      </c>
      <c r="CSG36" s="26">
        <f t="shared" si="38"/>
        <v>0</v>
      </c>
      <c r="CSH36" s="26">
        <f t="shared" si="38"/>
        <v>0</v>
      </c>
      <c r="CSI36" s="26">
        <f t="shared" si="38"/>
        <v>0</v>
      </c>
      <c r="CSJ36" s="26">
        <f t="shared" si="38"/>
        <v>0</v>
      </c>
      <c r="CSK36" s="26">
        <f t="shared" si="38"/>
        <v>0</v>
      </c>
      <c r="CSL36" s="26">
        <f t="shared" si="38"/>
        <v>357993.69349605299</v>
      </c>
      <c r="CSM36" s="26">
        <f t="shared" si="38"/>
        <v>0</v>
      </c>
      <c r="CSN36" s="26">
        <f t="shared" si="38"/>
        <v>0</v>
      </c>
      <c r="CSO36" s="26">
        <f t="shared" si="38"/>
        <v>0</v>
      </c>
      <c r="CSP36" s="26">
        <f t="shared" si="38"/>
        <v>0</v>
      </c>
      <c r="CSQ36" s="26">
        <f t="shared" si="38"/>
        <v>0</v>
      </c>
      <c r="CSR36" s="26">
        <f t="shared" si="38"/>
        <v>357993.69349605299</v>
      </c>
      <c r="CSS36" s="26">
        <f t="shared" si="38"/>
        <v>0</v>
      </c>
      <c r="CST36" s="26">
        <f t="shared" si="38"/>
        <v>0</v>
      </c>
      <c r="CSU36" s="26">
        <f t="shared" si="38"/>
        <v>0</v>
      </c>
      <c r="CSV36" s="26">
        <f t="shared" si="38"/>
        <v>0</v>
      </c>
      <c r="CSW36" s="26">
        <f t="shared" si="38"/>
        <v>0</v>
      </c>
      <c r="CSX36" s="26">
        <f t="shared" si="38"/>
        <v>357993.69349605299</v>
      </c>
      <c r="CSY36" s="26">
        <f t="shared" si="38"/>
        <v>0</v>
      </c>
      <c r="CSZ36" s="26">
        <f t="shared" si="38"/>
        <v>0</v>
      </c>
      <c r="CTA36" s="26">
        <f t="shared" si="38"/>
        <v>0</v>
      </c>
      <c r="CTB36" s="26">
        <f t="shared" si="38"/>
        <v>0</v>
      </c>
      <c r="CTC36" s="26">
        <f t="shared" si="38"/>
        <v>0</v>
      </c>
      <c r="CTD36" s="26">
        <f t="shared" si="38"/>
        <v>357993.69349605299</v>
      </c>
      <c r="CTE36" s="26">
        <f t="shared" si="38"/>
        <v>0</v>
      </c>
      <c r="CTF36" s="26">
        <f t="shared" si="38"/>
        <v>0</v>
      </c>
      <c r="CTG36" s="26">
        <f t="shared" si="38"/>
        <v>0</v>
      </c>
      <c r="CTH36" s="26">
        <f t="shared" si="38"/>
        <v>0</v>
      </c>
      <c r="CTI36" s="26">
        <f t="shared" si="38"/>
        <v>0</v>
      </c>
      <c r="CTJ36" s="26">
        <f t="shared" si="38"/>
        <v>357993.69349605299</v>
      </c>
      <c r="CTK36" s="26">
        <f t="shared" si="38"/>
        <v>0</v>
      </c>
      <c r="CTL36" s="26">
        <f t="shared" si="38"/>
        <v>0</v>
      </c>
      <c r="CTM36" s="26">
        <f t="shared" si="38"/>
        <v>0</v>
      </c>
      <c r="CTN36" s="26">
        <f t="shared" si="38"/>
        <v>0</v>
      </c>
      <c r="CTO36" s="26">
        <f t="shared" si="38"/>
        <v>0</v>
      </c>
      <c r="CTP36" s="26">
        <f t="shared" si="38"/>
        <v>357993.69349605299</v>
      </c>
      <c r="CTQ36" s="26">
        <f t="shared" si="38"/>
        <v>0</v>
      </c>
      <c r="CTR36" s="26">
        <f t="shared" si="38"/>
        <v>0</v>
      </c>
      <c r="CTS36" s="26">
        <f t="shared" si="38"/>
        <v>0</v>
      </c>
      <c r="CTT36" s="26">
        <f t="shared" si="38"/>
        <v>0</v>
      </c>
      <c r="CTU36" s="26">
        <f t="shared" ref="CTU36:CWF36" si="39">SUM(CTO34:CTO37)</f>
        <v>0</v>
      </c>
      <c r="CTV36" s="26">
        <f t="shared" si="39"/>
        <v>357993.69349605299</v>
      </c>
      <c r="CTW36" s="26">
        <f t="shared" si="39"/>
        <v>0</v>
      </c>
      <c r="CTX36" s="26">
        <f t="shared" si="39"/>
        <v>0</v>
      </c>
      <c r="CTY36" s="26">
        <f t="shared" si="39"/>
        <v>0</v>
      </c>
      <c r="CTZ36" s="26">
        <f t="shared" si="39"/>
        <v>0</v>
      </c>
      <c r="CUA36" s="26">
        <f t="shared" si="39"/>
        <v>0</v>
      </c>
      <c r="CUB36" s="26">
        <f t="shared" si="39"/>
        <v>357993.69349605299</v>
      </c>
      <c r="CUC36" s="26">
        <f t="shared" si="39"/>
        <v>0</v>
      </c>
      <c r="CUD36" s="26">
        <f t="shared" si="39"/>
        <v>0</v>
      </c>
      <c r="CUE36" s="26">
        <f t="shared" si="39"/>
        <v>0</v>
      </c>
      <c r="CUF36" s="26">
        <f t="shared" si="39"/>
        <v>0</v>
      </c>
      <c r="CUG36" s="26">
        <f t="shared" si="39"/>
        <v>0</v>
      </c>
      <c r="CUH36" s="26">
        <f t="shared" si="39"/>
        <v>357993.69349605299</v>
      </c>
      <c r="CUI36" s="26">
        <f t="shared" si="39"/>
        <v>0</v>
      </c>
      <c r="CUJ36" s="26">
        <f t="shared" si="39"/>
        <v>0</v>
      </c>
      <c r="CUK36" s="26">
        <f t="shared" si="39"/>
        <v>0</v>
      </c>
      <c r="CUL36" s="26">
        <f t="shared" si="39"/>
        <v>0</v>
      </c>
      <c r="CUM36" s="26">
        <f t="shared" si="39"/>
        <v>0</v>
      </c>
      <c r="CUN36" s="26">
        <f t="shared" si="39"/>
        <v>357993.69349605299</v>
      </c>
      <c r="CUO36" s="26">
        <f t="shared" si="39"/>
        <v>0</v>
      </c>
      <c r="CUP36" s="26">
        <f t="shared" si="39"/>
        <v>0</v>
      </c>
      <c r="CUQ36" s="26">
        <f t="shared" si="39"/>
        <v>0</v>
      </c>
      <c r="CUR36" s="26">
        <f t="shared" si="39"/>
        <v>0</v>
      </c>
      <c r="CUS36" s="26">
        <f t="shared" si="39"/>
        <v>0</v>
      </c>
      <c r="CUT36" s="26">
        <f t="shared" si="39"/>
        <v>357993.69349605299</v>
      </c>
      <c r="CUU36" s="26">
        <f t="shared" si="39"/>
        <v>0</v>
      </c>
      <c r="CUV36" s="26">
        <f t="shared" si="39"/>
        <v>0</v>
      </c>
      <c r="CUW36" s="26">
        <f t="shared" si="39"/>
        <v>0</v>
      </c>
      <c r="CUX36" s="26">
        <f t="shared" si="39"/>
        <v>0</v>
      </c>
      <c r="CUY36" s="26">
        <f t="shared" si="39"/>
        <v>0</v>
      </c>
      <c r="CUZ36" s="26">
        <f t="shared" si="39"/>
        <v>357993.69349605299</v>
      </c>
      <c r="CVA36" s="26">
        <f t="shared" si="39"/>
        <v>0</v>
      </c>
      <c r="CVB36" s="26">
        <f t="shared" si="39"/>
        <v>0</v>
      </c>
      <c r="CVC36" s="26">
        <f t="shared" si="39"/>
        <v>0</v>
      </c>
      <c r="CVD36" s="26">
        <f t="shared" si="39"/>
        <v>0</v>
      </c>
      <c r="CVE36" s="26">
        <f t="shared" si="39"/>
        <v>0</v>
      </c>
      <c r="CVF36" s="26">
        <f t="shared" si="39"/>
        <v>357993.69349605299</v>
      </c>
      <c r="CVG36" s="26">
        <f t="shared" si="39"/>
        <v>0</v>
      </c>
      <c r="CVH36" s="26">
        <f t="shared" si="39"/>
        <v>0</v>
      </c>
      <c r="CVI36" s="26">
        <f t="shared" si="39"/>
        <v>0</v>
      </c>
      <c r="CVJ36" s="26">
        <f t="shared" si="39"/>
        <v>0</v>
      </c>
      <c r="CVK36" s="26">
        <f t="shared" si="39"/>
        <v>0</v>
      </c>
      <c r="CVL36" s="26">
        <f t="shared" si="39"/>
        <v>357993.69349605299</v>
      </c>
      <c r="CVM36" s="26">
        <f t="shared" si="39"/>
        <v>0</v>
      </c>
      <c r="CVN36" s="26">
        <f t="shared" si="39"/>
        <v>0</v>
      </c>
      <c r="CVO36" s="26">
        <f t="shared" si="39"/>
        <v>0</v>
      </c>
      <c r="CVP36" s="26">
        <f t="shared" si="39"/>
        <v>0</v>
      </c>
      <c r="CVQ36" s="26">
        <f t="shared" si="39"/>
        <v>0</v>
      </c>
      <c r="CVR36" s="26">
        <f t="shared" si="39"/>
        <v>357993.69349605299</v>
      </c>
      <c r="CVS36" s="26">
        <f t="shared" si="39"/>
        <v>0</v>
      </c>
      <c r="CVT36" s="26">
        <f t="shared" si="39"/>
        <v>0</v>
      </c>
      <c r="CVU36" s="26">
        <f t="shared" si="39"/>
        <v>0</v>
      </c>
      <c r="CVV36" s="26">
        <f t="shared" si="39"/>
        <v>0</v>
      </c>
      <c r="CVW36" s="26">
        <f t="shared" si="39"/>
        <v>0</v>
      </c>
      <c r="CVX36" s="26">
        <f t="shared" si="39"/>
        <v>357993.69349605299</v>
      </c>
      <c r="CVY36" s="26">
        <f t="shared" si="39"/>
        <v>0</v>
      </c>
      <c r="CVZ36" s="26">
        <f t="shared" si="39"/>
        <v>0</v>
      </c>
      <c r="CWA36" s="26">
        <f t="shared" si="39"/>
        <v>0</v>
      </c>
      <c r="CWB36" s="26">
        <f t="shared" si="39"/>
        <v>0</v>
      </c>
      <c r="CWC36" s="26">
        <f t="shared" si="39"/>
        <v>0</v>
      </c>
      <c r="CWD36" s="26">
        <f t="shared" si="39"/>
        <v>357993.69349605299</v>
      </c>
      <c r="CWE36" s="26">
        <f t="shared" si="39"/>
        <v>0</v>
      </c>
      <c r="CWF36" s="26">
        <f t="shared" si="39"/>
        <v>0</v>
      </c>
      <c r="CWG36" s="26">
        <f t="shared" ref="CWG36:CYR36" si="40">SUM(CWA34:CWA37)</f>
        <v>0</v>
      </c>
      <c r="CWH36" s="26">
        <f t="shared" si="40"/>
        <v>0</v>
      </c>
      <c r="CWI36" s="26">
        <f t="shared" si="40"/>
        <v>0</v>
      </c>
      <c r="CWJ36" s="26">
        <f t="shared" si="40"/>
        <v>357993.69349605299</v>
      </c>
      <c r="CWK36" s="26">
        <f t="shared" si="40"/>
        <v>0</v>
      </c>
      <c r="CWL36" s="26">
        <f t="shared" si="40"/>
        <v>0</v>
      </c>
      <c r="CWM36" s="26">
        <f t="shared" si="40"/>
        <v>0</v>
      </c>
      <c r="CWN36" s="26">
        <f t="shared" si="40"/>
        <v>0</v>
      </c>
      <c r="CWO36" s="26">
        <f t="shared" si="40"/>
        <v>0</v>
      </c>
      <c r="CWP36" s="26">
        <f t="shared" si="40"/>
        <v>357993.69349605299</v>
      </c>
      <c r="CWQ36" s="26">
        <f t="shared" si="40"/>
        <v>0</v>
      </c>
      <c r="CWR36" s="26">
        <f t="shared" si="40"/>
        <v>0</v>
      </c>
      <c r="CWS36" s="26">
        <f t="shared" si="40"/>
        <v>0</v>
      </c>
      <c r="CWT36" s="26">
        <f t="shared" si="40"/>
        <v>0</v>
      </c>
      <c r="CWU36" s="26">
        <f t="shared" si="40"/>
        <v>0</v>
      </c>
      <c r="CWV36" s="26">
        <f t="shared" si="40"/>
        <v>357993.69349605299</v>
      </c>
      <c r="CWW36" s="26">
        <f t="shared" si="40"/>
        <v>0</v>
      </c>
      <c r="CWX36" s="26">
        <f t="shared" si="40"/>
        <v>0</v>
      </c>
      <c r="CWY36" s="26">
        <f t="shared" si="40"/>
        <v>0</v>
      </c>
      <c r="CWZ36" s="26">
        <f t="shared" si="40"/>
        <v>0</v>
      </c>
      <c r="CXA36" s="26">
        <f t="shared" si="40"/>
        <v>0</v>
      </c>
      <c r="CXB36" s="26">
        <f t="shared" si="40"/>
        <v>357993.69349605299</v>
      </c>
      <c r="CXC36" s="26">
        <f t="shared" si="40"/>
        <v>0</v>
      </c>
      <c r="CXD36" s="26">
        <f t="shared" si="40"/>
        <v>0</v>
      </c>
      <c r="CXE36" s="26">
        <f t="shared" si="40"/>
        <v>0</v>
      </c>
      <c r="CXF36" s="26">
        <f t="shared" si="40"/>
        <v>0</v>
      </c>
      <c r="CXG36" s="26">
        <f t="shared" si="40"/>
        <v>0</v>
      </c>
      <c r="CXH36" s="26">
        <f t="shared" si="40"/>
        <v>357993.69349605299</v>
      </c>
      <c r="CXI36" s="26">
        <f t="shared" si="40"/>
        <v>0</v>
      </c>
      <c r="CXJ36" s="26">
        <f t="shared" si="40"/>
        <v>0</v>
      </c>
      <c r="CXK36" s="26">
        <f t="shared" si="40"/>
        <v>0</v>
      </c>
      <c r="CXL36" s="26">
        <f t="shared" si="40"/>
        <v>0</v>
      </c>
      <c r="CXM36" s="26">
        <f t="shared" si="40"/>
        <v>0</v>
      </c>
      <c r="CXN36" s="26">
        <f t="shared" si="40"/>
        <v>357993.69349605299</v>
      </c>
      <c r="CXO36" s="26">
        <f t="shared" si="40"/>
        <v>0</v>
      </c>
      <c r="CXP36" s="26">
        <f t="shared" si="40"/>
        <v>0</v>
      </c>
      <c r="CXQ36" s="26">
        <f t="shared" si="40"/>
        <v>0</v>
      </c>
      <c r="CXR36" s="26">
        <f t="shared" si="40"/>
        <v>0</v>
      </c>
      <c r="CXS36" s="26">
        <f t="shared" si="40"/>
        <v>0</v>
      </c>
      <c r="CXT36" s="26">
        <f t="shared" si="40"/>
        <v>357993.69349605299</v>
      </c>
      <c r="CXU36" s="26">
        <f t="shared" si="40"/>
        <v>0</v>
      </c>
      <c r="CXV36" s="26">
        <f t="shared" si="40"/>
        <v>0</v>
      </c>
      <c r="CXW36" s="26">
        <f t="shared" si="40"/>
        <v>0</v>
      </c>
      <c r="CXX36" s="26">
        <f t="shared" si="40"/>
        <v>0</v>
      </c>
      <c r="CXY36" s="26">
        <f t="shared" si="40"/>
        <v>0</v>
      </c>
      <c r="CXZ36" s="26">
        <f t="shared" si="40"/>
        <v>357993.69349605299</v>
      </c>
      <c r="CYA36" s="26">
        <f t="shared" si="40"/>
        <v>0</v>
      </c>
      <c r="CYB36" s="26">
        <f t="shared" si="40"/>
        <v>0</v>
      </c>
      <c r="CYC36" s="26">
        <f t="shared" si="40"/>
        <v>0</v>
      </c>
      <c r="CYD36" s="26">
        <f t="shared" si="40"/>
        <v>0</v>
      </c>
      <c r="CYE36" s="26">
        <f t="shared" si="40"/>
        <v>0</v>
      </c>
      <c r="CYF36" s="26">
        <f t="shared" si="40"/>
        <v>357993.69349605299</v>
      </c>
      <c r="CYG36" s="26">
        <f t="shared" si="40"/>
        <v>0</v>
      </c>
      <c r="CYH36" s="26">
        <f t="shared" si="40"/>
        <v>0</v>
      </c>
      <c r="CYI36" s="26">
        <f t="shared" si="40"/>
        <v>0</v>
      </c>
      <c r="CYJ36" s="26">
        <f t="shared" si="40"/>
        <v>0</v>
      </c>
      <c r="CYK36" s="26">
        <f t="shared" si="40"/>
        <v>0</v>
      </c>
      <c r="CYL36" s="26">
        <f t="shared" si="40"/>
        <v>357993.69349605299</v>
      </c>
      <c r="CYM36" s="26">
        <f t="shared" si="40"/>
        <v>0</v>
      </c>
      <c r="CYN36" s="26">
        <f t="shared" si="40"/>
        <v>0</v>
      </c>
      <c r="CYO36" s="26">
        <f t="shared" si="40"/>
        <v>0</v>
      </c>
      <c r="CYP36" s="26">
        <f t="shared" si="40"/>
        <v>0</v>
      </c>
      <c r="CYQ36" s="26">
        <f t="shared" si="40"/>
        <v>0</v>
      </c>
      <c r="CYR36" s="26">
        <f t="shared" si="40"/>
        <v>357993.69349605299</v>
      </c>
      <c r="CYS36" s="26">
        <f t="shared" ref="CYS36:DBD36" si="41">SUM(CYM34:CYM37)</f>
        <v>0</v>
      </c>
      <c r="CYT36" s="26">
        <f t="shared" si="41"/>
        <v>0</v>
      </c>
      <c r="CYU36" s="26">
        <f t="shared" si="41"/>
        <v>0</v>
      </c>
      <c r="CYV36" s="26">
        <f t="shared" si="41"/>
        <v>0</v>
      </c>
      <c r="CYW36" s="26">
        <f t="shared" si="41"/>
        <v>0</v>
      </c>
      <c r="CYX36" s="26">
        <f t="shared" si="41"/>
        <v>357993.69349605299</v>
      </c>
      <c r="CYY36" s="26">
        <f t="shared" si="41"/>
        <v>0</v>
      </c>
      <c r="CYZ36" s="26">
        <f t="shared" si="41"/>
        <v>0</v>
      </c>
      <c r="CZA36" s="26">
        <f t="shared" si="41"/>
        <v>0</v>
      </c>
      <c r="CZB36" s="26">
        <f t="shared" si="41"/>
        <v>0</v>
      </c>
      <c r="CZC36" s="26">
        <f t="shared" si="41"/>
        <v>0</v>
      </c>
      <c r="CZD36" s="26">
        <f t="shared" si="41"/>
        <v>357993.69349605299</v>
      </c>
      <c r="CZE36" s="26">
        <f t="shared" si="41"/>
        <v>0</v>
      </c>
      <c r="CZF36" s="26">
        <f t="shared" si="41"/>
        <v>0</v>
      </c>
      <c r="CZG36" s="26">
        <f t="shared" si="41"/>
        <v>0</v>
      </c>
      <c r="CZH36" s="26">
        <f t="shared" si="41"/>
        <v>0</v>
      </c>
      <c r="CZI36" s="26">
        <f t="shared" si="41"/>
        <v>0</v>
      </c>
      <c r="CZJ36" s="26">
        <f t="shared" si="41"/>
        <v>357993.69349605299</v>
      </c>
      <c r="CZK36" s="26">
        <f t="shared" si="41"/>
        <v>0</v>
      </c>
      <c r="CZL36" s="26">
        <f t="shared" si="41"/>
        <v>0</v>
      </c>
      <c r="CZM36" s="26">
        <f t="shared" si="41"/>
        <v>0</v>
      </c>
      <c r="CZN36" s="26">
        <f t="shared" si="41"/>
        <v>0</v>
      </c>
      <c r="CZO36" s="26">
        <f t="shared" si="41"/>
        <v>0</v>
      </c>
      <c r="CZP36" s="26">
        <f t="shared" si="41"/>
        <v>357993.69349605299</v>
      </c>
      <c r="CZQ36" s="26">
        <f t="shared" si="41"/>
        <v>0</v>
      </c>
      <c r="CZR36" s="26">
        <f t="shared" si="41"/>
        <v>0</v>
      </c>
      <c r="CZS36" s="26">
        <f t="shared" si="41"/>
        <v>0</v>
      </c>
      <c r="CZT36" s="26">
        <f t="shared" si="41"/>
        <v>0</v>
      </c>
      <c r="CZU36" s="26">
        <f t="shared" si="41"/>
        <v>0</v>
      </c>
      <c r="CZV36" s="26">
        <f t="shared" si="41"/>
        <v>357993.69349605299</v>
      </c>
      <c r="CZW36" s="26">
        <f t="shared" si="41"/>
        <v>0</v>
      </c>
      <c r="CZX36" s="26">
        <f t="shared" si="41"/>
        <v>0</v>
      </c>
      <c r="CZY36" s="26">
        <f t="shared" si="41"/>
        <v>0</v>
      </c>
      <c r="CZZ36" s="26">
        <f t="shared" si="41"/>
        <v>0</v>
      </c>
      <c r="DAA36" s="26">
        <f t="shared" si="41"/>
        <v>0</v>
      </c>
      <c r="DAB36" s="26">
        <f t="shared" si="41"/>
        <v>357993.69349605299</v>
      </c>
      <c r="DAC36" s="26">
        <f t="shared" si="41"/>
        <v>0</v>
      </c>
      <c r="DAD36" s="26">
        <f t="shared" si="41"/>
        <v>0</v>
      </c>
      <c r="DAE36" s="26">
        <f t="shared" si="41"/>
        <v>0</v>
      </c>
      <c r="DAF36" s="26">
        <f t="shared" si="41"/>
        <v>0</v>
      </c>
      <c r="DAG36" s="26">
        <f t="shared" si="41"/>
        <v>0</v>
      </c>
      <c r="DAH36" s="26">
        <f t="shared" si="41"/>
        <v>357993.69349605299</v>
      </c>
      <c r="DAI36" s="26">
        <f t="shared" si="41"/>
        <v>0</v>
      </c>
      <c r="DAJ36" s="26">
        <f t="shared" si="41"/>
        <v>0</v>
      </c>
      <c r="DAK36" s="26">
        <f t="shared" si="41"/>
        <v>0</v>
      </c>
      <c r="DAL36" s="26">
        <f t="shared" si="41"/>
        <v>0</v>
      </c>
      <c r="DAM36" s="26">
        <f t="shared" si="41"/>
        <v>0</v>
      </c>
      <c r="DAN36" s="26">
        <f t="shared" si="41"/>
        <v>357993.69349605299</v>
      </c>
      <c r="DAO36" s="26">
        <f t="shared" si="41"/>
        <v>0</v>
      </c>
      <c r="DAP36" s="26">
        <f t="shared" si="41"/>
        <v>0</v>
      </c>
      <c r="DAQ36" s="26">
        <f t="shared" si="41"/>
        <v>0</v>
      </c>
      <c r="DAR36" s="26">
        <f t="shared" si="41"/>
        <v>0</v>
      </c>
      <c r="DAS36" s="26">
        <f t="shared" si="41"/>
        <v>0</v>
      </c>
      <c r="DAT36" s="26">
        <f t="shared" si="41"/>
        <v>357993.69349605299</v>
      </c>
      <c r="DAU36" s="26">
        <f t="shared" si="41"/>
        <v>0</v>
      </c>
      <c r="DAV36" s="26">
        <f t="shared" si="41"/>
        <v>0</v>
      </c>
      <c r="DAW36" s="26">
        <f t="shared" si="41"/>
        <v>0</v>
      </c>
      <c r="DAX36" s="26">
        <f t="shared" si="41"/>
        <v>0</v>
      </c>
      <c r="DAY36" s="26">
        <f t="shared" si="41"/>
        <v>0</v>
      </c>
      <c r="DAZ36" s="26">
        <f t="shared" si="41"/>
        <v>357993.69349605299</v>
      </c>
      <c r="DBA36" s="26">
        <f t="shared" si="41"/>
        <v>0</v>
      </c>
      <c r="DBB36" s="26">
        <f t="shared" si="41"/>
        <v>0</v>
      </c>
      <c r="DBC36" s="26">
        <f t="shared" si="41"/>
        <v>0</v>
      </c>
      <c r="DBD36" s="26">
        <f t="shared" si="41"/>
        <v>0</v>
      </c>
      <c r="DBE36" s="26">
        <f t="shared" ref="DBE36:DDP36" si="42">SUM(DAY34:DAY37)</f>
        <v>0</v>
      </c>
      <c r="DBF36" s="26">
        <f t="shared" si="42"/>
        <v>357993.69349605299</v>
      </c>
      <c r="DBG36" s="26">
        <f t="shared" si="42"/>
        <v>0</v>
      </c>
      <c r="DBH36" s="26">
        <f t="shared" si="42"/>
        <v>0</v>
      </c>
      <c r="DBI36" s="26">
        <f t="shared" si="42"/>
        <v>0</v>
      </c>
      <c r="DBJ36" s="26">
        <f t="shared" si="42"/>
        <v>0</v>
      </c>
      <c r="DBK36" s="26">
        <f t="shared" si="42"/>
        <v>0</v>
      </c>
      <c r="DBL36" s="26">
        <f t="shared" si="42"/>
        <v>357993.69349605299</v>
      </c>
      <c r="DBM36" s="26">
        <f t="shared" si="42"/>
        <v>0</v>
      </c>
      <c r="DBN36" s="26">
        <f t="shared" si="42"/>
        <v>0</v>
      </c>
      <c r="DBO36" s="26">
        <f t="shared" si="42"/>
        <v>0</v>
      </c>
      <c r="DBP36" s="26">
        <f t="shared" si="42"/>
        <v>0</v>
      </c>
      <c r="DBQ36" s="26">
        <f t="shared" si="42"/>
        <v>0</v>
      </c>
      <c r="DBR36" s="26">
        <f t="shared" si="42"/>
        <v>357993.69349605299</v>
      </c>
      <c r="DBS36" s="26">
        <f t="shared" si="42"/>
        <v>0</v>
      </c>
      <c r="DBT36" s="26">
        <f t="shared" si="42"/>
        <v>0</v>
      </c>
      <c r="DBU36" s="26">
        <f t="shared" si="42"/>
        <v>0</v>
      </c>
      <c r="DBV36" s="26">
        <f t="shared" si="42"/>
        <v>0</v>
      </c>
      <c r="DBW36" s="26">
        <f t="shared" si="42"/>
        <v>0</v>
      </c>
      <c r="DBX36" s="26">
        <f t="shared" si="42"/>
        <v>357993.69349605299</v>
      </c>
      <c r="DBY36" s="26">
        <f t="shared" si="42"/>
        <v>0</v>
      </c>
      <c r="DBZ36" s="26">
        <f t="shared" si="42"/>
        <v>0</v>
      </c>
      <c r="DCA36" s="26">
        <f t="shared" si="42"/>
        <v>0</v>
      </c>
      <c r="DCB36" s="26">
        <f t="shared" si="42"/>
        <v>0</v>
      </c>
      <c r="DCC36" s="26">
        <f t="shared" si="42"/>
        <v>0</v>
      </c>
      <c r="DCD36" s="26">
        <f t="shared" si="42"/>
        <v>357993.69349605299</v>
      </c>
      <c r="DCE36" s="26">
        <f t="shared" si="42"/>
        <v>0</v>
      </c>
      <c r="DCF36" s="26">
        <f t="shared" si="42"/>
        <v>0</v>
      </c>
      <c r="DCG36" s="26">
        <f t="shared" si="42"/>
        <v>0</v>
      </c>
      <c r="DCH36" s="26">
        <f t="shared" si="42"/>
        <v>0</v>
      </c>
      <c r="DCI36" s="26">
        <f t="shared" si="42"/>
        <v>0</v>
      </c>
      <c r="DCJ36" s="26">
        <f t="shared" si="42"/>
        <v>357993.69349605299</v>
      </c>
      <c r="DCK36" s="26">
        <f t="shared" si="42"/>
        <v>0</v>
      </c>
      <c r="DCL36" s="26">
        <f t="shared" si="42"/>
        <v>0</v>
      </c>
      <c r="DCM36" s="26">
        <f t="shared" si="42"/>
        <v>0</v>
      </c>
      <c r="DCN36" s="26">
        <f t="shared" si="42"/>
        <v>0</v>
      </c>
      <c r="DCO36" s="26">
        <f t="shared" si="42"/>
        <v>0</v>
      </c>
      <c r="DCP36" s="26">
        <f t="shared" si="42"/>
        <v>357993.69349605299</v>
      </c>
      <c r="DCQ36" s="26">
        <f t="shared" si="42"/>
        <v>0</v>
      </c>
      <c r="DCR36" s="26">
        <f t="shared" si="42"/>
        <v>0</v>
      </c>
      <c r="DCS36" s="26">
        <f t="shared" si="42"/>
        <v>0</v>
      </c>
      <c r="DCT36" s="26">
        <f t="shared" si="42"/>
        <v>0</v>
      </c>
      <c r="DCU36" s="26">
        <f t="shared" si="42"/>
        <v>0</v>
      </c>
      <c r="DCV36" s="26">
        <f t="shared" si="42"/>
        <v>357993.69349605299</v>
      </c>
      <c r="DCW36" s="26">
        <f t="shared" si="42"/>
        <v>0</v>
      </c>
      <c r="DCX36" s="26">
        <f t="shared" si="42"/>
        <v>0</v>
      </c>
      <c r="DCY36" s="26">
        <f t="shared" si="42"/>
        <v>0</v>
      </c>
      <c r="DCZ36" s="26">
        <f t="shared" si="42"/>
        <v>0</v>
      </c>
      <c r="DDA36" s="26">
        <f t="shared" si="42"/>
        <v>0</v>
      </c>
      <c r="DDB36" s="26">
        <f t="shared" si="42"/>
        <v>357993.69349605299</v>
      </c>
      <c r="DDC36" s="26">
        <f t="shared" si="42"/>
        <v>0</v>
      </c>
      <c r="DDD36" s="26">
        <f t="shared" si="42"/>
        <v>0</v>
      </c>
      <c r="DDE36" s="26">
        <f t="shared" si="42"/>
        <v>0</v>
      </c>
      <c r="DDF36" s="26">
        <f t="shared" si="42"/>
        <v>0</v>
      </c>
      <c r="DDG36" s="26">
        <f t="shared" si="42"/>
        <v>0</v>
      </c>
      <c r="DDH36" s="26">
        <f t="shared" si="42"/>
        <v>357993.69349605299</v>
      </c>
      <c r="DDI36" s="26">
        <f t="shared" si="42"/>
        <v>0</v>
      </c>
      <c r="DDJ36" s="26">
        <f t="shared" si="42"/>
        <v>0</v>
      </c>
      <c r="DDK36" s="26">
        <f t="shared" si="42"/>
        <v>0</v>
      </c>
      <c r="DDL36" s="26">
        <f t="shared" si="42"/>
        <v>0</v>
      </c>
      <c r="DDM36" s="26">
        <f t="shared" si="42"/>
        <v>0</v>
      </c>
      <c r="DDN36" s="26">
        <f t="shared" si="42"/>
        <v>357993.69349605299</v>
      </c>
      <c r="DDO36" s="26">
        <f t="shared" si="42"/>
        <v>0</v>
      </c>
      <c r="DDP36" s="26">
        <f t="shared" si="42"/>
        <v>0</v>
      </c>
      <c r="DDQ36" s="26">
        <f t="shared" ref="DDQ36:DGB36" si="43">SUM(DDK34:DDK37)</f>
        <v>0</v>
      </c>
      <c r="DDR36" s="26">
        <f t="shared" si="43"/>
        <v>0</v>
      </c>
      <c r="DDS36" s="26">
        <f t="shared" si="43"/>
        <v>0</v>
      </c>
      <c r="DDT36" s="26">
        <f t="shared" si="43"/>
        <v>357993.69349605299</v>
      </c>
      <c r="DDU36" s="26">
        <f t="shared" si="43"/>
        <v>0</v>
      </c>
      <c r="DDV36" s="26">
        <f t="shared" si="43"/>
        <v>0</v>
      </c>
      <c r="DDW36" s="26">
        <f t="shared" si="43"/>
        <v>0</v>
      </c>
      <c r="DDX36" s="26">
        <f t="shared" si="43"/>
        <v>0</v>
      </c>
      <c r="DDY36" s="26">
        <f t="shared" si="43"/>
        <v>0</v>
      </c>
      <c r="DDZ36" s="26">
        <f t="shared" si="43"/>
        <v>357993.69349605299</v>
      </c>
      <c r="DEA36" s="26">
        <f t="shared" si="43"/>
        <v>0</v>
      </c>
      <c r="DEB36" s="26">
        <f t="shared" si="43"/>
        <v>0</v>
      </c>
      <c r="DEC36" s="26">
        <f t="shared" si="43"/>
        <v>0</v>
      </c>
      <c r="DED36" s="26">
        <f t="shared" si="43"/>
        <v>0</v>
      </c>
      <c r="DEE36" s="26">
        <f t="shared" si="43"/>
        <v>0</v>
      </c>
      <c r="DEF36" s="26">
        <f t="shared" si="43"/>
        <v>357993.69349605299</v>
      </c>
      <c r="DEG36" s="26">
        <f t="shared" si="43"/>
        <v>0</v>
      </c>
      <c r="DEH36" s="26">
        <f t="shared" si="43"/>
        <v>0</v>
      </c>
      <c r="DEI36" s="26">
        <f t="shared" si="43"/>
        <v>0</v>
      </c>
      <c r="DEJ36" s="26">
        <f t="shared" si="43"/>
        <v>0</v>
      </c>
      <c r="DEK36" s="26">
        <f t="shared" si="43"/>
        <v>0</v>
      </c>
      <c r="DEL36" s="26">
        <f t="shared" si="43"/>
        <v>357993.69349605299</v>
      </c>
      <c r="DEM36" s="26">
        <f t="shared" si="43"/>
        <v>0</v>
      </c>
      <c r="DEN36" s="26">
        <f t="shared" si="43"/>
        <v>0</v>
      </c>
      <c r="DEO36" s="26">
        <f t="shared" si="43"/>
        <v>0</v>
      </c>
      <c r="DEP36" s="26">
        <f t="shared" si="43"/>
        <v>0</v>
      </c>
      <c r="DEQ36" s="26">
        <f t="shared" si="43"/>
        <v>0</v>
      </c>
      <c r="DER36" s="26">
        <f t="shared" si="43"/>
        <v>357993.69349605299</v>
      </c>
      <c r="DES36" s="26">
        <f t="shared" si="43"/>
        <v>0</v>
      </c>
      <c r="DET36" s="26">
        <f t="shared" si="43"/>
        <v>0</v>
      </c>
      <c r="DEU36" s="26">
        <f t="shared" si="43"/>
        <v>0</v>
      </c>
      <c r="DEV36" s="26">
        <f t="shared" si="43"/>
        <v>0</v>
      </c>
      <c r="DEW36" s="26">
        <f t="shared" si="43"/>
        <v>0</v>
      </c>
      <c r="DEX36" s="26">
        <f t="shared" si="43"/>
        <v>357993.69349605299</v>
      </c>
      <c r="DEY36" s="26">
        <f t="shared" si="43"/>
        <v>0</v>
      </c>
      <c r="DEZ36" s="26">
        <f t="shared" si="43"/>
        <v>0</v>
      </c>
      <c r="DFA36" s="26">
        <f t="shared" si="43"/>
        <v>0</v>
      </c>
      <c r="DFB36" s="26">
        <f t="shared" si="43"/>
        <v>0</v>
      </c>
      <c r="DFC36" s="26">
        <f t="shared" si="43"/>
        <v>0</v>
      </c>
      <c r="DFD36" s="26">
        <f t="shared" si="43"/>
        <v>357993.69349605299</v>
      </c>
      <c r="DFE36" s="26">
        <f t="shared" si="43"/>
        <v>0</v>
      </c>
      <c r="DFF36" s="26">
        <f t="shared" si="43"/>
        <v>0</v>
      </c>
      <c r="DFG36" s="26">
        <f t="shared" si="43"/>
        <v>0</v>
      </c>
      <c r="DFH36" s="26">
        <f t="shared" si="43"/>
        <v>0</v>
      </c>
      <c r="DFI36" s="26">
        <f t="shared" si="43"/>
        <v>0</v>
      </c>
      <c r="DFJ36" s="26">
        <f t="shared" si="43"/>
        <v>357993.69349605299</v>
      </c>
      <c r="DFK36" s="26">
        <f t="shared" si="43"/>
        <v>0</v>
      </c>
      <c r="DFL36" s="26">
        <f t="shared" si="43"/>
        <v>0</v>
      </c>
      <c r="DFM36" s="26">
        <f t="shared" si="43"/>
        <v>0</v>
      </c>
      <c r="DFN36" s="26">
        <f t="shared" si="43"/>
        <v>0</v>
      </c>
      <c r="DFO36" s="26">
        <f t="shared" si="43"/>
        <v>0</v>
      </c>
      <c r="DFP36" s="26">
        <f t="shared" si="43"/>
        <v>357993.69349605299</v>
      </c>
      <c r="DFQ36" s="26">
        <f t="shared" si="43"/>
        <v>0</v>
      </c>
      <c r="DFR36" s="26">
        <f t="shared" si="43"/>
        <v>0</v>
      </c>
      <c r="DFS36" s="26">
        <f t="shared" si="43"/>
        <v>0</v>
      </c>
      <c r="DFT36" s="26">
        <f t="shared" si="43"/>
        <v>0</v>
      </c>
      <c r="DFU36" s="26">
        <f t="shared" si="43"/>
        <v>0</v>
      </c>
      <c r="DFV36" s="26">
        <f t="shared" si="43"/>
        <v>357993.69349605299</v>
      </c>
      <c r="DFW36" s="26">
        <f t="shared" si="43"/>
        <v>0</v>
      </c>
      <c r="DFX36" s="26">
        <f t="shared" si="43"/>
        <v>0</v>
      </c>
      <c r="DFY36" s="26">
        <f t="shared" si="43"/>
        <v>0</v>
      </c>
      <c r="DFZ36" s="26">
        <f t="shared" si="43"/>
        <v>0</v>
      </c>
      <c r="DGA36" s="26">
        <f t="shared" si="43"/>
        <v>0</v>
      </c>
      <c r="DGB36" s="26">
        <f t="shared" si="43"/>
        <v>357993.69349605299</v>
      </c>
      <c r="DGC36" s="26">
        <f t="shared" ref="DGC36:DIN36" si="44">SUM(DFW34:DFW37)</f>
        <v>0</v>
      </c>
      <c r="DGD36" s="26">
        <f t="shared" si="44"/>
        <v>0</v>
      </c>
      <c r="DGE36" s="26">
        <f t="shared" si="44"/>
        <v>0</v>
      </c>
      <c r="DGF36" s="26">
        <f t="shared" si="44"/>
        <v>0</v>
      </c>
      <c r="DGG36" s="26">
        <f t="shared" si="44"/>
        <v>0</v>
      </c>
      <c r="DGH36" s="26">
        <f t="shared" si="44"/>
        <v>357993.69349605299</v>
      </c>
      <c r="DGI36" s="26">
        <f t="shared" si="44"/>
        <v>0</v>
      </c>
      <c r="DGJ36" s="26">
        <f t="shared" si="44"/>
        <v>0</v>
      </c>
      <c r="DGK36" s="26">
        <f t="shared" si="44"/>
        <v>0</v>
      </c>
      <c r="DGL36" s="26">
        <f t="shared" si="44"/>
        <v>0</v>
      </c>
      <c r="DGM36" s="26">
        <f t="shared" si="44"/>
        <v>0</v>
      </c>
      <c r="DGN36" s="26">
        <f t="shared" si="44"/>
        <v>357993.69349605299</v>
      </c>
      <c r="DGO36" s="26">
        <f t="shared" si="44"/>
        <v>0</v>
      </c>
      <c r="DGP36" s="26">
        <f t="shared" si="44"/>
        <v>0</v>
      </c>
      <c r="DGQ36" s="26">
        <f t="shared" si="44"/>
        <v>0</v>
      </c>
      <c r="DGR36" s="26">
        <f t="shared" si="44"/>
        <v>0</v>
      </c>
      <c r="DGS36" s="26">
        <f t="shared" si="44"/>
        <v>0</v>
      </c>
      <c r="DGT36" s="26">
        <f t="shared" si="44"/>
        <v>357993.69349605299</v>
      </c>
      <c r="DGU36" s="26">
        <f t="shared" si="44"/>
        <v>0</v>
      </c>
      <c r="DGV36" s="26">
        <f t="shared" si="44"/>
        <v>0</v>
      </c>
      <c r="DGW36" s="26">
        <f t="shared" si="44"/>
        <v>0</v>
      </c>
      <c r="DGX36" s="26">
        <f t="shared" si="44"/>
        <v>0</v>
      </c>
      <c r="DGY36" s="26">
        <f t="shared" si="44"/>
        <v>0</v>
      </c>
      <c r="DGZ36" s="26">
        <f t="shared" si="44"/>
        <v>357993.69349605299</v>
      </c>
      <c r="DHA36" s="26">
        <f t="shared" si="44"/>
        <v>0</v>
      </c>
      <c r="DHB36" s="26">
        <f t="shared" si="44"/>
        <v>0</v>
      </c>
      <c r="DHC36" s="26">
        <f t="shared" si="44"/>
        <v>0</v>
      </c>
      <c r="DHD36" s="26">
        <f t="shared" si="44"/>
        <v>0</v>
      </c>
      <c r="DHE36" s="26">
        <f t="shared" si="44"/>
        <v>0</v>
      </c>
      <c r="DHF36" s="26">
        <f t="shared" si="44"/>
        <v>357993.69349605299</v>
      </c>
      <c r="DHG36" s="26">
        <f t="shared" si="44"/>
        <v>0</v>
      </c>
      <c r="DHH36" s="26">
        <f t="shared" si="44"/>
        <v>0</v>
      </c>
      <c r="DHI36" s="26">
        <f t="shared" si="44"/>
        <v>0</v>
      </c>
      <c r="DHJ36" s="26">
        <f t="shared" si="44"/>
        <v>0</v>
      </c>
      <c r="DHK36" s="26">
        <f t="shared" si="44"/>
        <v>0</v>
      </c>
      <c r="DHL36" s="26">
        <f t="shared" si="44"/>
        <v>357993.69349605299</v>
      </c>
      <c r="DHM36" s="26">
        <f t="shared" si="44"/>
        <v>0</v>
      </c>
      <c r="DHN36" s="26">
        <f t="shared" si="44"/>
        <v>0</v>
      </c>
      <c r="DHO36" s="26">
        <f t="shared" si="44"/>
        <v>0</v>
      </c>
      <c r="DHP36" s="26">
        <f t="shared" si="44"/>
        <v>0</v>
      </c>
      <c r="DHQ36" s="26">
        <f t="shared" si="44"/>
        <v>0</v>
      </c>
      <c r="DHR36" s="26">
        <f t="shared" si="44"/>
        <v>357993.69349605299</v>
      </c>
      <c r="DHS36" s="26">
        <f t="shared" si="44"/>
        <v>0</v>
      </c>
      <c r="DHT36" s="26">
        <f t="shared" si="44"/>
        <v>0</v>
      </c>
      <c r="DHU36" s="26">
        <f t="shared" si="44"/>
        <v>0</v>
      </c>
      <c r="DHV36" s="26">
        <f t="shared" si="44"/>
        <v>0</v>
      </c>
      <c r="DHW36" s="26">
        <f t="shared" si="44"/>
        <v>0</v>
      </c>
      <c r="DHX36" s="26">
        <f t="shared" si="44"/>
        <v>357993.69349605299</v>
      </c>
      <c r="DHY36" s="26">
        <f t="shared" si="44"/>
        <v>0</v>
      </c>
      <c r="DHZ36" s="26">
        <f t="shared" si="44"/>
        <v>0</v>
      </c>
      <c r="DIA36" s="26">
        <f t="shared" si="44"/>
        <v>0</v>
      </c>
      <c r="DIB36" s="26">
        <f t="shared" si="44"/>
        <v>0</v>
      </c>
      <c r="DIC36" s="26">
        <f t="shared" si="44"/>
        <v>0</v>
      </c>
      <c r="DID36" s="26">
        <f t="shared" si="44"/>
        <v>357993.69349605299</v>
      </c>
      <c r="DIE36" s="26">
        <f t="shared" si="44"/>
        <v>0</v>
      </c>
      <c r="DIF36" s="26">
        <f t="shared" si="44"/>
        <v>0</v>
      </c>
      <c r="DIG36" s="26">
        <f t="shared" si="44"/>
        <v>0</v>
      </c>
      <c r="DIH36" s="26">
        <f t="shared" si="44"/>
        <v>0</v>
      </c>
      <c r="DII36" s="26">
        <f t="shared" si="44"/>
        <v>0</v>
      </c>
      <c r="DIJ36" s="26">
        <f t="shared" si="44"/>
        <v>357993.69349605299</v>
      </c>
      <c r="DIK36" s="26">
        <f t="shared" si="44"/>
        <v>0</v>
      </c>
      <c r="DIL36" s="26">
        <f t="shared" si="44"/>
        <v>0</v>
      </c>
      <c r="DIM36" s="26">
        <f t="shared" si="44"/>
        <v>0</v>
      </c>
      <c r="DIN36" s="26">
        <f t="shared" si="44"/>
        <v>0</v>
      </c>
      <c r="DIO36" s="26">
        <f t="shared" ref="DIO36:DKZ36" si="45">SUM(DII34:DII37)</f>
        <v>0</v>
      </c>
      <c r="DIP36" s="26">
        <f t="shared" si="45"/>
        <v>357993.69349605299</v>
      </c>
      <c r="DIQ36" s="26">
        <f t="shared" si="45"/>
        <v>0</v>
      </c>
      <c r="DIR36" s="26">
        <f t="shared" si="45"/>
        <v>0</v>
      </c>
      <c r="DIS36" s="26">
        <f t="shared" si="45"/>
        <v>0</v>
      </c>
      <c r="DIT36" s="26">
        <f t="shared" si="45"/>
        <v>0</v>
      </c>
      <c r="DIU36" s="26">
        <f t="shared" si="45"/>
        <v>0</v>
      </c>
      <c r="DIV36" s="26">
        <f t="shared" si="45"/>
        <v>357993.69349605299</v>
      </c>
      <c r="DIW36" s="26">
        <f t="shared" si="45"/>
        <v>0</v>
      </c>
      <c r="DIX36" s="26">
        <f t="shared" si="45"/>
        <v>0</v>
      </c>
      <c r="DIY36" s="26">
        <f t="shared" si="45"/>
        <v>0</v>
      </c>
      <c r="DIZ36" s="26">
        <f t="shared" si="45"/>
        <v>0</v>
      </c>
      <c r="DJA36" s="26">
        <f t="shared" si="45"/>
        <v>0</v>
      </c>
      <c r="DJB36" s="26">
        <f t="shared" si="45"/>
        <v>357993.69349605299</v>
      </c>
      <c r="DJC36" s="26">
        <f t="shared" si="45"/>
        <v>0</v>
      </c>
      <c r="DJD36" s="26">
        <f t="shared" si="45"/>
        <v>0</v>
      </c>
      <c r="DJE36" s="26">
        <f t="shared" si="45"/>
        <v>0</v>
      </c>
      <c r="DJF36" s="26">
        <f t="shared" si="45"/>
        <v>0</v>
      </c>
      <c r="DJG36" s="26">
        <f t="shared" si="45"/>
        <v>0</v>
      </c>
      <c r="DJH36" s="26">
        <f t="shared" si="45"/>
        <v>357993.69349605299</v>
      </c>
      <c r="DJI36" s="26">
        <f t="shared" si="45"/>
        <v>0</v>
      </c>
      <c r="DJJ36" s="26">
        <f t="shared" si="45"/>
        <v>0</v>
      </c>
      <c r="DJK36" s="26">
        <f t="shared" si="45"/>
        <v>0</v>
      </c>
      <c r="DJL36" s="26">
        <f t="shared" si="45"/>
        <v>0</v>
      </c>
      <c r="DJM36" s="26">
        <f t="shared" si="45"/>
        <v>0</v>
      </c>
      <c r="DJN36" s="26">
        <f t="shared" si="45"/>
        <v>357993.69349605299</v>
      </c>
      <c r="DJO36" s="26">
        <f t="shared" si="45"/>
        <v>0</v>
      </c>
      <c r="DJP36" s="26">
        <f t="shared" si="45"/>
        <v>0</v>
      </c>
      <c r="DJQ36" s="26">
        <f t="shared" si="45"/>
        <v>0</v>
      </c>
      <c r="DJR36" s="26">
        <f t="shared" si="45"/>
        <v>0</v>
      </c>
      <c r="DJS36" s="26">
        <f t="shared" si="45"/>
        <v>0</v>
      </c>
      <c r="DJT36" s="26">
        <f t="shared" si="45"/>
        <v>357993.69349605299</v>
      </c>
      <c r="DJU36" s="26">
        <f t="shared" si="45"/>
        <v>0</v>
      </c>
      <c r="DJV36" s="26">
        <f t="shared" si="45"/>
        <v>0</v>
      </c>
      <c r="DJW36" s="26">
        <f t="shared" si="45"/>
        <v>0</v>
      </c>
      <c r="DJX36" s="26">
        <f t="shared" si="45"/>
        <v>0</v>
      </c>
      <c r="DJY36" s="26">
        <f t="shared" si="45"/>
        <v>0</v>
      </c>
      <c r="DJZ36" s="26">
        <f t="shared" si="45"/>
        <v>357993.69349605299</v>
      </c>
      <c r="DKA36" s="26">
        <f t="shared" si="45"/>
        <v>0</v>
      </c>
      <c r="DKB36" s="26">
        <f t="shared" si="45"/>
        <v>0</v>
      </c>
      <c r="DKC36" s="26">
        <f t="shared" si="45"/>
        <v>0</v>
      </c>
      <c r="DKD36" s="26">
        <f t="shared" si="45"/>
        <v>0</v>
      </c>
      <c r="DKE36" s="26">
        <f t="shared" si="45"/>
        <v>0</v>
      </c>
      <c r="DKF36" s="26">
        <f t="shared" si="45"/>
        <v>357993.69349605299</v>
      </c>
      <c r="DKG36" s="26">
        <f t="shared" si="45"/>
        <v>0</v>
      </c>
      <c r="DKH36" s="26">
        <f t="shared" si="45"/>
        <v>0</v>
      </c>
      <c r="DKI36" s="26">
        <f t="shared" si="45"/>
        <v>0</v>
      </c>
      <c r="DKJ36" s="26">
        <f t="shared" si="45"/>
        <v>0</v>
      </c>
      <c r="DKK36" s="26">
        <f t="shared" si="45"/>
        <v>0</v>
      </c>
      <c r="DKL36" s="26">
        <f t="shared" si="45"/>
        <v>357993.69349605299</v>
      </c>
      <c r="DKM36" s="26">
        <f t="shared" si="45"/>
        <v>0</v>
      </c>
      <c r="DKN36" s="26">
        <f t="shared" si="45"/>
        <v>0</v>
      </c>
      <c r="DKO36" s="26">
        <f t="shared" si="45"/>
        <v>0</v>
      </c>
      <c r="DKP36" s="26">
        <f t="shared" si="45"/>
        <v>0</v>
      </c>
      <c r="DKQ36" s="26">
        <f t="shared" si="45"/>
        <v>0</v>
      </c>
      <c r="DKR36" s="26">
        <f t="shared" si="45"/>
        <v>357993.69349605299</v>
      </c>
      <c r="DKS36" s="26">
        <f t="shared" si="45"/>
        <v>0</v>
      </c>
      <c r="DKT36" s="26">
        <f t="shared" si="45"/>
        <v>0</v>
      </c>
      <c r="DKU36" s="26">
        <f t="shared" si="45"/>
        <v>0</v>
      </c>
      <c r="DKV36" s="26">
        <f t="shared" si="45"/>
        <v>0</v>
      </c>
      <c r="DKW36" s="26">
        <f t="shared" si="45"/>
        <v>0</v>
      </c>
      <c r="DKX36" s="26">
        <f t="shared" si="45"/>
        <v>357993.69349605299</v>
      </c>
      <c r="DKY36" s="26">
        <f t="shared" si="45"/>
        <v>0</v>
      </c>
      <c r="DKZ36" s="26">
        <f t="shared" si="45"/>
        <v>0</v>
      </c>
      <c r="DLA36" s="26">
        <f t="shared" ref="DLA36:DNL36" si="46">SUM(DKU34:DKU37)</f>
        <v>0</v>
      </c>
      <c r="DLB36" s="26">
        <f t="shared" si="46"/>
        <v>0</v>
      </c>
      <c r="DLC36" s="26">
        <f t="shared" si="46"/>
        <v>0</v>
      </c>
      <c r="DLD36" s="26">
        <f t="shared" si="46"/>
        <v>357993.69349605299</v>
      </c>
      <c r="DLE36" s="26">
        <f t="shared" si="46"/>
        <v>0</v>
      </c>
      <c r="DLF36" s="26">
        <f t="shared" si="46"/>
        <v>0</v>
      </c>
      <c r="DLG36" s="26">
        <f t="shared" si="46"/>
        <v>0</v>
      </c>
      <c r="DLH36" s="26">
        <f t="shared" si="46"/>
        <v>0</v>
      </c>
      <c r="DLI36" s="26">
        <f t="shared" si="46"/>
        <v>0</v>
      </c>
      <c r="DLJ36" s="26">
        <f t="shared" si="46"/>
        <v>357993.69349605299</v>
      </c>
      <c r="DLK36" s="26">
        <f t="shared" si="46"/>
        <v>0</v>
      </c>
      <c r="DLL36" s="26">
        <f t="shared" si="46"/>
        <v>0</v>
      </c>
      <c r="DLM36" s="26">
        <f t="shared" si="46"/>
        <v>0</v>
      </c>
      <c r="DLN36" s="26">
        <f t="shared" si="46"/>
        <v>0</v>
      </c>
      <c r="DLO36" s="26">
        <f t="shared" si="46"/>
        <v>0</v>
      </c>
      <c r="DLP36" s="26">
        <f t="shared" si="46"/>
        <v>357993.69349605299</v>
      </c>
      <c r="DLQ36" s="26">
        <f t="shared" si="46"/>
        <v>0</v>
      </c>
      <c r="DLR36" s="26">
        <f t="shared" si="46"/>
        <v>0</v>
      </c>
      <c r="DLS36" s="26">
        <f t="shared" si="46"/>
        <v>0</v>
      </c>
      <c r="DLT36" s="26">
        <f t="shared" si="46"/>
        <v>0</v>
      </c>
      <c r="DLU36" s="26">
        <f t="shared" si="46"/>
        <v>0</v>
      </c>
      <c r="DLV36" s="26">
        <f t="shared" si="46"/>
        <v>357993.69349605299</v>
      </c>
      <c r="DLW36" s="26">
        <f t="shared" si="46"/>
        <v>0</v>
      </c>
      <c r="DLX36" s="26">
        <f t="shared" si="46"/>
        <v>0</v>
      </c>
      <c r="DLY36" s="26">
        <f t="shared" si="46"/>
        <v>0</v>
      </c>
      <c r="DLZ36" s="26">
        <f t="shared" si="46"/>
        <v>0</v>
      </c>
      <c r="DMA36" s="26">
        <f t="shared" si="46"/>
        <v>0</v>
      </c>
      <c r="DMB36" s="26">
        <f t="shared" si="46"/>
        <v>357993.69349605299</v>
      </c>
      <c r="DMC36" s="26">
        <f t="shared" si="46"/>
        <v>0</v>
      </c>
      <c r="DMD36" s="26">
        <f t="shared" si="46"/>
        <v>0</v>
      </c>
      <c r="DME36" s="26">
        <f t="shared" si="46"/>
        <v>0</v>
      </c>
      <c r="DMF36" s="26">
        <f t="shared" si="46"/>
        <v>0</v>
      </c>
      <c r="DMG36" s="26">
        <f t="shared" si="46"/>
        <v>0</v>
      </c>
      <c r="DMH36" s="26">
        <f t="shared" si="46"/>
        <v>357993.69349605299</v>
      </c>
      <c r="DMI36" s="26">
        <f t="shared" si="46"/>
        <v>0</v>
      </c>
      <c r="DMJ36" s="26">
        <f t="shared" si="46"/>
        <v>0</v>
      </c>
      <c r="DMK36" s="26">
        <f t="shared" si="46"/>
        <v>0</v>
      </c>
      <c r="DML36" s="26">
        <f t="shared" si="46"/>
        <v>0</v>
      </c>
      <c r="DMM36" s="26">
        <f t="shared" si="46"/>
        <v>0</v>
      </c>
      <c r="DMN36" s="26">
        <f t="shared" si="46"/>
        <v>357993.69349605299</v>
      </c>
      <c r="DMO36" s="26">
        <f t="shared" si="46"/>
        <v>0</v>
      </c>
      <c r="DMP36" s="26">
        <f t="shared" si="46"/>
        <v>0</v>
      </c>
      <c r="DMQ36" s="26">
        <f t="shared" si="46"/>
        <v>0</v>
      </c>
      <c r="DMR36" s="26">
        <f t="shared" si="46"/>
        <v>0</v>
      </c>
      <c r="DMS36" s="26">
        <f t="shared" si="46"/>
        <v>0</v>
      </c>
      <c r="DMT36" s="26">
        <f t="shared" si="46"/>
        <v>357993.69349605299</v>
      </c>
      <c r="DMU36" s="26">
        <f t="shared" si="46"/>
        <v>0</v>
      </c>
      <c r="DMV36" s="26">
        <f t="shared" si="46"/>
        <v>0</v>
      </c>
      <c r="DMW36" s="26">
        <f t="shared" si="46"/>
        <v>0</v>
      </c>
      <c r="DMX36" s="26">
        <f t="shared" si="46"/>
        <v>0</v>
      </c>
      <c r="DMY36" s="26">
        <f t="shared" si="46"/>
        <v>0</v>
      </c>
      <c r="DMZ36" s="26">
        <f t="shared" si="46"/>
        <v>357993.69349605299</v>
      </c>
      <c r="DNA36" s="26">
        <f t="shared" si="46"/>
        <v>0</v>
      </c>
      <c r="DNB36" s="26">
        <f t="shared" si="46"/>
        <v>0</v>
      </c>
      <c r="DNC36" s="26">
        <f t="shared" si="46"/>
        <v>0</v>
      </c>
      <c r="DND36" s="26">
        <f t="shared" si="46"/>
        <v>0</v>
      </c>
      <c r="DNE36" s="26">
        <f t="shared" si="46"/>
        <v>0</v>
      </c>
      <c r="DNF36" s="26">
        <f t="shared" si="46"/>
        <v>357993.69349605299</v>
      </c>
      <c r="DNG36" s="26">
        <f t="shared" si="46"/>
        <v>0</v>
      </c>
      <c r="DNH36" s="26">
        <f t="shared" si="46"/>
        <v>0</v>
      </c>
      <c r="DNI36" s="26">
        <f t="shared" si="46"/>
        <v>0</v>
      </c>
      <c r="DNJ36" s="26">
        <f t="shared" si="46"/>
        <v>0</v>
      </c>
      <c r="DNK36" s="26">
        <f t="shared" si="46"/>
        <v>0</v>
      </c>
      <c r="DNL36" s="26">
        <f t="shared" si="46"/>
        <v>357993.69349605299</v>
      </c>
      <c r="DNM36" s="26">
        <f t="shared" ref="DNM36:DPX36" si="47">SUM(DNG34:DNG37)</f>
        <v>0</v>
      </c>
      <c r="DNN36" s="26">
        <f t="shared" si="47"/>
        <v>0</v>
      </c>
      <c r="DNO36" s="26">
        <f t="shared" si="47"/>
        <v>0</v>
      </c>
      <c r="DNP36" s="26">
        <f t="shared" si="47"/>
        <v>0</v>
      </c>
      <c r="DNQ36" s="26">
        <f t="shared" si="47"/>
        <v>0</v>
      </c>
      <c r="DNR36" s="26">
        <f t="shared" si="47"/>
        <v>357993.69349605299</v>
      </c>
      <c r="DNS36" s="26">
        <f t="shared" si="47"/>
        <v>0</v>
      </c>
      <c r="DNT36" s="26">
        <f t="shared" si="47"/>
        <v>0</v>
      </c>
      <c r="DNU36" s="26">
        <f t="shared" si="47"/>
        <v>0</v>
      </c>
      <c r="DNV36" s="26">
        <f t="shared" si="47"/>
        <v>0</v>
      </c>
      <c r="DNW36" s="26">
        <f t="shared" si="47"/>
        <v>0</v>
      </c>
      <c r="DNX36" s="26">
        <f t="shared" si="47"/>
        <v>357993.69349605299</v>
      </c>
      <c r="DNY36" s="26">
        <f t="shared" si="47"/>
        <v>0</v>
      </c>
      <c r="DNZ36" s="26">
        <f t="shared" si="47"/>
        <v>0</v>
      </c>
      <c r="DOA36" s="26">
        <f t="shared" si="47"/>
        <v>0</v>
      </c>
      <c r="DOB36" s="26">
        <f t="shared" si="47"/>
        <v>0</v>
      </c>
      <c r="DOC36" s="26">
        <f t="shared" si="47"/>
        <v>0</v>
      </c>
      <c r="DOD36" s="26">
        <f t="shared" si="47"/>
        <v>357993.69349605299</v>
      </c>
      <c r="DOE36" s="26">
        <f t="shared" si="47"/>
        <v>0</v>
      </c>
      <c r="DOF36" s="26">
        <f t="shared" si="47"/>
        <v>0</v>
      </c>
      <c r="DOG36" s="26">
        <f t="shared" si="47"/>
        <v>0</v>
      </c>
      <c r="DOH36" s="26">
        <f t="shared" si="47"/>
        <v>0</v>
      </c>
      <c r="DOI36" s="26">
        <f t="shared" si="47"/>
        <v>0</v>
      </c>
      <c r="DOJ36" s="26">
        <f t="shared" si="47"/>
        <v>357993.69349605299</v>
      </c>
      <c r="DOK36" s="26">
        <f t="shared" si="47"/>
        <v>0</v>
      </c>
      <c r="DOL36" s="26">
        <f t="shared" si="47"/>
        <v>0</v>
      </c>
      <c r="DOM36" s="26">
        <f t="shared" si="47"/>
        <v>0</v>
      </c>
      <c r="DON36" s="26">
        <f t="shared" si="47"/>
        <v>0</v>
      </c>
      <c r="DOO36" s="26">
        <f t="shared" si="47"/>
        <v>0</v>
      </c>
      <c r="DOP36" s="26">
        <f t="shared" si="47"/>
        <v>357993.69349605299</v>
      </c>
      <c r="DOQ36" s="26">
        <f t="shared" si="47"/>
        <v>0</v>
      </c>
      <c r="DOR36" s="26">
        <f t="shared" si="47"/>
        <v>0</v>
      </c>
      <c r="DOS36" s="26">
        <f t="shared" si="47"/>
        <v>0</v>
      </c>
      <c r="DOT36" s="26">
        <f t="shared" si="47"/>
        <v>0</v>
      </c>
      <c r="DOU36" s="26">
        <f t="shared" si="47"/>
        <v>0</v>
      </c>
      <c r="DOV36" s="26">
        <f t="shared" si="47"/>
        <v>357993.69349605299</v>
      </c>
      <c r="DOW36" s="26">
        <f t="shared" si="47"/>
        <v>0</v>
      </c>
      <c r="DOX36" s="26">
        <f t="shared" si="47"/>
        <v>0</v>
      </c>
      <c r="DOY36" s="26">
        <f t="shared" si="47"/>
        <v>0</v>
      </c>
      <c r="DOZ36" s="26">
        <f t="shared" si="47"/>
        <v>0</v>
      </c>
      <c r="DPA36" s="26">
        <f t="shared" si="47"/>
        <v>0</v>
      </c>
      <c r="DPB36" s="26">
        <f t="shared" si="47"/>
        <v>357993.69349605299</v>
      </c>
      <c r="DPC36" s="26">
        <f t="shared" si="47"/>
        <v>0</v>
      </c>
      <c r="DPD36" s="26">
        <f t="shared" si="47"/>
        <v>0</v>
      </c>
      <c r="DPE36" s="26">
        <f t="shared" si="47"/>
        <v>0</v>
      </c>
      <c r="DPF36" s="26">
        <f t="shared" si="47"/>
        <v>0</v>
      </c>
      <c r="DPG36" s="26">
        <f t="shared" si="47"/>
        <v>0</v>
      </c>
      <c r="DPH36" s="26">
        <f t="shared" si="47"/>
        <v>357993.69349605299</v>
      </c>
      <c r="DPI36" s="26">
        <f t="shared" si="47"/>
        <v>0</v>
      </c>
      <c r="DPJ36" s="26">
        <f t="shared" si="47"/>
        <v>0</v>
      </c>
      <c r="DPK36" s="26">
        <f t="shared" si="47"/>
        <v>0</v>
      </c>
      <c r="DPL36" s="26">
        <f t="shared" si="47"/>
        <v>0</v>
      </c>
      <c r="DPM36" s="26">
        <f t="shared" si="47"/>
        <v>0</v>
      </c>
      <c r="DPN36" s="26">
        <f t="shared" si="47"/>
        <v>357993.69349605299</v>
      </c>
      <c r="DPO36" s="26">
        <f t="shared" si="47"/>
        <v>0</v>
      </c>
      <c r="DPP36" s="26">
        <f t="shared" si="47"/>
        <v>0</v>
      </c>
      <c r="DPQ36" s="26">
        <f t="shared" si="47"/>
        <v>0</v>
      </c>
      <c r="DPR36" s="26">
        <f t="shared" si="47"/>
        <v>0</v>
      </c>
      <c r="DPS36" s="26">
        <f t="shared" si="47"/>
        <v>0</v>
      </c>
      <c r="DPT36" s="26">
        <f t="shared" si="47"/>
        <v>357993.69349605299</v>
      </c>
      <c r="DPU36" s="26">
        <f t="shared" si="47"/>
        <v>0</v>
      </c>
      <c r="DPV36" s="26">
        <f t="shared" si="47"/>
        <v>0</v>
      </c>
      <c r="DPW36" s="26">
        <f t="shared" si="47"/>
        <v>0</v>
      </c>
      <c r="DPX36" s="26">
        <f t="shared" si="47"/>
        <v>0</v>
      </c>
      <c r="DPY36" s="26">
        <f t="shared" ref="DPY36:DSJ36" si="48">SUM(DPS34:DPS37)</f>
        <v>0</v>
      </c>
      <c r="DPZ36" s="26">
        <f t="shared" si="48"/>
        <v>357993.69349605299</v>
      </c>
      <c r="DQA36" s="26">
        <f t="shared" si="48"/>
        <v>0</v>
      </c>
      <c r="DQB36" s="26">
        <f t="shared" si="48"/>
        <v>0</v>
      </c>
      <c r="DQC36" s="26">
        <f t="shared" si="48"/>
        <v>0</v>
      </c>
      <c r="DQD36" s="26">
        <f t="shared" si="48"/>
        <v>0</v>
      </c>
      <c r="DQE36" s="26">
        <f t="shared" si="48"/>
        <v>0</v>
      </c>
      <c r="DQF36" s="26">
        <f t="shared" si="48"/>
        <v>357993.69349605299</v>
      </c>
      <c r="DQG36" s="26">
        <f t="shared" si="48"/>
        <v>0</v>
      </c>
      <c r="DQH36" s="26">
        <f t="shared" si="48"/>
        <v>0</v>
      </c>
      <c r="DQI36" s="26">
        <f t="shared" si="48"/>
        <v>0</v>
      </c>
      <c r="DQJ36" s="26">
        <f t="shared" si="48"/>
        <v>0</v>
      </c>
      <c r="DQK36" s="26">
        <f t="shared" si="48"/>
        <v>0</v>
      </c>
      <c r="DQL36" s="26">
        <f t="shared" si="48"/>
        <v>357993.69349605299</v>
      </c>
      <c r="DQM36" s="26">
        <f t="shared" si="48"/>
        <v>0</v>
      </c>
      <c r="DQN36" s="26">
        <f t="shared" si="48"/>
        <v>0</v>
      </c>
      <c r="DQO36" s="26">
        <f t="shared" si="48"/>
        <v>0</v>
      </c>
      <c r="DQP36" s="26">
        <f t="shared" si="48"/>
        <v>0</v>
      </c>
      <c r="DQQ36" s="26">
        <f t="shared" si="48"/>
        <v>0</v>
      </c>
      <c r="DQR36" s="26">
        <f t="shared" si="48"/>
        <v>357993.69349605299</v>
      </c>
      <c r="DQS36" s="26">
        <f t="shared" si="48"/>
        <v>0</v>
      </c>
      <c r="DQT36" s="26">
        <f t="shared" si="48"/>
        <v>0</v>
      </c>
      <c r="DQU36" s="26">
        <f t="shared" si="48"/>
        <v>0</v>
      </c>
      <c r="DQV36" s="26">
        <f t="shared" si="48"/>
        <v>0</v>
      </c>
      <c r="DQW36" s="26">
        <f t="shared" si="48"/>
        <v>0</v>
      </c>
      <c r="DQX36" s="26">
        <f t="shared" si="48"/>
        <v>357993.69349605299</v>
      </c>
      <c r="DQY36" s="26">
        <f t="shared" si="48"/>
        <v>0</v>
      </c>
      <c r="DQZ36" s="26">
        <f t="shared" si="48"/>
        <v>0</v>
      </c>
      <c r="DRA36" s="26">
        <f t="shared" si="48"/>
        <v>0</v>
      </c>
      <c r="DRB36" s="26">
        <f t="shared" si="48"/>
        <v>0</v>
      </c>
      <c r="DRC36" s="26">
        <f t="shared" si="48"/>
        <v>0</v>
      </c>
      <c r="DRD36" s="26">
        <f t="shared" si="48"/>
        <v>357993.69349605299</v>
      </c>
      <c r="DRE36" s="26">
        <f t="shared" si="48"/>
        <v>0</v>
      </c>
      <c r="DRF36" s="26">
        <f t="shared" si="48"/>
        <v>0</v>
      </c>
      <c r="DRG36" s="26">
        <f t="shared" si="48"/>
        <v>0</v>
      </c>
      <c r="DRH36" s="26">
        <f t="shared" si="48"/>
        <v>0</v>
      </c>
      <c r="DRI36" s="26">
        <f t="shared" si="48"/>
        <v>0</v>
      </c>
      <c r="DRJ36" s="26">
        <f t="shared" si="48"/>
        <v>357993.69349605299</v>
      </c>
      <c r="DRK36" s="26">
        <f t="shared" si="48"/>
        <v>0</v>
      </c>
      <c r="DRL36" s="26">
        <f t="shared" si="48"/>
        <v>0</v>
      </c>
      <c r="DRM36" s="26">
        <f t="shared" si="48"/>
        <v>0</v>
      </c>
      <c r="DRN36" s="26">
        <f t="shared" si="48"/>
        <v>0</v>
      </c>
      <c r="DRO36" s="26">
        <f t="shared" si="48"/>
        <v>0</v>
      </c>
      <c r="DRP36" s="26">
        <f t="shared" si="48"/>
        <v>357993.69349605299</v>
      </c>
      <c r="DRQ36" s="26">
        <f t="shared" si="48"/>
        <v>0</v>
      </c>
      <c r="DRR36" s="26">
        <f t="shared" si="48"/>
        <v>0</v>
      </c>
      <c r="DRS36" s="26">
        <f t="shared" si="48"/>
        <v>0</v>
      </c>
      <c r="DRT36" s="26">
        <f t="shared" si="48"/>
        <v>0</v>
      </c>
      <c r="DRU36" s="26">
        <f t="shared" si="48"/>
        <v>0</v>
      </c>
      <c r="DRV36" s="26">
        <f t="shared" si="48"/>
        <v>357993.69349605299</v>
      </c>
      <c r="DRW36" s="26">
        <f t="shared" si="48"/>
        <v>0</v>
      </c>
      <c r="DRX36" s="26">
        <f t="shared" si="48"/>
        <v>0</v>
      </c>
      <c r="DRY36" s="26">
        <f t="shared" si="48"/>
        <v>0</v>
      </c>
      <c r="DRZ36" s="26">
        <f t="shared" si="48"/>
        <v>0</v>
      </c>
      <c r="DSA36" s="26">
        <f t="shared" si="48"/>
        <v>0</v>
      </c>
      <c r="DSB36" s="26">
        <f t="shared" si="48"/>
        <v>357993.69349605299</v>
      </c>
      <c r="DSC36" s="26">
        <f t="shared" si="48"/>
        <v>0</v>
      </c>
      <c r="DSD36" s="26">
        <f t="shared" si="48"/>
        <v>0</v>
      </c>
      <c r="DSE36" s="26">
        <f t="shared" si="48"/>
        <v>0</v>
      </c>
      <c r="DSF36" s="26">
        <f t="shared" si="48"/>
        <v>0</v>
      </c>
      <c r="DSG36" s="26">
        <f t="shared" si="48"/>
        <v>0</v>
      </c>
      <c r="DSH36" s="26">
        <f t="shared" si="48"/>
        <v>357993.69349605299</v>
      </c>
      <c r="DSI36" s="26">
        <f t="shared" si="48"/>
        <v>0</v>
      </c>
      <c r="DSJ36" s="26">
        <f t="shared" si="48"/>
        <v>0</v>
      </c>
      <c r="DSK36" s="26">
        <f t="shared" ref="DSK36:DUV36" si="49">SUM(DSE34:DSE37)</f>
        <v>0</v>
      </c>
      <c r="DSL36" s="26">
        <f t="shared" si="49"/>
        <v>0</v>
      </c>
      <c r="DSM36" s="26">
        <f t="shared" si="49"/>
        <v>0</v>
      </c>
      <c r="DSN36" s="26">
        <f t="shared" si="49"/>
        <v>357993.69349605299</v>
      </c>
      <c r="DSO36" s="26">
        <f t="shared" si="49"/>
        <v>0</v>
      </c>
      <c r="DSP36" s="26">
        <f t="shared" si="49"/>
        <v>0</v>
      </c>
      <c r="DSQ36" s="26">
        <f t="shared" si="49"/>
        <v>0</v>
      </c>
      <c r="DSR36" s="26">
        <f t="shared" si="49"/>
        <v>0</v>
      </c>
      <c r="DSS36" s="26">
        <f t="shared" si="49"/>
        <v>0</v>
      </c>
      <c r="DST36" s="26">
        <f t="shared" si="49"/>
        <v>357993.69349605299</v>
      </c>
      <c r="DSU36" s="26">
        <f t="shared" si="49"/>
        <v>0</v>
      </c>
      <c r="DSV36" s="26">
        <f t="shared" si="49"/>
        <v>0</v>
      </c>
      <c r="DSW36" s="26">
        <f t="shared" si="49"/>
        <v>0</v>
      </c>
      <c r="DSX36" s="26">
        <f t="shared" si="49"/>
        <v>0</v>
      </c>
      <c r="DSY36" s="26">
        <f t="shared" si="49"/>
        <v>0</v>
      </c>
      <c r="DSZ36" s="26">
        <f t="shared" si="49"/>
        <v>357993.69349605299</v>
      </c>
      <c r="DTA36" s="26">
        <f t="shared" si="49"/>
        <v>0</v>
      </c>
      <c r="DTB36" s="26">
        <f t="shared" si="49"/>
        <v>0</v>
      </c>
      <c r="DTC36" s="26">
        <f t="shared" si="49"/>
        <v>0</v>
      </c>
      <c r="DTD36" s="26">
        <f t="shared" si="49"/>
        <v>0</v>
      </c>
      <c r="DTE36" s="26">
        <f t="shared" si="49"/>
        <v>0</v>
      </c>
      <c r="DTF36" s="26">
        <f t="shared" si="49"/>
        <v>357993.69349605299</v>
      </c>
      <c r="DTG36" s="26">
        <f t="shared" si="49"/>
        <v>0</v>
      </c>
      <c r="DTH36" s="26">
        <f t="shared" si="49"/>
        <v>0</v>
      </c>
      <c r="DTI36" s="26">
        <f t="shared" si="49"/>
        <v>0</v>
      </c>
      <c r="DTJ36" s="26">
        <f t="shared" si="49"/>
        <v>0</v>
      </c>
      <c r="DTK36" s="26">
        <f t="shared" si="49"/>
        <v>0</v>
      </c>
      <c r="DTL36" s="26">
        <f t="shared" si="49"/>
        <v>357993.69349605299</v>
      </c>
      <c r="DTM36" s="26">
        <f t="shared" si="49"/>
        <v>0</v>
      </c>
      <c r="DTN36" s="26">
        <f t="shared" si="49"/>
        <v>0</v>
      </c>
      <c r="DTO36" s="26">
        <f t="shared" si="49"/>
        <v>0</v>
      </c>
      <c r="DTP36" s="26">
        <f t="shared" si="49"/>
        <v>0</v>
      </c>
      <c r="DTQ36" s="26">
        <f t="shared" si="49"/>
        <v>0</v>
      </c>
      <c r="DTR36" s="26">
        <f t="shared" si="49"/>
        <v>357993.69349605299</v>
      </c>
      <c r="DTS36" s="26">
        <f t="shared" si="49"/>
        <v>0</v>
      </c>
      <c r="DTT36" s="26">
        <f t="shared" si="49"/>
        <v>0</v>
      </c>
      <c r="DTU36" s="26">
        <f t="shared" si="49"/>
        <v>0</v>
      </c>
      <c r="DTV36" s="26">
        <f t="shared" si="49"/>
        <v>0</v>
      </c>
      <c r="DTW36" s="26">
        <f t="shared" si="49"/>
        <v>0</v>
      </c>
      <c r="DTX36" s="26">
        <f t="shared" si="49"/>
        <v>357993.69349605299</v>
      </c>
      <c r="DTY36" s="26">
        <f t="shared" si="49"/>
        <v>0</v>
      </c>
      <c r="DTZ36" s="26">
        <f t="shared" si="49"/>
        <v>0</v>
      </c>
      <c r="DUA36" s="26">
        <f t="shared" si="49"/>
        <v>0</v>
      </c>
      <c r="DUB36" s="26">
        <f t="shared" si="49"/>
        <v>0</v>
      </c>
      <c r="DUC36" s="26">
        <f t="shared" si="49"/>
        <v>0</v>
      </c>
      <c r="DUD36" s="26">
        <f t="shared" si="49"/>
        <v>357993.69349605299</v>
      </c>
      <c r="DUE36" s="26">
        <f t="shared" si="49"/>
        <v>0</v>
      </c>
      <c r="DUF36" s="26">
        <f t="shared" si="49"/>
        <v>0</v>
      </c>
      <c r="DUG36" s="26">
        <f t="shared" si="49"/>
        <v>0</v>
      </c>
      <c r="DUH36" s="26">
        <f t="shared" si="49"/>
        <v>0</v>
      </c>
      <c r="DUI36" s="26">
        <f t="shared" si="49"/>
        <v>0</v>
      </c>
      <c r="DUJ36" s="26">
        <f t="shared" si="49"/>
        <v>357993.69349605299</v>
      </c>
      <c r="DUK36" s="26">
        <f t="shared" si="49"/>
        <v>0</v>
      </c>
      <c r="DUL36" s="26">
        <f t="shared" si="49"/>
        <v>0</v>
      </c>
      <c r="DUM36" s="26">
        <f t="shared" si="49"/>
        <v>0</v>
      </c>
      <c r="DUN36" s="26">
        <f t="shared" si="49"/>
        <v>0</v>
      </c>
      <c r="DUO36" s="26">
        <f t="shared" si="49"/>
        <v>0</v>
      </c>
      <c r="DUP36" s="26">
        <f t="shared" si="49"/>
        <v>357993.69349605299</v>
      </c>
      <c r="DUQ36" s="26">
        <f t="shared" si="49"/>
        <v>0</v>
      </c>
      <c r="DUR36" s="26">
        <f t="shared" si="49"/>
        <v>0</v>
      </c>
      <c r="DUS36" s="26">
        <f t="shared" si="49"/>
        <v>0</v>
      </c>
      <c r="DUT36" s="26">
        <f t="shared" si="49"/>
        <v>0</v>
      </c>
      <c r="DUU36" s="26">
        <f t="shared" si="49"/>
        <v>0</v>
      </c>
      <c r="DUV36" s="26">
        <f t="shared" si="49"/>
        <v>357993.69349605299</v>
      </c>
      <c r="DUW36" s="26">
        <f t="shared" ref="DUW36:DXH36" si="50">SUM(DUQ34:DUQ37)</f>
        <v>0</v>
      </c>
      <c r="DUX36" s="26">
        <f t="shared" si="50"/>
        <v>0</v>
      </c>
      <c r="DUY36" s="26">
        <f t="shared" si="50"/>
        <v>0</v>
      </c>
      <c r="DUZ36" s="26">
        <f t="shared" si="50"/>
        <v>0</v>
      </c>
      <c r="DVA36" s="26">
        <f t="shared" si="50"/>
        <v>0</v>
      </c>
      <c r="DVB36" s="26">
        <f t="shared" si="50"/>
        <v>357993.69349605299</v>
      </c>
      <c r="DVC36" s="26">
        <f t="shared" si="50"/>
        <v>0</v>
      </c>
      <c r="DVD36" s="26">
        <f t="shared" si="50"/>
        <v>0</v>
      </c>
      <c r="DVE36" s="26">
        <f t="shared" si="50"/>
        <v>0</v>
      </c>
      <c r="DVF36" s="26">
        <f t="shared" si="50"/>
        <v>0</v>
      </c>
      <c r="DVG36" s="26">
        <f t="shared" si="50"/>
        <v>0</v>
      </c>
      <c r="DVH36" s="26">
        <f t="shared" si="50"/>
        <v>357993.69349605299</v>
      </c>
      <c r="DVI36" s="26">
        <f t="shared" si="50"/>
        <v>0</v>
      </c>
      <c r="DVJ36" s="26">
        <f t="shared" si="50"/>
        <v>0</v>
      </c>
      <c r="DVK36" s="26">
        <f t="shared" si="50"/>
        <v>0</v>
      </c>
      <c r="DVL36" s="26">
        <f t="shared" si="50"/>
        <v>0</v>
      </c>
      <c r="DVM36" s="26">
        <f t="shared" si="50"/>
        <v>0</v>
      </c>
      <c r="DVN36" s="26">
        <f t="shared" si="50"/>
        <v>357993.69349605299</v>
      </c>
      <c r="DVO36" s="26">
        <f t="shared" si="50"/>
        <v>0</v>
      </c>
      <c r="DVP36" s="26">
        <f t="shared" si="50"/>
        <v>0</v>
      </c>
      <c r="DVQ36" s="26">
        <f t="shared" si="50"/>
        <v>0</v>
      </c>
      <c r="DVR36" s="26">
        <f t="shared" si="50"/>
        <v>0</v>
      </c>
      <c r="DVS36" s="26">
        <f t="shared" si="50"/>
        <v>0</v>
      </c>
      <c r="DVT36" s="26">
        <f t="shared" si="50"/>
        <v>357993.69349605299</v>
      </c>
      <c r="DVU36" s="26">
        <f t="shared" si="50"/>
        <v>0</v>
      </c>
      <c r="DVV36" s="26">
        <f t="shared" si="50"/>
        <v>0</v>
      </c>
      <c r="DVW36" s="26">
        <f t="shared" si="50"/>
        <v>0</v>
      </c>
      <c r="DVX36" s="26">
        <f t="shared" si="50"/>
        <v>0</v>
      </c>
      <c r="DVY36" s="26">
        <f t="shared" si="50"/>
        <v>0</v>
      </c>
      <c r="DVZ36" s="26">
        <f t="shared" si="50"/>
        <v>357993.69349605299</v>
      </c>
      <c r="DWA36" s="26">
        <f t="shared" si="50"/>
        <v>0</v>
      </c>
      <c r="DWB36" s="26">
        <f t="shared" si="50"/>
        <v>0</v>
      </c>
      <c r="DWC36" s="26">
        <f t="shared" si="50"/>
        <v>0</v>
      </c>
      <c r="DWD36" s="26">
        <f t="shared" si="50"/>
        <v>0</v>
      </c>
      <c r="DWE36" s="26">
        <f t="shared" si="50"/>
        <v>0</v>
      </c>
      <c r="DWF36" s="26">
        <f t="shared" si="50"/>
        <v>357993.69349605299</v>
      </c>
      <c r="DWG36" s="26">
        <f t="shared" si="50"/>
        <v>0</v>
      </c>
      <c r="DWH36" s="26">
        <f t="shared" si="50"/>
        <v>0</v>
      </c>
      <c r="DWI36" s="26">
        <f t="shared" si="50"/>
        <v>0</v>
      </c>
      <c r="DWJ36" s="26">
        <f t="shared" si="50"/>
        <v>0</v>
      </c>
      <c r="DWK36" s="26">
        <f t="shared" si="50"/>
        <v>0</v>
      </c>
      <c r="DWL36" s="26">
        <f t="shared" si="50"/>
        <v>357993.69349605299</v>
      </c>
      <c r="DWM36" s="26">
        <f t="shared" si="50"/>
        <v>0</v>
      </c>
      <c r="DWN36" s="26">
        <f t="shared" si="50"/>
        <v>0</v>
      </c>
      <c r="DWO36" s="26">
        <f t="shared" si="50"/>
        <v>0</v>
      </c>
      <c r="DWP36" s="26">
        <f t="shared" si="50"/>
        <v>0</v>
      </c>
      <c r="DWQ36" s="26">
        <f t="shared" si="50"/>
        <v>0</v>
      </c>
      <c r="DWR36" s="26">
        <f t="shared" si="50"/>
        <v>357993.69349605299</v>
      </c>
      <c r="DWS36" s="26">
        <f t="shared" si="50"/>
        <v>0</v>
      </c>
      <c r="DWT36" s="26">
        <f t="shared" si="50"/>
        <v>0</v>
      </c>
      <c r="DWU36" s="26">
        <f t="shared" si="50"/>
        <v>0</v>
      </c>
      <c r="DWV36" s="26">
        <f t="shared" si="50"/>
        <v>0</v>
      </c>
      <c r="DWW36" s="26">
        <f t="shared" si="50"/>
        <v>0</v>
      </c>
      <c r="DWX36" s="26">
        <f t="shared" si="50"/>
        <v>357993.69349605299</v>
      </c>
      <c r="DWY36" s="26">
        <f t="shared" si="50"/>
        <v>0</v>
      </c>
      <c r="DWZ36" s="26">
        <f t="shared" si="50"/>
        <v>0</v>
      </c>
      <c r="DXA36" s="26">
        <f t="shared" si="50"/>
        <v>0</v>
      </c>
      <c r="DXB36" s="26">
        <f t="shared" si="50"/>
        <v>0</v>
      </c>
      <c r="DXC36" s="26">
        <f t="shared" si="50"/>
        <v>0</v>
      </c>
      <c r="DXD36" s="26">
        <f t="shared" si="50"/>
        <v>357993.69349605299</v>
      </c>
      <c r="DXE36" s="26">
        <f t="shared" si="50"/>
        <v>0</v>
      </c>
      <c r="DXF36" s="26">
        <f t="shared" si="50"/>
        <v>0</v>
      </c>
      <c r="DXG36" s="26">
        <f t="shared" si="50"/>
        <v>0</v>
      </c>
      <c r="DXH36" s="26">
        <f t="shared" si="50"/>
        <v>0</v>
      </c>
      <c r="DXI36" s="26">
        <f t="shared" ref="DXI36:DZT36" si="51">SUM(DXC34:DXC37)</f>
        <v>0</v>
      </c>
      <c r="DXJ36" s="26">
        <f t="shared" si="51"/>
        <v>357993.69349605299</v>
      </c>
      <c r="DXK36" s="26">
        <f t="shared" si="51"/>
        <v>0</v>
      </c>
      <c r="DXL36" s="26">
        <f t="shared" si="51"/>
        <v>0</v>
      </c>
      <c r="DXM36" s="26">
        <f t="shared" si="51"/>
        <v>0</v>
      </c>
      <c r="DXN36" s="26">
        <f t="shared" si="51"/>
        <v>0</v>
      </c>
      <c r="DXO36" s="26">
        <f t="shared" si="51"/>
        <v>0</v>
      </c>
      <c r="DXP36" s="26">
        <f t="shared" si="51"/>
        <v>357993.69349605299</v>
      </c>
      <c r="DXQ36" s="26">
        <f t="shared" si="51"/>
        <v>0</v>
      </c>
      <c r="DXR36" s="26">
        <f t="shared" si="51"/>
        <v>0</v>
      </c>
      <c r="DXS36" s="26">
        <f t="shared" si="51"/>
        <v>0</v>
      </c>
      <c r="DXT36" s="26">
        <f t="shared" si="51"/>
        <v>0</v>
      </c>
      <c r="DXU36" s="26">
        <f t="shared" si="51"/>
        <v>0</v>
      </c>
      <c r="DXV36" s="26">
        <f t="shared" si="51"/>
        <v>357993.69349605299</v>
      </c>
      <c r="DXW36" s="26">
        <f t="shared" si="51"/>
        <v>0</v>
      </c>
      <c r="DXX36" s="26">
        <f t="shared" si="51"/>
        <v>0</v>
      </c>
      <c r="DXY36" s="26">
        <f t="shared" si="51"/>
        <v>0</v>
      </c>
      <c r="DXZ36" s="26">
        <f t="shared" si="51"/>
        <v>0</v>
      </c>
      <c r="DYA36" s="26">
        <f t="shared" si="51"/>
        <v>0</v>
      </c>
      <c r="DYB36" s="26">
        <f t="shared" si="51"/>
        <v>357993.69349605299</v>
      </c>
      <c r="DYC36" s="26">
        <f t="shared" si="51"/>
        <v>0</v>
      </c>
      <c r="DYD36" s="26">
        <f t="shared" si="51"/>
        <v>0</v>
      </c>
      <c r="DYE36" s="26">
        <f t="shared" si="51"/>
        <v>0</v>
      </c>
      <c r="DYF36" s="26">
        <f t="shared" si="51"/>
        <v>0</v>
      </c>
      <c r="DYG36" s="26">
        <f t="shared" si="51"/>
        <v>0</v>
      </c>
      <c r="DYH36" s="26">
        <f t="shared" si="51"/>
        <v>357993.69349605299</v>
      </c>
      <c r="DYI36" s="26">
        <f t="shared" si="51"/>
        <v>0</v>
      </c>
      <c r="DYJ36" s="26">
        <f t="shared" si="51"/>
        <v>0</v>
      </c>
      <c r="DYK36" s="26">
        <f t="shared" si="51"/>
        <v>0</v>
      </c>
      <c r="DYL36" s="26">
        <f t="shared" si="51"/>
        <v>0</v>
      </c>
      <c r="DYM36" s="26">
        <f t="shared" si="51"/>
        <v>0</v>
      </c>
      <c r="DYN36" s="26">
        <f t="shared" si="51"/>
        <v>357993.69349605299</v>
      </c>
      <c r="DYO36" s="26">
        <f t="shared" si="51"/>
        <v>0</v>
      </c>
      <c r="DYP36" s="26">
        <f t="shared" si="51"/>
        <v>0</v>
      </c>
      <c r="DYQ36" s="26">
        <f t="shared" si="51"/>
        <v>0</v>
      </c>
      <c r="DYR36" s="26">
        <f t="shared" si="51"/>
        <v>0</v>
      </c>
      <c r="DYS36" s="26">
        <f t="shared" si="51"/>
        <v>0</v>
      </c>
      <c r="DYT36" s="26">
        <f t="shared" si="51"/>
        <v>357993.69349605299</v>
      </c>
      <c r="DYU36" s="26">
        <f t="shared" si="51"/>
        <v>0</v>
      </c>
      <c r="DYV36" s="26">
        <f t="shared" si="51"/>
        <v>0</v>
      </c>
      <c r="DYW36" s="26">
        <f t="shared" si="51"/>
        <v>0</v>
      </c>
      <c r="DYX36" s="26">
        <f t="shared" si="51"/>
        <v>0</v>
      </c>
      <c r="DYY36" s="26">
        <f t="shared" si="51"/>
        <v>0</v>
      </c>
      <c r="DYZ36" s="26">
        <f t="shared" si="51"/>
        <v>357993.69349605299</v>
      </c>
      <c r="DZA36" s="26">
        <f t="shared" si="51"/>
        <v>0</v>
      </c>
      <c r="DZB36" s="26">
        <f t="shared" si="51"/>
        <v>0</v>
      </c>
      <c r="DZC36" s="26">
        <f t="shared" si="51"/>
        <v>0</v>
      </c>
      <c r="DZD36" s="26">
        <f t="shared" si="51"/>
        <v>0</v>
      </c>
      <c r="DZE36" s="26">
        <f t="shared" si="51"/>
        <v>0</v>
      </c>
      <c r="DZF36" s="26">
        <f t="shared" si="51"/>
        <v>357993.69349605299</v>
      </c>
      <c r="DZG36" s="26">
        <f t="shared" si="51"/>
        <v>0</v>
      </c>
      <c r="DZH36" s="26">
        <f t="shared" si="51"/>
        <v>0</v>
      </c>
      <c r="DZI36" s="26">
        <f t="shared" si="51"/>
        <v>0</v>
      </c>
      <c r="DZJ36" s="26">
        <f t="shared" si="51"/>
        <v>0</v>
      </c>
      <c r="DZK36" s="26">
        <f t="shared" si="51"/>
        <v>0</v>
      </c>
      <c r="DZL36" s="26">
        <f t="shared" si="51"/>
        <v>357993.69349605299</v>
      </c>
      <c r="DZM36" s="26">
        <f t="shared" si="51"/>
        <v>0</v>
      </c>
      <c r="DZN36" s="26">
        <f t="shared" si="51"/>
        <v>0</v>
      </c>
      <c r="DZO36" s="26">
        <f t="shared" si="51"/>
        <v>0</v>
      </c>
      <c r="DZP36" s="26">
        <f t="shared" si="51"/>
        <v>0</v>
      </c>
      <c r="DZQ36" s="26">
        <f t="shared" si="51"/>
        <v>0</v>
      </c>
      <c r="DZR36" s="26">
        <f t="shared" si="51"/>
        <v>357993.69349605299</v>
      </c>
      <c r="DZS36" s="26">
        <f t="shared" si="51"/>
        <v>0</v>
      </c>
      <c r="DZT36" s="26">
        <f t="shared" si="51"/>
        <v>0</v>
      </c>
      <c r="DZU36" s="26">
        <f t="shared" ref="DZU36:ECF36" si="52">SUM(DZO34:DZO37)</f>
        <v>0</v>
      </c>
      <c r="DZV36" s="26">
        <f t="shared" si="52"/>
        <v>0</v>
      </c>
      <c r="DZW36" s="26">
        <f t="shared" si="52"/>
        <v>0</v>
      </c>
      <c r="DZX36" s="26">
        <f t="shared" si="52"/>
        <v>357993.69349605299</v>
      </c>
      <c r="DZY36" s="26">
        <f t="shared" si="52"/>
        <v>0</v>
      </c>
      <c r="DZZ36" s="26">
        <f t="shared" si="52"/>
        <v>0</v>
      </c>
      <c r="EAA36" s="26">
        <f t="shared" si="52"/>
        <v>0</v>
      </c>
      <c r="EAB36" s="26">
        <f t="shared" si="52"/>
        <v>0</v>
      </c>
      <c r="EAC36" s="26">
        <f t="shared" si="52"/>
        <v>0</v>
      </c>
      <c r="EAD36" s="26">
        <f t="shared" si="52"/>
        <v>357993.69349605299</v>
      </c>
      <c r="EAE36" s="26">
        <f t="shared" si="52"/>
        <v>0</v>
      </c>
      <c r="EAF36" s="26">
        <f t="shared" si="52"/>
        <v>0</v>
      </c>
      <c r="EAG36" s="26">
        <f t="shared" si="52"/>
        <v>0</v>
      </c>
      <c r="EAH36" s="26">
        <f t="shared" si="52"/>
        <v>0</v>
      </c>
      <c r="EAI36" s="26">
        <f t="shared" si="52"/>
        <v>0</v>
      </c>
      <c r="EAJ36" s="26">
        <f t="shared" si="52"/>
        <v>357993.69349605299</v>
      </c>
      <c r="EAK36" s="26">
        <f t="shared" si="52"/>
        <v>0</v>
      </c>
      <c r="EAL36" s="26">
        <f t="shared" si="52"/>
        <v>0</v>
      </c>
      <c r="EAM36" s="26">
        <f t="shared" si="52"/>
        <v>0</v>
      </c>
      <c r="EAN36" s="26">
        <f t="shared" si="52"/>
        <v>0</v>
      </c>
      <c r="EAO36" s="26">
        <f t="shared" si="52"/>
        <v>0</v>
      </c>
      <c r="EAP36" s="26">
        <f t="shared" si="52"/>
        <v>357993.69349605299</v>
      </c>
      <c r="EAQ36" s="26">
        <f t="shared" si="52"/>
        <v>0</v>
      </c>
      <c r="EAR36" s="26">
        <f t="shared" si="52"/>
        <v>0</v>
      </c>
      <c r="EAS36" s="26">
        <f t="shared" si="52"/>
        <v>0</v>
      </c>
      <c r="EAT36" s="26">
        <f t="shared" si="52"/>
        <v>0</v>
      </c>
      <c r="EAU36" s="26">
        <f t="shared" si="52"/>
        <v>0</v>
      </c>
      <c r="EAV36" s="26">
        <f t="shared" si="52"/>
        <v>357993.69349605299</v>
      </c>
      <c r="EAW36" s="26">
        <f t="shared" si="52"/>
        <v>0</v>
      </c>
      <c r="EAX36" s="26">
        <f t="shared" si="52"/>
        <v>0</v>
      </c>
      <c r="EAY36" s="26">
        <f t="shared" si="52"/>
        <v>0</v>
      </c>
      <c r="EAZ36" s="26">
        <f t="shared" si="52"/>
        <v>0</v>
      </c>
      <c r="EBA36" s="26">
        <f t="shared" si="52"/>
        <v>0</v>
      </c>
      <c r="EBB36" s="26">
        <f t="shared" si="52"/>
        <v>357993.69349605299</v>
      </c>
      <c r="EBC36" s="26">
        <f t="shared" si="52"/>
        <v>0</v>
      </c>
      <c r="EBD36" s="26">
        <f t="shared" si="52"/>
        <v>0</v>
      </c>
      <c r="EBE36" s="26">
        <f t="shared" si="52"/>
        <v>0</v>
      </c>
      <c r="EBF36" s="26">
        <f t="shared" si="52"/>
        <v>0</v>
      </c>
      <c r="EBG36" s="26">
        <f t="shared" si="52"/>
        <v>0</v>
      </c>
      <c r="EBH36" s="26">
        <f t="shared" si="52"/>
        <v>357993.69349605299</v>
      </c>
      <c r="EBI36" s="26">
        <f t="shared" si="52"/>
        <v>0</v>
      </c>
      <c r="EBJ36" s="26">
        <f t="shared" si="52"/>
        <v>0</v>
      </c>
      <c r="EBK36" s="26">
        <f t="shared" si="52"/>
        <v>0</v>
      </c>
      <c r="EBL36" s="26">
        <f t="shared" si="52"/>
        <v>0</v>
      </c>
      <c r="EBM36" s="26">
        <f t="shared" si="52"/>
        <v>0</v>
      </c>
      <c r="EBN36" s="26">
        <f t="shared" si="52"/>
        <v>357993.69349605299</v>
      </c>
      <c r="EBO36" s="26">
        <f t="shared" si="52"/>
        <v>0</v>
      </c>
      <c r="EBP36" s="26">
        <f t="shared" si="52"/>
        <v>0</v>
      </c>
      <c r="EBQ36" s="26">
        <f t="shared" si="52"/>
        <v>0</v>
      </c>
      <c r="EBR36" s="26">
        <f t="shared" si="52"/>
        <v>0</v>
      </c>
      <c r="EBS36" s="26">
        <f t="shared" si="52"/>
        <v>0</v>
      </c>
      <c r="EBT36" s="26">
        <f t="shared" si="52"/>
        <v>357993.69349605299</v>
      </c>
      <c r="EBU36" s="26">
        <f t="shared" si="52"/>
        <v>0</v>
      </c>
      <c r="EBV36" s="26">
        <f t="shared" si="52"/>
        <v>0</v>
      </c>
      <c r="EBW36" s="26">
        <f t="shared" si="52"/>
        <v>0</v>
      </c>
      <c r="EBX36" s="26">
        <f t="shared" si="52"/>
        <v>0</v>
      </c>
      <c r="EBY36" s="26">
        <f t="shared" si="52"/>
        <v>0</v>
      </c>
      <c r="EBZ36" s="26">
        <f t="shared" si="52"/>
        <v>357993.69349605299</v>
      </c>
      <c r="ECA36" s="26">
        <f t="shared" si="52"/>
        <v>0</v>
      </c>
      <c r="ECB36" s="26">
        <f t="shared" si="52"/>
        <v>0</v>
      </c>
      <c r="ECC36" s="26">
        <f t="shared" si="52"/>
        <v>0</v>
      </c>
      <c r="ECD36" s="26">
        <f t="shared" si="52"/>
        <v>0</v>
      </c>
      <c r="ECE36" s="26">
        <f t="shared" si="52"/>
        <v>0</v>
      </c>
      <c r="ECF36" s="26">
        <f t="shared" si="52"/>
        <v>357993.69349605299</v>
      </c>
      <c r="ECG36" s="26">
        <f t="shared" ref="ECG36:EER36" si="53">SUM(ECA34:ECA37)</f>
        <v>0</v>
      </c>
      <c r="ECH36" s="26">
        <f t="shared" si="53"/>
        <v>0</v>
      </c>
      <c r="ECI36" s="26">
        <f t="shared" si="53"/>
        <v>0</v>
      </c>
      <c r="ECJ36" s="26">
        <f t="shared" si="53"/>
        <v>0</v>
      </c>
      <c r="ECK36" s="26">
        <f t="shared" si="53"/>
        <v>0</v>
      </c>
      <c r="ECL36" s="26">
        <f t="shared" si="53"/>
        <v>357993.69349605299</v>
      </c>
      <c r="ECM36" s="26">
        <f t="shared" si="53"/>
        <v>0</v>
      </c>
      <c r="ECN36" s="26">
        <f t="shared" si="53"/>
        <v>0</v>
      </c>
      <c r="ECO36" s="26">
        <f t="shared" si="53"/>
        <v>0</v>
      </c>
      <c r="ECP36" s="26">
        <f t="shared" si="53"/>
        <v>0</v>
      </c>
      <c r="ECQ36" s="26">
        <f t="shared" si="53"/>
        <v>0</v>
      </c>
      <c r="ECR36" s="26">
        <f t="shared" si="53"/>
        <v>357993.69349605299</v>
      </c>
      <c r="ECS36" s="26">
        <f t="shared" si="53"/>
        <v>0</v>
      </c>
      <c r="ECT36" s="26">
        <f t="shared" si="53"/>
        <v>0</v>
      </c>
      <c r="ECU36" s="26">
        <f t="shared" si="53"/>
        <v>0</v>
      </c>
      <c r="ECV36" s="26">
        <f t="shared" si="53"/>
        <v>0</v>
      </c>
      <c r="ECW36" s="26">
        <f t="shared" si="53"/>
        <v>0</v>
      </c>
      <c r="ECX36" s="26">
        <f t="shared" si="53"/>
        <v>357993.69349605299</v>
      </c>
      <c r="ECY36" s="26">
        <f t="shared" si="53"/>
        <v>0</v>
      </c>
      <c r="ECZ36" s="26">
        <f t="shared" si="53"/>
        <v>0</v>
      </c>
      <c r="EDA36" s="26">
        <f t="shared" si="53"/>
        <v>0</v>
      </c>
      <c r="EDB36" s="26">
        <f t="shared" si="53"/>
        <v>0</v>
      </c>
      <c r="EDC36" s="26">
        <f t="shared" si="53"/>
        <v>0</v>
      </c>
      <c r="EDD36" s="26">
        <f t="shared" si="53"/>
        <v>357993.69349605299</v>
      </c>
      <c r="EDE36" s="26">
        <f t="shared" si="53"/>
        <v>0</v>
      </c>
      <c r="EDF36" s="26">
        <f t="shared" si="53"/>
        <v>0</v>
      </c>
      <c r="EDG36" s="26">
        <f t="shared" si="53"/>
        <v>0</v>
      </c>
      <c r="EDH36" s="26">
        <f t="shared" si="53"/>
        <v>0</v>
      </c>
      <c r="EDI36" s="26">
        <f t="shared" si="53"/>
        <v>0</v>
      </c>
      <c r="EDJ36" s="26">
        <f t="shared" si="53"/>
        <v>357993.69349605299</v>
      </c>
      <c r="EDK36" s="26">
        <f t="shared" si="53"/>
        <v>0</v>
      </c>
      <c r="EDL36" s="26">
        <f t="shared" si="53"/>
        <v>0</v>
      </c>
      <c r="EDM36" s="26">
        <f t="shared" si="53"/>
        <v>0</v>
      </c>
      <c r="EDN36" s="26">
        <f t="shared" si="53"/>
        <v>0</v>
      </c>
      <c r="EDO36" s="26">
        <f t="shared" si="53"/>
        <v>0</v>
      </c>
      <c r="EDP36" s="26">
        <f t="shared" si="53"/>
        <v>357993.69349605299</v>
      </c>
      <c r="EDQ36" s="26">
        <f t="shared" si="53"/>
        <v>0</v>
      </c>
      <c r="EDR36" s="26">
        <f t="shared" si="53"/>
        <v>0</v>
      </c>
      <c r="EDS36" s="26">
        <f t="shared" si="53"/>
        <v>0</v>
      </c>
      <c r="EDT36" s="26">
        <f t="shared" si="53"/>
        <v>0</v>
      </c>
      <c r="EDU36" s="26">
        <f t="shared" si="53"/>
        <v>0</v>
      </c>
      <c r="EDV36" s="26">
        <f t="shared" si="53"/>
        <v>357993.69349605299</v>
      </c>
      <c r="EDW36" s="26">
        <f t="shared" si="53"/>
        <v>0</v>
      </c>
      <c r="EDX36" s="26">
        <f t="shared" si="53"/>
        <v>0</v>
      </c>
      <c r="EDY36" s="26">
        <f t="shared" si="53"/>
        <v>0</v>
      </c>
      <c r="EDZ36" s="26">
        <f t="shared" si="53"/>
        <v>0</v>
      </c>
      <c r="EEA36" s="26">
        <f t="shared" si="53"/>
        <v>0</v>
      </c>
      <c r="EEB36" s="26">
        <f t="shared" si="53"/>
        <v>357993.69349605299</v>
      </c>
      <c r="EEC36" s="26">
        <f t="shared" si="53"/>
        <v>0</v>
      </c>
      <c r="EED36" s="26">
        <f t="shared" si="53"/>
        <v>0</v>
      </c>
      <c r="EEE36" s="26">
        <f t="shared" si="53"/>
        <v>0</v>
      </c>
      <c r="EEF36" s="26">
        <f t="shared" si="53"/>
        <v>0</v>
      </c>
      <c r="EEG36" s="26">
        <f t="shared" si="53"/>
        <v>0</v>
      </c>
      <c r="EEH36" s="26">
        <f t="shared" si="53"/>
        <v>357993.69349605299</v>
      </c>
      <c r="EEI36" s="26">
        <f t="shared" si="53"/>
        <v>0</v>
      </c>
      <c r="EEJ36" s="26">
        <f t="shared" si="53"/>
        <v>0</v>
      </c>
      <c r="EEK36" s="26">
        <f t="shared" si="53"/>
        <v>0</v>
      </c>
      <c r="EEL36" s="26">
        <f t="shared" si="53"/>
        <v>0</v>
      </c>
      <c r="EEM36" s="26">
        <f t="shared" si="53"/>
        <v>0</v>
      </c>
      <c r="EEN36" s="26">
        <f t="shared" si="53"/>
        <v>357993.69349605299</v>
      </c>
      <c r="EEO36" s="26">
        <f t="shared" si="53"/>
        <v>0</v>
      </c>
      <c r="EEP36" s="26">
        <f t="shared" si="53"/>
        <v>0</v>
      </c>
      <c r="EEQ36" s="26">
        <f t="shared" si="53"/>
        <v>0</v>
      </c>
      <c r="EER36" s="26">
        <f t="shared" si="53"/>
        <v>0</v>
      </c>
      <c r="EES36" s="26">
        <f t="shared" ref="EES36:EHD36" si="54">SUM(EEM34:EEM37)</f>
        <v>0</v>
      </c>
      <c r="EET36" s="26">
        <f t="shared" si="54"/>
        <v>357993.69349605299</v>
      </c>
      <c r="EEU36" s="26">
        <f t="shared" si="54"/>
        <v>0</v>
      </c>
      <c r="EEV36" s="26">
        <f t="shared" si="54"/>
        <v>0</v>
      </c>
      <c r="EEW36" s="26">
        <f t="shared" si="54"/>
        <v>0</v>
      </c>
      <c r="EEX36" s="26">
        <f t="shared" si="54"/>
        <v>0</v>
      </c>
      <c r="EEY36" s="26">
        <f t="shared" si="54"/>
        <v>0</v>
      </c>
      <c r="EEZ36" s="26">
        <f t="shared" si="54"/>
        <v>357993.69349605299</v>
      </c>
      <c r="EFA36" s="26">
        <f t="shared" si="54"/>
        <v>0</v>
      </c>
      <c r="EFB36" s="26">
        <f t="shared" si="54"/>
        <v>0</v>
      </c>
      <c r="EFC36" s="26">
        <f t="shared" si="54"/>
        <v>0</v>
      </c>
      <c r="EFD36" s="26">
        <f t="shared" si="54"/>
        <v>0</v>
      </c>
      <c r="EFE36" s="26">
        <f t="shared" si="54"/>
        <v>0</v>
      </c>
      <c r="EFF36" s="26">
        <f t="shared" si="54"/>
        <v>357993.69349605299</v>
      </c>
      <c r="EFG36" s="26">
        <f t="shared" si="54"/>
        <v>0</v>
      </c>
      <c r="EFH36" s="26">
        <f t="shared" si="54"/>
        <v>0</v>
      </c>
      <c r="EFI36" s="26">
        <f t="shared" si="54"/>
        <v>0</v>
      </c>
      <c r="EFJ36" s="26">
        <f t="shared" si="54"/>
        <v>0</v>
      </c>
      <c r="EFK36" s="26">
        <f t="shared" si="54"/>
        <v>0</v>
      </c>
      <c r="EFL36" s="26">
        <f t="shared" si="54"/>
        <v>357993.69349605299</v>
      </c>
      <c r="EFM36" s="26">
        <f t="shared" si="54"/>
        <v>0</v>
      </c>
      <c r="EFN36" s="26">
        <f t="shared" si="54"/>
        <v>0</v>
      </c>
      <c r="EFO36" s="26">
        <f t="shared" si="54"/>
        <v>0</v>
      </c>
      <c r="EFP36" s="26">
        <f t="shared" si="54"/>
        <v>0</v>
      </c>
      <c r="EFQ36" s="26">
        <f t="shared" si="54"/>
        <v>0</v>
      </c>
      <c r="EFR36" s="26">
        <f t="shared" si="54"/>
        <v>357993.69349605299</v>
      </c>
      <c r="EFS36" s="26">
        <f t="shared" si="54"/>
        <v>0</v>
      </c>
      <c r="EFT36" s="26">
        <f t="shared" si="54"/>
        <v>0</v>
      </c>
      <c r="EFU36" s="26">
        <f t="shared" si="54"/>
        <v>0</v>
      </c>
      <c r="EFV36" s="26">
        <f t="shared" si="54"/>
        <v>0</v>
      </c>
      <c r="EFW36" s="26">
        <f t="shared" si="54"/>
        <v>0</v>
      </c>
      <c r="EFX36" s="26">
        <f t="shared" si="54"/>
        <v>357993.69349605299</v>
      </c>
      <c r="EFY36" s="26">
        <f t="shared" si="54"/>
        <v>0</v>
      </c>
      <c r="EFZ36" s="26">
        <f t="shared" si="54"/>
        <v>0</v>
      </c>
      <c r="EGA36" s="26">
        <f t="shared" si="54"/>
        <v>0</v>
      </c>
      <c r="EGB36" s="26">
        <f t="shared" si="54"/>
        <v>0</v>
      </c>
      <c r="EGC36" s="26">
        <f t="shared" si="54"/>
        <v>0</v>
      </c>
      <c r="EGD36" s="26">
        <f t="shared" si="54"/>
        <v>357993.69349605299</v>
      </c>
      <c r="EGE36" s="26">
        <f t="shared" si="54"/>
        <v>0</v>
      </c>
      <c r="EGF36" s="26">
        <f t="shared" si="54"/>
        <v>0</v>
      </c>
      <c r="EGG36" s="26">
        <f t="shared" si="54"/>
        <v>0</v>
      </c>
      <c r="EGH36" s="26">
        <f t="shared" si="54"/>
        <v>0</v>
      </c>
      <c r="EGI36" s="26">
        <f t="shared" si="54"/>
        <v>0</v>
      </c>
      <c r="EGJ36" s="26">
        <f t="shared" si="54"/>
        <v>357993.69349605299</v>
      </c>
      <c r="EGK36" s="26">
        <f t="shared" si="54"/>
        <v>0</v>
      </c>
      <c r="EGL36" s="26">
        <f t="shared" si="54"/>
        <v>0</v>
      </c>
      <c r="EGM36" s="26">
        <f t="shared" si="54"/>
        <v>0</v>
      </c>
      <c r="EGN36" s="26">
        <f t="shared" si="54"/>
        <v>0</v>
      </c>
      <c r="EGO36" s="26">
        <f t="shared" si="54"/>
        <v>0</v>
      </c>
      <c r="EGP36" s="26">
        <f t="shared" si="54"/>
        <v>357993.69349605299</v>
      </c>
      <c r="EGQ36" s="26">
        <f t="shared" si="54"/>
        <v>0</v>
      </c>
      <c r="EGR36" s="26">
        <f t="shared" si="54"/>
        <v>0</v>
      </c>
      <c r="EGS36" s="26">
        <f t="shared" si="54"/>
        <v>0</v>
      </c>
      <c r="EGT36" s="26">
        <f t="shared" si="54"/>
        <v>0</v>
      </c>
      <c r="EGU36" s="26">
        <f t="shared" si="54"/>
        <v>0</v>
      </c>
      <c r="EGV36" s="26">
        <f t="shared" si="54"/>
        <v>357993.69349605299</v>
      </c>
      <c r="EGW36" s="26">
        <f t="shared" si="54"/>
        <v>0</v>
      </c>
      <c r="EGX36" s="26">
        <f t="shared" si="54"/>
        <v>0</v>
      </c>
      <c r="EGY36" s="26">
        <f t="shared" si="54"/>
        <v>0</v>
      </c>
      <c r="EGZ36" s="26">
        <f t="shared" si="54"/>
        <v>0</v>
      </c>
      <c r="EHA36" s="26">
        <f t="shared" si="54"/>
        <v>0</v>
      </c>
      <c r="EHB36" s="26">
        <f t="shared" si="54"/>
        <v>357993.69349605299</v>
      </c>
      <c r="EHC36" s="26">
        <f t="shared" si="54"/>
        <v>0</v>
      </c>
      <c r="EHD36" s="26">
        <f t="shared" si="54"/>
        <v>0</v>
      </c>
      <c r="EHE36" s="26">
        <f t="shared" ref="EHE36:EJP36" si="55">SUM(EGY34:EGY37)</f>
        <v>0</v>
      </c>
      <c r="EHF36" s="26">
        <f t="shared" si="55"/>
        <v>0</v>
      </c>
      <c r="EHG36" s="26">
        <f t="shared" si="55"/>
        <v>0</v>
      </c>
      <c r="EHH36" s="26">
        <f t="shared" si="55"/>
        <v>357993.69349605299</v>
      </c>
      <c r="EHI36" s="26">
        <f t="shared" si="55"/>
        <v>0</v>
      </c>
      <c r="EHJ36" s="26">
        <f t="shared" si="55"/>
        <v>0</v>
      </c>
      <c r="EHK36" s="26">
        <f t="shared" si="55"/>
        <v>0</v>
      </c>
      <c r="EHL36" s="26">
        <f t="shared" si="55"/>
        <v>0</v>
      </c>
      <c r="EHM36" s="26">
        <f t="shared" si="55"/>
        <v>0</v>
      </c>
      <c r="EHN36" s="26">
        <f t="shared" si="55"/>
        <v>357993.69349605299</v>
      </c>
      <c r="EHO36" s="26">
        <f t="shared" si="55"/>
        <v>0</v>
      </c>
      <c r="EHP36" s="26">
        <f t="shared" si="55"/>
        <v>0</v>
      </c>
      <c r="EHQ36" s="26">
        <f t="shared" si="55"/>
        <v>0</v>
      </c>
      <c r="EHR36" s="26">
        <f t="shared" si="55"/>
        <v>0</v>
      </c>
      <c r="EHS36" s="26">
        <f t="shared" si="55"/>
        <v>0</v>
      </c>
      <c r="EHT36" s="26">
        <f t="shared" si="55"/>
        <v>357993.69349605299</v>
      </c>
      <c r="EHU36" s="26">
        <f t="shared" si="55"/>
        <v>0</v>
      </c>
      <c r="EHV36" s="26">
        <f t="shared" si="55"/>
        <v>0</v>
      </c>
      <c r="EHW36" s="26">
        <f t="shared" si="55"/>
        <v>0</v>
      </c>
      <c r="EHX36" s="26">
        <f t="shared" si="55"/>
        <v>0</v>
      </c>
      <c r="EHY36" s="26">
        <f t="shared" si="55"/>
        <v>0</v>
      </c>
      <c r="EHZ36" s="26">
        <f t="shared" si="55"/>
        <v>357993.69349605299</v>
      </c>
      <c r="EIA36" s="26">
        <f t="shared" si="55"/>
        <v>0</v>
      </c>
      <c r="EIB36" s="26">
        <f t="shared" si="55"/>
        <v>0</v>
      </c>
      <c r="EIC36" s="26">
        <f t="shared" si="55"/>
        <v>0</v>
      </c>
      <c r="EID36" s="26">
        <f t="shared" si="55"/>
        <v>0</v>
      </c>
      <c r="EIE36" s="26">
        <f t="shared" si="55"/>
        <v>0</v>
      </c>
      <c r="EIF36" s="26">
        <f t="shared" si="55"/>
        <v>357993.69349605299</v>
      </c>
      <c r="EIG36" s="26">
        <f t="shared" si="55"/>
        <v>0</v>
      </c>
      <c r="EIH36" s="26">
        <f t="shared" si="55"/>
        <v>0</v>
      </c>
      <c r="EII36" s="26">
        <f t="shared" si="55"/>
        <v>0</v>
      </c>
      <c r="EIJ36" s="26">
        <f t="shared" si="55"/>
        <v>0</v>
      </c>
      <c r="EIK36" s="26">
        <f t="shared" si="55"/>
        <v>0</v>
      </c>
      <c r="EIL36" s="26">
        <f t="shared" si="55"/>
        <v>357993.69349605299</v>
      </c>
      <c r="EIM36" s="26">
        <f t="shared" si="55"/>
        <v>0</v>
      </c>
      <c r="EIN36" s="26">
        <f t="shared" si="55"/>
        <v>0</v>
      </c>
      <c r="EIO36" s="26">
        <f t="shared" si="55"/>
        <v>0</v>
      </c>
      <c r="EIP36" s="26">
        <f t="shared" si="55"/>
        <v>0</v>
      </c>
      <c r="EIQ36" s="26">
        <f t="shared" si="55"/>
        <v>0</v>
      </c>
      <c r="EIR36" s="26">
        <f t="shared" si="55"/>
        <v>357993.69349605299</v>
      </c>
      <c r="EIS36" s="26">
        <f t="shared" si="55"/>
        <v>0</v>
      </c>
      <c r="EIT36" s="26">
        <f t="shared" si="55"/>
        <v>0</v>
      </c>
      <c r="EIU36" s="26">
        <f t="shared" si="55"/>
        <v>0</v>
      </c>
      <c r="EIV36" s="26">
        <f t="shared" si="55"/>
        <v>0</v>
      </c>
      <c r="EIW36" s="26">
        <f t="shared" si="55"/>
        <v>0</v>
      </c>
      <c r="EIX36" s="26">
        <f t="shared" si="55"/>
        <v>357993.69349605299</v>
      </c>
      <c r="EIY36" s="26">
        <f t="shared" si="55"/>
        <v>0</v>
      </c>
      <c r="EIZ36" s="26">
        <f t="shared" si="55"/>
        <v>0</v>
      </c>
      <c r="EJA36" s="26">
        <f t="shared" si="55"/>
        <v>0</v>
      </c>
      <c r="EJB36" s="26">
        <f t="shared" si="55"/>
        <v>0</v>
      </c>
      <c r="EJC36" s="26">
        <f t="shared" si="55"/>
        <v>0</v>
      </c>
      <c r="EJD36" s="26">
        <f t="shared" si="55"/>
        <v>357993.69349605299</v>
      </c>
      <c r="EJE36" s="26">
        <f t="shared" si="55"/>
        <v>0</v>
      </c>
      <c r="EJF36" s="26">
        <f t="shared" si="55"/>
        <v>0</v>
      </c>
      <c r="EJG36" s="26">
        <f t="shared" si="55"/>
        <v>0</v>
      </c>
      <c r="EJH36" s="26">
        <f t="shared" si="55"/>
        <v>0</v>
      </c>
      <c r="EJI36" s="26">
        <f t="shared" si="55"/>
        <v>0</v>
      </c>
      <c r="EJJ36" s="26">
        <f t="shared" si="55"/>
        <v>357993.69349605299</v>
      </c>
      <c r="EJK36" s="26">
        <f t="shared" si="55"/>
        <v>0</v>
      </c>
      <c r="EJL36" s="26">
        <f t="shared" si="55"/>
        <v>0</v>
      </c>
      <c r="EJM36" s="26">
        <f t="shared" si="55"/>
        <v>0</v>
      </c>
      <c r="EJN36" s="26">
        <f t="shared" si="55"/>
        <v>0</v>
      </c>
      <c r="EJO36" s="26">
        <f t="shared" si="55"/>
        <v>0</v>
      </c>
      <c r="EJP36" s="26">
        <f t="shared" si="55"/>
        <v>357993.69349605299</v>
      </c>
      <c r="EJQ36" s="26">
        <f t="shared" ref="EJQ36:EMB36" si="56">SUM(EJK34:EJK37)</f>
        <v>0</v>
      </c>
      <c r="EJR36" s="26">
        <f t="shared" si="56"/>
        <v>0</v>
      </c>
      <c r="EJS36" s="26">
        <f t="shared" si="56"/>
        <v>0</v>
      </c>
      <c r="EJT36" s="26">
        <f t="shared" si="56"/>
        <v>0</v>
      </c>
      <c r="EJU36" s="26">
        <f t="shared" si="56"/>
        <v>0</v>
      </c>
      <c r="EJV36" s="26">
        <f t="shared" si="56"/>
        <v>357993.69349605299</v>
      </c>
      <c r="EJW36" s="26">
        <f t="shared" si="56"/>
        <v>0</v>
      </c>
      <c r="EJX36" s="26">
        <f t="shared" si="56"/>
        <v>0</v>
      </c>
      <c r="EJY36" s="26">
        <f t="shared" si="56"/>
        <v>0</v>
      </c>
      <c r="EJZ36" s="26">
        <f t="shared" si="56"/>
        <v>0</v>
      </c>
      <c r="EKA36" s="26">
        <f t="shared" si="56"/>
        <v>0</v>
      </c>
      <c r="EKB36" s="26">
        <f t="shared" si="56"/>
        <v>357993.69349605299</v>
      </c>
      <c r="EKC36" s="26">
        <f t="shared" si="56"/>
        <v>0</v>
      </c>
      <c r="EKD36" s="26">
        <f t="shared" si="56"/>
        <v>0</v>
      </c>
      <c r="EKE36" s="26">
        <f t="shared" si="56"/>
        <v>0</v>
      </c>
      <c r="EKF36" s="26">
        <f t="shared" si="56"/>
        <v>0</v>
      </c>
      <c r="EKG36" s="26">
        <f t="shared" si="56"/>
        <v>0</v>
      </c>
      <c r="EKH36" s="26">
        <f t="shared" si="56"/>
        <v>357993.69349605299</v>
      </c>
      <c r="EKI36" s="26">
        <f t="shared" si="56"/>
        <v>0</v>
      </c>
      <c r="EKJ36" s="26">
        <f t="shared" si="56"/>
        <v>0</v>
      </c>
      <c r="EKK36" s="26">
        <f t="shared" si="56"/>
        <v>0</v>
      </c>
      <c r="EKL36" s="26">
        <f t="shared" si="56"/>
        <v>0</v>
      </c>
      <c r="EKM36" s="26">
        <f t="shared" si="56"/>
        <v>0</v>
      </c>
      <c r="EKN36" s="26">
        <f t="shared" si="56"/>
        <v>357993.69349605299</v>
      </c>
      <c r="EKO36" s="26">
        <f t="shared" si="56"/>
        <v>0</v>
      </c>
      <c r="EKP36" s="26">
        <f t="shared" si="56"/>
        <v>0</v>
      </c>
      <c r="EKQ36" s="26">
        <f t="shared" si="56"/>
        <v>0</v>
      </c>
      <c r="EKR36" s="26">
        <f t="shared" si="56"/>
        <v>0</v>
      </c>
      <c r="EKS36" s="26">
        <f t="shared" si="56"/>
        <v>0</v>
      </c>
      <c r="EKT36" s="26">
        <f t="shared" si="56"/>
        <v>357993.69349605299</v>
      </c>
      <c r="EKU36" s="26">
        <f t="shared" si="56"/>
        <v>0</v>
      </c>
      <c r="EKV36" s="26">
        <f t="shared" si="56"/>
        <v>0</v>
      </c>
      <c r="EKW36" s="26">
        <f t="shared" si="56"/>
        <v>0</v>
      </c>
      <c r="EKX36" s="26">
        <f t="shared" si="56"/>
        <v>0</v>
      </c>
      <c r="EKY36" s="26">
        <f t="shared" si="56"/>
        <v>0</v>
      </c>
      <c r="EKZ36" s="26">
        <f t="shared" si="56"/>
        <v>357993.69349605299</v>
      </c>
      <c r="ELA36" s="26">
        <f t="shared" si="56"/>
        <v>0</v>
      </c>
      <c r="ELB36" s="26">
        <f t="shared" si="56"/>
        <v>0</v>
      </c>
      <c r="ELC36" s="26">
        <f t="shared" si="56"/>
        <v>0</v>
      </c>
      <c r="ELD36" s="26">
        <f t="shared" si="56"/>
        <v>0</v>
      </c>
      <c r="ELE36" s="26">
        <f t="shared" si="56"/>
        <v>0</v>
      </c>
      <c r="ELF36" s="26">
        <f t="shared" si="56"/>
        <v>357993.69349605299</v>
      </c>
      <c r="ELG36" s="26">
        <f t="shared" si="56"/>
        <v>0</v>
      </c>
      <c r="ELH36" s="26">
        <f t="shared" si="56"/>
        <v>0</v>
      </c>
      <c r="ELI36" s="26">
        <f t="shared" si="56"/>
        <v>0</v>
      </c>
      <c r="ELJ36" s="26">
        <f t="shared" si="56"/>
        <v>0</v>
      </c>
      <c r="ELK36" s="26">
        <f t="shared" si="56"/>
        <v>0</v>
      </c>
      <c r="ELL36" s="26">
        <f t="shared" si="56"/>
        <v>357993.69349605299</v>
      </c>
      <c r="ELM36" s="26">
        <f t="shared" si="56"/>
        <v>0</v>
      </c>
      <c r="ELN36" s="26">
        <f t="shared" si="56"/>
        <v>0</v>
      </c>
      <c r="ELO36" s="26">
        <f t="shared" si="56"/>
        <v>0</v>
      </c>
      <c r="ELP36" s="26">
        <f t="shared" si="56"/>
        <v>0</v>
      </c>
      <c r="ELQ36" s="26">
        <f t="shared" si="56"/>
        <v>0</v>
      </c>
      <c r="ELR36" s="26">
        <f t="shared" si="56"/>
        <v>357993.69349605299</v>
      </c>
      <c r="ELS36" s="26">
        <f t="shared" si="56"/>
        <v>0</v>
      </c>
      <c r="ELT36" s="26">
        <f t="shared" si="56"/>
        <v>0</v>
      </c>
      <c r="ELU36" s="26">
        <f t="shared" si="56"/>
        <v>0</v>
      </c>
      <c r="ELV36" s="26">
        <f t="shared" si="56"/>
        <v>0</v>
      </c>
      <c r="ELW36" s="26">
        <f t="shared" si="56"/>
        <v>0</v>
      </c>
      <c r="ELX36" s="26">
        <f t="shared" si="56"/>
        <v>357993.69349605299</v>
      </c>
      <c r="ELY36" s="26">
        <f t="shared" si="56"/>
        <v>0</v>
      </c>
      <c r="ELZ36" s="26">
        <f t="shared" si="56"/>
        <v>0</v>
      </c>
      <c r="EMA36" s="26">
        <f t="shared" si="56"/>
        <v>0</v>
      </c>
      <c r="EMB36" s="26">
        <f t="shared" si="56"/>
        <v>0</v>
      </c>
      <c r="EMC36" s="26">
        <f t="shared" ref="EMC36:EON36" si="57">SUM(ELW34:ELW37)</f>
        <v>0</v>
      </c>
      <c r="EMD36" s="26">
        <f t="shared" si="57"/>
        <v>357993.69349605299</v>
      </c>
      <c r="EME36" s="26">
        <f t="shared" si="57"/>
        <v>0</v>
      </c>
      <c r="EMF36" s="26">
        <f t="shared" si="57"/>
        <v>0</v>
      </c>
      <c r="EMG36" s="26">
        <f t="shared" si="57"/>
        <v>0</v>
      </c>
      <c r="EMH36" s="26">
        <f t="shared" si="57"/>
        <v>0</v>
      </c>
      <c r="EMI36" s="26">
        <f t="shared" si="57"/>
        <v>0</v>
      </c>
      <c r="EMJ36" s="26">
        <f t="shared" si="57"/>
        <v>357993.69349605299</v>
      </c>
      <c r="EMK36" s="26">
        <f t="shared" si="57"/>
        <v>0</v>
      </c>
      <c r="EML36" s="26">
        <f t="shared" si="57"/>
        <v>0</v>
      </c>
      <c r="EMM36" s="26">
        <f t="shared" si="57"/>
        <v>0</v>
      </c>
      <c r="EMN36" s="26">
        <f t="shared" si="57"/>
        <v>0</v>
      </c>
      <c r="EMO36" s="26">
        <f t="shared" si="57"/>
        <v>0</v>
      </c>
      <c r="EMP36" s="26">
        <f t="shared" si="57"/>
        <v>357993.69349605299</v>
      </c>
      <c r="EMQ36" s="26">
        <f t="shared" si="57"/>
        <v>0</v>
      </c>
      <c r="EMR36" s="26">
        <f t="shared" si="57"/>
        <v>0</v>
      </c>
      <c r="EMS36" s="26">
        <f t="shared" si="57"/>
        <v>0</v>
      </c>
      <c r="EMT36" s="26">
        <f t="shared" si="57"/>
        <v>0</v>
      </c>
      <c r="EMU36" s="26">
        <f t="shared" si="57"/>
        <v>0</v>
      </c>
      <c r="EMV36" s="26">
        <f t="shared" si="57"/>
        <v>357993.69349605299</v>
      </c>
      <c r="EMW36" s="26">
        <f t="shared" si="57"/>
        <v>0</v>
      </c>
      <c r="EMX36" s="26">
        <f t="shared" si="57"/>
        <v>0</v>
      </c>
      <c r="EMY36" s="26">
        <f t="shared" si="57"/>
        <v>0</v>
      </c>
      <c r="EMZ36" s="26">
        <f t="shared" si="57"/>
        <v>0</v>
      </c>
      <c r="ENA36" s="26">
        <f t="shared" si="57"/>
        <v>0</v>
      </c>
      <c r="ENB36" s="26">
        <f t="shared" si="57"/>
        <v>357993.69349605299</v>
      </c>
      <c r="ENC36" s="26">
        <f t="shared" si="57"/>
        <v>0</v>
      </c>
      <c r="END36" s="26">
        <f t="shared" si="57"/>
        <v>0</v>
      </c>
      <c r="ENE36" s="26">
        <f t="shared" si="57"/>
        <v>0</v>
      </c>
      <c r="ENF36" s="26">
        <f t="shared" si="57"/>
        <v>0</v>
      </c>
      <c r="ENG36" s="26">
        <f t="shared" si="57"/>
        <v>0</v>
      </c>
      <c r="ENH36" s="26">
        <f t="shared" si="57"/>
        <v>357993.69349605299</v>
      </c>
      <c r="ENI36" s="26">
        <f t="shared" si="57"/>
        <v>0</v>
      </c>
      <c r="ENJ36" s="26">
        <f t="shared" si="57"/>
        <v>0</v>
      </c>
      <c r="ENK36" s="26">
        <f t="shared" si="57"/>
        <v>0</v>
      </c>
      <c r="ENL36" s="26">
        <f t="shared" si="57"/>
        <v>0</v>
      </c>
      <c r="ENM36" s="26">
        <f t="shared" si="57"/>
        <v>0</v>
      </c>
      <c r="ENN36" s="26">
        <f t="shared" si="57"/>
        <v>357993.69349605299</v>
      </c>
      <c r="ENO36" s="26">
        <f t="shared" si="57"/>
        <v>0</v>
      </c>
      <c r="ENP36" s="26">
        <f t="shared" si="57"/>
        <v>0</v>
      </c>
      <c r="ENQ36" s="26">
        <f t="shared" si="57"/>
        <v>0</v>
      </c>
      <c r="ENR36" s="26">
        <f t="shared" si="57"/>
        <v>0</v>
      </c>
      <c r="ENS36" s="26">
        <f t="shared" si="57"/>
        <v>0</v>
      </c>
      <c r="ENT36" s="26">
        <f t="shared" si="57"/>
        <v>357993.69349605299</v>
      </c>
      <c r="ENU36" s="26">
        <f t="shared" si="57"/>
        <v>0</v>
      </c>
      <c r="ENV36" s="26">
        <f t="shared" si="57"/>
        <v>0</v>
      </c>
      <c r="ENW36" s="26">
        <f t="shared" si="57"/>
        <v>0</v>
      </c>
      <c r="ENX36" s="26">
        <f t="shared" si="57"/>
        <v>0</v>
      </c>
      <c r="ENY36" s="26">
        <f t="shared" si="57"/>
        <v>0</v>
      </c>
      <c r="ENZ36" s="26">
        <f t="shared" si="57"/>
        <v>357993.69349605299</v>
      </c>
      <c r="EOA36" s="26">
        <f t="shared" si="57"/>
        <v>0</v>
      </c>
      <c r="EOB36" s="26">
        <f t="shared" si="57"/>
        <v>0</v>
      </c>
      <c r="EOC36" s="26">
        <f t="shared" si="57"/>
        <v>0</v>
      </c>
      <c r="EOD36" s="26">
        <f t="shared" si="57"/>
        <v>0</v>
      </c>
      <c r="EOE36" s="26">
        <f t="shared" si="57"/>
        <v>0</v>
      </c>
      <c r="EOF36" s="26">
        <f t="shared" si="57"/>
        <v>357993.69349605299</v>
      </c>
      <c r="EOG36" s="26">
        <f t="shared" si="57"/>
        <v>0</v>
      </c>
      <c r="EOH36" s="26">
        <f t="shared" si="57"/>
        <v>0</v>
      </c>
      <c r="EOI36" s="26">
        <f t="shared" si="57"/>
        <v>0</v>
      </c>
      <c r="EOJ36" s="26">
        <f t="shared" si="57"/>
        <v>0</v>
      </c>
      <c r="EOK36" s="26">
        <f t="shared" si="57"/>
        <v>0</v>
      </c>
      <c r="EOL36" s="26">
        <f t="shared" si="57"/>
        <v>357993.69349605299</v>
      </c>
      <c r="EOM36" s="26">
        <f t="shared" si="57"/>
        <v>0</v>
      </c>
      <c r="EON36" s="26">
        <f t="shared" si="57"/>
        <v>0</v>
      </c>
      <c r="EOO36" s="26">
        <f t="shared" ref="EOO36:EQZ36" si="58">SUM(EOI34:EOI37)</f>
        <v>0</v>
      </c>
      <c r="EOP36" s="26">
        <f t="shared" si="58"/>
        <v>0</v>
      </c>
      <c r="EOQ36" s="26">
        <f t="shared" si="58"/>
        <v>0</v>
      </c>
      <c r="EOR36" s="26">
        <f t="shared" si="58"/>
        <v>357993.69349605299</v>
      </c>
      <c r="EOS36" s="26">
        <f t="shared" si="58"/>
        <v>0</v>
      </c>
      <c r="EOT36" s="26">
        <f t="shared" si="58"/>
        <v>0</v>
      </c>
      <c r="EOU36" s="26">
        <f t="shared" si="58"/>
        <v>0</v>
      </c>
      <c r="EOV36" s="26">
        <f t="shared" si="58"/>
        <v>0</v>
      </c>
      <c r="EOW36" s="26">
        <f t="shared" si="58"/>
        <v>0</v>
      </c>
      <c r="EOX36" s="26">
        <f t="shared" si="58"/>
        <v>357993.69349605299</v>
      </c>
      <c r="EOY36" s="26">
        <f t="shared" si="58"/>
        <v>0</v>
      </c>
      <c r="EOZ36" s="26">
        <f t="shared" si="58"/>
        <v>0</v>
      </c>
      <c r="EPA36" s="26">
        <f t="shared" si="58"/>
        <v>0</v>
      </c>
      <c r="EPB36" s="26">
        <f t="shared" si="58"/>
        <v>0</v>
      </c>
      <c r="EPC36" s="26">
        <f t="shared" si="58"/>
        <v>0</v>
      </c>
      <c r="EPD36" s="26">
        <f t="shared" si="58"/>
        <v>357993.69349605299</v>
      </c>
      <c r="EPE36" s="26">
        <f t="shared" si="58"/>
        <v>0</v>
      </c>
      <c r="EPF36" s="26">
        <f t="shared" si="58"/>
        <v>0</v>
      </c>
      <c r="EPG36" s="26">
        <f t="shared" si="58"/>
        <v>0</v>
      </c>
      <c r="EPH36" s="26">
        <f t="shared" si="58"/>
        <v>0</v>
      </c>
      <c r="EPI36" s="26">
        <f t="shared" si="58"/>
        <v>0</v>
      </c>
      <c r="EPJ36" s="26">
        <f t="shared" si="58"/>
        <v>357993.69349605299</v>
      </c>
      <c r="EPK36" s="26">
        <f t="shared" si="58"/>
        <v>0</v>
      </c>
      <c r="EPL36" s="26">
        <f t="shared" si="58"/>
        <v>0</v>
      </c>
      <c r="EPM36" s="26">
        <f t="shared" si="58"/>
        <v>0</v>
      </c>
      <c r="EPN36" s="26">
        <f t="shared" si="58"/>
        <v>0</v>
      </c>
      <c r="EPO36" s="26">
        <f t="shared" si="58"/>
        <v>0</v>
      </c>
      <c r="EPP36" s="26">
        <f t="shared" si="58"/>
        <v>357993.69349605299</v>
      </c>
      <c r="EPQ36" s="26">
        <f t="shared" si="58"/>
        <v>0</v>
      </c>
      <c r="EPR36" s="26">
        <f t="shared" si="58"/>
        <v>0</v>
      </c>
      <c r="EPS36" s="26">
        <f t="shared" si="58"/>
        <v>0</v>
      </c>
      <c r="EPT36" s="26">
        <f t="shared" si="58"/>
        <v>0</v>
      </c>
      <c r="EPU36" s="26">
        <f t="shared" si="58"/>
        <v>0</v>
      </c>
      <c r="EPV36" s="26">
        <f t="shared" si="58"/>
        <v>357993.69349605299</v>
      </c>
      <c r="EPW36" s="26">
        <f t="shared" si="58"/>
        <v>0</v>
      </c>
      <c r="EPX36" s="26">
        <f t="shared" si="58"/>
        <v>0</v>
      </c>
      <c r="EPY36" s="26">
        <f t="shared" si="58"/>
        <v>0</v>
      </c>
      <c r="EPZ36" s="26">
        <f t="shared" si="58"/>
        <v>0</v>
      </c>
      <c r="EQA36" s="26">
        <f t="shared" si="58"/>
        <v>0</v>
      </c>
      <c r="EQB36" s="26">
        <f t="shared" si="58"/>
        <v>357993.69349605299</v>
      </c>
      <c r="EQC36" s="26">
        <f t="shared" si="58"/>
        <v>0</v>
      </c>
      <c r="EQD36" s="26">
        <f t="shared" si="58"/>
        <v>0</v>
      </c>
      <c r="EQE36" s="26">
        <f t="shared" si="58"/>
        <v>0</v>
      </c>
      <c r="EQF36" s="26">
        <f t="shared" si="58"/>
        <v>0</v>
      </c>
      <c r="EQG36" s="26">
        <f t="shared" si="58"/>
        <v>0</v>
      </c>
      <c r="EQH36" s="26">
        <f t="shared" si="58"/>
        <v>357993.69349605299</v>
      </c>
      <c r="EQI36" s="26">
        <f t="shared" si="58"/>
        <v>0</v>
      </c>
      <c r="EQJ36" s="26">
        <f t="shared" si="58"/>
        <v>0</v>
      </c>
      <c r="EQK36" s="26">
        <f t="shared" si="58"/>
        <v>0</v>
      </c>
      <c r="EQL36" s="26">
        <f t="shared" si="58"/>
        <v>0</v>
      </c>
      <c r="EQM36" s="26">
        <f t="shared" si="58"/>
        <v>0</v>
      </c>
      <c r="EQN36" s="26">
        <f t="shared" si="58"/>
        <v>357993.69349605299</v>
      </c>
      <c r="EQO36" s="26">
        <f t="shared" si="58"/>
        <v>0</v>
      </c>
      <c r="EQP36" s="26">
        <f t="shared" si="58"/>
        <v>0</v>
      </c>
      <c r="EQQ36" s="26">
        <f t="shared" si="58"/>
        <v>0</v>
      </c>
      <c r="EQR36" s="26">
        <f t="shared" si="58"/>
        <v>0</v>
      </c>
      <c r="EQS36" s="26">
        <f t="shared" si="58"/>
        <v>0</v>
      </c>
      <c r="EQT36" s="26">
        <f t="shared" si="58"/>
        <v>357993.69349605299</v>
      </c>
      <c r="EQU36" s="26">
        <f t="shared" si="58"/>
        <v>0</v>
      </c>
      <c r="EQV36" s="26">
        <f t="shared" si="58"/>
        <v>0</v>
      </c>
      <c r="EQW36" s="26">
        <f t="shared" si="58"/>
        <v>0</v>
      </c>
      <c r="EQX36" s="26">
        <f t="shared" si="58"/>
        <v>0</v>
      </c>
      <c r="EQY36" s="26">
        <f t="shared" si="58"/>
        <v>0</v>
      </c>
      <c r="EQZ36" s="26">
        <f t="shared" si="58"/>
        <v>357993.69349605299</v>
      </c>
      <c r="ERA36" s="26">
        <f t="shared" ref="ERA36:ETL36" si="59">SUM(EQU34:EQU37)</f>
        <v>0</v>
      </c>
      <c r="ERB36" s="26">
        <f t="shared" si="59"/>
        <v>0</v>
      </c>
      <c r="ERC36" s="26">
        <f t="shared" si="59"/>
        <v>0</v>
      </c>
      <c r="ERD36" s="26">
        <f t="shared" si="59"/>
        <v>0</v>
      </c>
      <c r="ERE36" s="26">
        <f t="shared" si="59"/>
        <v>0</v>
      </c>
      <c r="ERF36" s="26">
        <f t="shared" si="59"/>
        <v>357993.69349605299</v>
      </c>
      <c r="ERG36" s="26">
        <f t="shared" si="59"/>
        <v>0</v>
      </c>
      <c r="ERH36" s="26">
        <f t="shared" si="59"/>
        <v>0</v>
      </c>
      <c r="ERI36" s="26">
        <f t="shared" si="59"/>
        <v>0</v>
      </c>
      <c r="ERJ36" s="26">
        <f t="shared" si="59"/>
        <v>0</v>
      </c>
      <c r="ERK36" s="26">
        <f t="shared" si="59"/>
        <v>0</v>
      </c>
      <c r="ERL36" s="26">
        <f t="shared" si="59"/>
        <v>357993.69349605299</v>
      </c>
      <c r="ERM36" s="26">
        <f t="shared" si="59"/>
        <v>0</v>
      </c>
      <c r="ERN36" s="26">
        <f t="shared" si="59"/>
        <v>0</v>
      </c>
      <c r="ERO36" s="26">
        <f t="shared" si="59"/>
        <v>0</v>
      </c>
      <c r="ERP36" s="26">
        <f t="shared" si="59"/>
        <v>0</v>
      </c>
      <c r="ERQ36" s="26">
        <f t="shared" si="59"/>
        <v>0</v>
      </c>
      <c r="ERR36" s="26">
        <f t="shared" si="59"/>
        <v>357993.69349605299</v>
      </c>
      <c r="ERS36" s="26">
        <f t="shared" si="59"/>
        <v>0</v>
      </c>
      <c r="ERT36" s="26">
        <f t="shared" si="59"/>
        <v>0</v>
      </c>
      <c r="ERU36" s="26">
        <f t="shared" si="59"/>
        <v>0</v>
      </c>
      <c r="ERV36" s="26">
        <f t="shared" si="59"/>
        <v>0</v>
      </c>
      <c r="ERW36" s="26">
        <f t="shared" si="59"/>
        <v>0</v>
      </c>
      <c r="ERX36" s="26">
        <f t="shared" si="59"/>
        <v>357993.69349605299</v>
      </c>
      <c r="ERY36" s="26">
        <f t="shared" si="59"/>
        <v>0</v>
      </c>
      <c r="ERZ36" s="26">
        <f t="shared" si="59"/>
        <v>0</v>
      </c>
      <c r="ESA36" s="26">
        <f t="shared" si="59"/>
        <v>0</v>
      </c>
      <c r="ESB36" s="26">
        <f t="shared" si="59"/>
        <v>0</v>
      </c>
      <c r="ESC36" s="26">
        <f t="shared" si="59"/>
        <v>0</v>
      </c>
      <c r="ESD36" s="26">
        <f t="shared" si="59"/>
        <v>357993.69349605299</v>
      </c>
      <c r="ESE36" s="26">
        <f t="shared" si="59"/>
        <v>0</v>
      </c>
      <c r="ESF36" s="26">
        <f t="shared" si="59"/>
        <v>0</v>
      </c>
      <c r="ESG36" s="26">
        <f t="shared" si="59"/>
        <v>0</v>
      </c>
      <c r="ESH36" s="26">
        <f t="shared" si="59"/>
        <v>0</v>
      </c>
      <c r="ESI36" s="26">
        <f t="shared" si="59"/>
        <v>0</v>
      </c>
      <c r="ESJ36" s="26">
        <f t="shared" si="59"/>
        <v>357993.69349605299</v>
      </c>
      <c r="ESK36" s="26">
        <f t="shared" si="59"/>
        <v>0</v>
      </c>
      <c r="ESL36" s="26">
        <f t="shared" si="59"/>
        <v>0</v>
      </c>
      <c r="ESM36" s="26">
        <f t="shared" si="59"/>
        <v>0</v>
      </c>
      <c r="ESN36" s="26">
        <f t="shared" si="59"/>
        <v>0</v>
      </c>
      <c r="ESO36" s="26">
        <f t="shared" si="59"/>
        <v>0</v>
      </c>
      <c r="ESP36" s="26">
        <f t="shared" si="59"/>
        <v>357993.69349605299</v>
      </c>
      <c r="ESQ36" s="26">
        <f t="shared" si="59"/>
        <v>0</v>
      </c>
      <c r="ESR36" s="26">
        <f t="shared" si="59"/>
        <v>0</v>
      </c>
      <c r="ESS36" s="26">
        <f t="shared" si="59"/>
        <v>0</v>
      </c>
      <c r="EST36" s="26">
        <f t="shared" si="59"/>
        <v>0</v>
      </c>
      <c r="ESU36" s="26">
        <f t="shared" si="59"/>
        <v>0</v>
      </c>
      <c r="ESV36" s="26">
        <f t="shared" si="59"/>
        <v>357993.69349605299</v>
      </c>
      <c r="ESW36" s="26">
        <f t="shared" si="59"/>
        <v>0</v>
      </c>
      <c r="ESX36" s="26">
        <f t="shared" si="59"/>
        <v>0</v>
      </c>
      <c r="ESY36" s="26">
        <f t="shared" si="59"/>
        <v>0</v>
      </c>
      <c r="ESZ36" s="26">
        <f t="shared" si="59"/>
        <v>0</v>
      </c>
      <c r="ETA36" s="26">
        <f t="shared" si="59"/>
        <v>0</v>
      </c>
      <c r="ETB36" s="26">
        <f t="shared" si="59"/>
        <v>357993.69349605299</v>
      </c>
      <c r="ETC36" s="26">
        <f t="shared" si="59"/>
        <v>0</v>
      </c>
      <c r="ETD36" s="26">
        <f t="shared" si="59"/>
        <v>0</v>
      </c>
      <c r="ETE36" s="26">
        <f t="shared" si="59"/>
        <v>0</v>
      </c>
      <c r="ETF36" s="26">
        <f t="shared" si="59"/>
        <v>0</v>
      </c>
      <c r="ETG36" s="26">
        <f t="shared" si="59"/>
        <v>0</v>
      </c>
      <c r="ETH36" s="26">
        <f t="shared" si="59"/>
        <v>357993.69349605299</v>
      </c>
      <c r="ETI36" s="26">
        <f t="shared" si="59"/>
        <v>0</v>
      </c>
      <c r="ETJ36" s="26">
        <f t="shared" si="59"/>
        <v>0</v>
      </c>
      <c r="ETK36" s="26">
        <f t="shared" si="59"/>
        <v>0</v>
      </c>
      <c r="ETL36" s="26">
        <f t="shared" si="59"/>
        <v>0</v>
      </c>
      <c r="ETM36" s="26">
        <f t="shared" ref="ETM36:EVX36" si="60">SUM(ETG34:ETG37)</f>
        <v>0</v>
      </c>
      <c r="ETN36" s="26">
        <f t="shared" si="60"/>
        <v>357993.69349605299</v>
      </c>
      <c r="ETO36" s="26">
        <f t="shared" si="60"/>
        <v>0</v>
      </c>
      <c r="ETP36" s="26">
        <f t="shared" si="60"/>
        <v>0</v>
      </c>
      <c r="ETQ36" s="26">
        <f t="shared" si="60"/>
        <v>0</v>
      </c>
      <c r="ETR36" s="26">
        <f t="shared" si="60"/>
        <v>0</v>
      </c>
      <c r="ETS36" s="26">
        <f t="shared" si="60"/>
        <v>0</v>
      </c>
      <c r="ETT36" s="26">
        <f t="shared" si="60"/>
        <v>357993.69349605299</v>
      </c>
      <c r="ETU36" s="26">
        <f t="shared" si="60"/>
        <v>0</v>
      </c>
      <c r="ETV36" s="26">
        <f t="shared" si="60"/>
        <v>0</v>
      </c>
      <c r="ETW36" s="26">
        <f t="shared" si="60"/>
        <v>0</v>
      </c>
      <c r="ETX36" s="26">
        <f t="shared" si="60"/>
        <v>0</v>
      </c>
      <c r="ETY36" s="26">
        <f t="shared" si="60"/>
        <v>0</v>
      </c>
      <c r="ETZ36" s="26">
        <f t="shared" si="60"/>
        <v>357993.69349605299</v>
      </c>
      <c r="EUA36" s="26">
        <f t="shared" si="60"/>
        <v>0</v>
      </c>
      <c r="EUB36" s="26">
        <f t="shared" si="60"/>
        <v>0</v>
      </c>
      <c r="EUC36" s="26">
        <f t="shared" si="60"/>
        <v>0</v>
      </c>
      <c r="EUD36" s="26">
        <f t="shared" si="60"/>
        <v>0</v>
      </c>
      <c r="EUE36" s="26">
        <f t="shared" si="60"/>
        <v>0</v>
      </c>
      <c r="EUF36" s="26">
        <f t="shared" si="60"/>
        <v>357993.69349605299</v>
      </c>
      <c r="EUG36" s="26">
        <f t="shared" si="60"/>
        <v>0</v>
      </c>
      <c r="EUH36" s="26">
        <f t="shared" si="60"/>
        <v>0</v>
      </c>
      <c r="EUI36" s="26">
        <f t="shared" si="60"/>
        <v>0</v>
      </c>
      <c r="EUJ36" s="26">
        <f t="shared" si="60"/>
        <v>0</v>
      </c>
      <c r="EUK36" s="26">
        <f t="shared" si="60"/>
        <v>0</v>
      </c>
      <c r="EUL36" s="26">
        <f t="shared" si="60"/>
        <v>357993.69349605299</v>
      </c>
      <c r="EUM36" s="26">
        <f t="shared" si="60"/>
        <v>0</v>
      </c>
      <c r="EUN36" s="26">
        <f t="shared" si="60"/>
        <v>0</v>
      </c>
      <c r="EUO36" s="26">
        <f t="shared" si="60"/>
        <v>0</v>
      </c>
      <c r="EUP36" s="26">
        <f t="shared" si="60"/>
        <v>0</v>
      </c>
      <c r="EUQ36" s="26">
        <f t="shared" si="60"/>
        <v>0</v>
      </c>
      <c r="EUR36" s="26">
        <f t="shared" si="60"/>
        <v>357993.69349605299</v>
      </c>
      <c r="EUS36" s="26">
        <f t="shared" si="60"/>
        <v>0</v>
      </c>
      <c r="EUT36" s="26">
        <f t="shared" si="60"/>
        <v>0</v>
      </c>
      <c r="EUU36" s="26">
        <f t="shared" si="60"/>
        <v>0</v>
      </c>
      <c r="EUV36" s="26">
        <f t="shared" si="60"/>
        <v>0</v>
      </c>
      <c r="EUW36" s="26">
        <f t="shared" si="60"/>
        <v>0</v>
      </c>
      <c r="EUX36" s="26">
        <f t="shared" si="60"/>
        <v>357993.69349605299</v>
      </c>
      <c r="EUY36" s="26">
        <f t="shared" si="60"/>
        <v>0</v>
      </c>
      <c r="EUZ36" s="26">
        <f t="shared" si="60"/>
        <v>0</v>
      </c>
      <c r="EVA36" s="26">
        <f t="shared" si="60"/>
        <v>0</v>
      </c>
      <c r="EVB36" s="26">
        <f t="shared" si="60"/>
        <v>0</v>
      </c>
      <c r="EVC36" s="26">
        <f t="shared" si="60"/>
        <v>0</v>
      </c>
      <c r="EVD36" s="26">
        <f t="shared" si="60"/>
        <v>357993.69349605299</v>
      </c>
      <c r="EVE36" s="26">
        <f t="shared" si="60"/>
        <v>0</v>
      </c>
      <c r="EVF36" s="26">
        <f t="shared" si="60"/>
        <v>0</v>
      </c>
      <c r="EVG36" s="26">
        <f t="shared" si="60"/>
        <v>0</v>
      </c>
      <c r="EVH36" s="26">
        <f t="shared" si="60"/>
        <v>0</v>
      </c>
      <c r="EVI36" s="26">
        <f t="shared" si="60"/>
        <v>0</v>
      </c>
      <c r="EVJ36" s="26">
        <f t="shared" si="60"/>
        <v>357993.69349605299</v>
      </c>
      <c r="EVK36" s="26">
        <f t="shared" si="60"/>
        <v>0</v>
      </c>
      <c r="EVL36" s="26">
        <f t="shared" si="60"/>
        <v>0</v>
      </c>
      <c r="EVM36" s="26">
        <f t="shared" si="60"/>
        <v>0</v>
      </c>
      <c r="EVN36" s="26">
        <f t="shared" si="60"/>
        <v>0</v>
      </c>
      <c r="EVO36" s="26">
        <f t="shared" si="60"/>
        <v>0</v>
      </c>
      <c r="EVP36" s="26">
        <f t="shared" si="60"/>
        <v>357993.69349605299</v>
      </c>
      <c r="EVQ36" s="26">
        <f t="shared" si="60"/>
        <v>0</v>
      </c>
      <c r="EVR36" s="26">
        <f t="shared" si="60"/>
        <v>0</v>
      </c>
      <c r="EVS36" s="26">
        <f t="shared" si="60"/>
        <v>0</v>
      </c>
      <c r="EVT36" s="26">
        <f t="shared" si="60"/>
        <v>0</v>
      </c>
      <c r="EVU36" s="26">
        <f t="shared" si="60"/>
        <v>0</v>
      </c>
      <c r="EVV36" s="26">
        <f t="shared" si="60"/>
        <v>357993.69349605299</v>
      </c>
      <c r="EVW36" s="26">
        <f t="shared" si="60"/>
        <v>0</v>
      </c>
      <c r="EVX36" s="26">
        <f t="shared" si="60"/>
        <v>0</v>
      </c>
      <c r="EVY36" s="26">
        <f t="shared" ref="EVY36:EYJ36" si="61">SUM(EVS34:EVS37)</f>
        <v>0</v>
      </c>
      <c r="EVZ36" s="26">
        <f t="shared" si="61"/>
        <v>0</v>
      </c>
      <c r="EWA36" s="26">
        <f t="shared" si="61"/>
        <v>0</v>
      </c>
      <c r="EWB36" s="26">
        <f t="shared" si="61"/>
        <v>357993.69349605299</v>
      </c>
      <c r="EWC36" s="26">
        <f t="shared" si="61"/>
        <v>0</v>
      </c>
      <c r="EWD36" s="26">
        <f t="shared" si="61"/>
        <v>0</v>
      </c>
      <c r="EWE36" s="26">
        <f t="shared" si="61"/>
        <v>0</v>
      </c>
      <c r="EWF36" s="26">
        <f t="shared" si="61"/>
        <v>0</v>
      </c>
      <c r="EWG36" s="26">
        <f t="shared" si="61"/>
        <v>0</v>
      </c>
      <c r="EWH36" s="26">
        <f t="shared" si="61"/>
        <v>357993.69349605299</v>
      </c>
      <c r="EWI36" s="26">
        <f t="shared" si="61"/>
        <v>0</v>
      </c>
      <c r="EWJ36" s="26">
        <f t="shared" si="61"/>
        <v>0</v>
      </c>
      <c r="EWK36" s="26">
        <f t="shared" si="61"/>
        <v>0</v>
      </c>
      <c r="EWL36" s="26">
        <f t="shared" si="61"/>
        <v>0</v>
      </c>
      <c r="EWM36" s="26">
        <f t="shared" si="61"/>
        <v>0</v>
      </c>
      <c r="EWN36" s="26">
        <f t="shared" si="61"/>
        <v>357993.69349605299</v>
      </c>
      <c r="EWO36" s="26">
        <f t="shared" si="61"/>
        <v>0</v>
      </c>
      <c r="EWP36" s="26">
        <f t="shared" si="61"/>
        <v>0</v>
      </c>
      <c r="EWQ36" s="26">
        <f t="shared" si="61"/>
        <v>0</v>
      </c>
      <c r="EWR36" s="26">
        <f t="shared" si="61"/>
        <v>0</v>
      </c>
      <c r="EWS36" s="26">
        <f t="shared" si="61"/>
        <v>0</v>
      </c>
      <c r="EWT36" s="26">
        <f t="shared" si="61"/>
        <v>357993.69349605299</v>
      </c>
      <c r="EWU36" s="26">
        <f t="shared" si="61"/>
        <v>0</v>
      </c>
      <c r="EWV36" s="26">
        <f t="shared" si="61"/>
        <v>0</v>
      </c>
      <c r="EWW36" s="26">
        <f t="shared" si="61"/>
        <v>0</v>
      </c>
      <c r="EWX36" s="26">
        <f t="shared" si="61"/>
        <v>0</v>
      </c>
      <c r="EWY36" s="26">
        <f t="shared" si="61"/>
        <v>0</v>
      </c>
      <c r="EWZ36" s="26">
        <f t="shared" si="61"/>
        <v>357993.69349605299</v>
      </c>
      <c r="EXA36" s="26">
        <f t="shared" si="61"/>
        <v>0</v>
      </c>
      <c r="EXB36" s="26">
        <f t="shared" si="61"/>
        <v>0</v>
      </c>
      <c r="EXC36" s="26">
        <f t="shared" si="61"/>
        <v>0</v>
      </c>
      <c r="EXD36" s="26">
        <f t="shared" si="61"/>
        <v>0</v>
      </c>
      <c r="EXE36" s="26">
        <f t="shared" si="61"/>
        <v>0</v>
      </c>
      <c r="EXF36" s="26">
        <f t="shared" si="61"/>
        <v>357993.69349605299</v>
      </c>
      <c r="EXG36" s="26">
        <f t="shared" si="61"/>
        <v>0</v>
      </c>
      <c r="EXH36" s="26">
        <f t="shared" si="61"/>
        <v>0</v>
      </c>
      <c r="EXI36" s="26">
        <f t="shared" si="61"/>
        <v>0</v>
      </c>
      <c r="EXJ36" s="26">
        <f t="shared" si="61"/>
        <v>0</v>
      </c>
      <c r="EXK36" s="26">
        <f t="shared" si="61"/>
        <v>0</v>
      </c>
      <c r="EXL36" s="26">
        <f t="shared" si="61"/>
        <v>357993.69349605299</v>
      </c>
      <c r="EXM36" s="26">
        <f t="shared" si="61"/>
        <v>0</v>
      </c>
      <c r="EXN36" s="26">
        <f t="shared" si="61"/>
        <v>0</v>
      </c>
      <c r="EXO36" s="26">
        <f t="shared" si="61"/>
        <v>0</v>
      </c>
      <c r="EXP36" s="26">
        <f t="shared" si="61"/>
        <v>0</v>
      </c>
      <c r="EXQ36" s="26">
        <f t="shared" si="61"/>
        <v>0</v>
      </c>
      <c r="EXR36" s="26">
        <f t="shared" si="61"/>
        <v>357993.69349605299</v>
      </c>
      <c r="EXS36" s="26">
        <f t="shared" si="61"/>
        <v>0</v>
      </c>
      <c r="EXT36" s="26">
        <f t="shared" si="61"/>
        <v>0</v>
      </c>
      <c r="EXU36" s="26">
        <f t="shared" si="61"/>
        <v>0</v>
      </c>
      <c r="EXV36" s="26">
        <f t="shared" si="61"/>
        <v>0</v>
      </c>
      <c r="EXW36" s="26">
        <f t="shared" si="61"/>
        <v>0</v>
      </c>
      <c r="EXX36" s="26">
        <f t="shared" si="61"/>
        <v>357993.69349605299</v>
      </c>
      <c r="EXY36" s="26">
        <f t="shared" si="61"/>
        <v>0</v>
      </c>
      <c r="EXZ36" s="26">
        <f t="shared" si="61"/>
        <v>0</v>
      </c>
      <c r="EYA36" s="26">
        <f t="shared" si="61"/>
        <v>0</v>
      </c>
      <c r="EYB36" s="26">
        <f t="shared" si="61"/>
        <v>0</v>
      </c>
      <c r="EYC36" s="26">
        <f t="shared" si="61"/>
        <v>0</v>
      </c>
      <c r="EYD36" s="26">
        <f t="shared" si="61"/>
        <v>357993.69349605299</v>
      </c>
      <c r="EYE36" s="26">
        <f t="shared" si="61"/>
        <v>0</v>
      </c>
      <c r="EYF36" s="26">
        <f t="shared" si="61"/>
        <v>0</v>
      </c>
      <c r="EYG36" s="26">
        <f t="shared" si="61"/>
        <v>0</v>
      </c>
      <c r="EYH36" s="26">
        <f t="shared" si="61"/>
        <v>0</v>
      </c>
      <c r="EYI36" s="26">
        <f t="shared" si="61"/>
        <v>0</v>
      </c>
      <c r="EYJ36" s="26">
        <f t="shared" si="61"/>
        <v>357993.69349605299</v>
      </c>
      <c r="EYK36" s="26">
        <f t="shared" ref="EYK36:FAV36" si="62">SUM(EYE34:EYE37)</f>
        <v>0</v>
      </c>
      <c r="EYL36" s="26">
        <f t="shared" si="62"/>
        <v>0</v>
      </c>
      <c r="EYM36" s="26">
        <f t="shared" si="62"/>
        <v>0</v>
      </c>
      <c r="EYN36" s="26">
        <f t="shared" si="62"/>
        <v>0</v>
      </c>
      <c r="EYO36" s="26">
        <f t="shared" si="62"/>
        <v>0</v>
      </c>
      <c r="EYP36" s="26">
        <f t="shared" si="62"/>
        <v>357993.69349605299</v>
      </c>
      <c r="EYQ36" s="26">
        <f t="shared" si="62"/>
        <v>0</v>
      </c>
      <c r="EYR36" s="26">
        <f t="shared" si="62"/>
        <v>0</v>
      </c>
      <c r="EYS36" s="26">
        <f t="shared" si="62"/>
        <v>0</v>
      </c>
      <c r="EYT36" s="26">
        <f t="shared" si="62"/>
        <v>0</v>
      </c>
      <c r="EYU36" s="26">
        <f t="shared" si="62"/>
        <v>0</v>
      </c>
      <c r="EYV36" s="26">
        <f t="shared" si="62"/>
        <v>357993.69349605299</v>
      </c>
      <c r="EYW36" s="26">
        <f t="shared" si="62"/>
        <v>0</v>
      </c>
      <c r="EYX36" s="26">
        <f t="shared" si="62"/>
        <v>0</v>
      </c>
      <c r="EYY36" s="26">
        <f t="shared" si="62"/>
        <v>0</v>
      </c>
      <c r="EYZ36" s="26">
        <f t="shared" si="62"/>
        <v>0</v>
      </c>
      <c r="EZA36" s="26">
        <f t="shared" si="62"/>
        <v>0</v>
      </c>
      <c r="EZB36" s="26">
        <f t="shared" si="62"/>
        <v>357993.69349605299</v>
      </c>
      <c r="EZC36" s="26">
        <f t="shared" si="62"/>
        <v>0</v>
      </c>
      <c r="EZD36" s="26">
        <f t="shared" si="62"/>
        <v>0</v>
      </c>
      <c r="EZE36" s="26">
        <f t="shared" si="62"/>
        <v>0</v>
      </c>
      <c r="EZF36" s="26">
        <f t="shared" si="62"/>
        <v>0</v>
      </c>
      <c r="EZG36" s="26">
        <f t="shared" si="62"/>
        <v>0</v>
      </c>
      <c r="EZH36" s="26">
        <f t="shared" si="62"/>
        <v>357993.69349605299</v>
      </c>
      <c r="EZI36" s="26">
        <f t="shared" si="62"/>
        <v>0</v>
      </c>
      <c r="EZJ36" s="26">
        <f t="shared" si="62"/>
        <v>0</v>
      </c>
      <c r="EZK36" s="26">
        <f t="shared" si="62"/>
        <v>0</v>
      </c>
      <c r="EZL36" s="26">
        <f t="shared" si="62"/>
        <v>0</v>
      </c>
      <c r="EZM36" s="26">
        <f t="shared" si="62"/>
        <v>0</v>
      </c>
      <c r="EZN36" s="26">
        <f t="shared" si="62"/>
        <v>357993.69349605299</v>
      </c>
      <c r="EZO36" s="26">
        <f t="shared" si="62"/>
        <v>0</v>
      </c>
      <c r="EZP36" s="26">
        <f t="shared" si="62"/>
        <v>0</v>
      </c>
      <c r="EZQ36" s="26">
        <f t="shared" si="62"/>
        <v>0</v>
      </c>
      <c r="EZR36" s="26">
        <f t="shared" si="62"/>
        <v>0</v>
      </c>
      <c r="EZS36" s="26">
        <f t="shared" si="62"/>
        <v>0</v>
      </c>
      <c r="EZT36" s="26">
        <f t="shared" si="62"/>
        <v>357993.69349605299</v>
      </c>
      <c r="EZU36" s="26">
        <f t="shared" si="62"/>
        <v>0</v>
      </c>
      <c r="EZV36" s="26">
        <f t="shared" si="62"/>
        <v>0</v>
      </c>
      <c r="EZW36" s="26">
        <f t="shared" si="62"/>
        <v>0</v>
      </c>
      <c r="EZX36" s="26">
        <f t="shared" si="62"/>
        <v>0</v>
      </c>
      <c r="EZY36" s="26">
        <f t="shared" si="62"/>
        <v>0</v>
      </c>
      <c r="EZZ36" s="26">
        <f t="shared" si="62"/>
        <v>357993.69349605299</v>
      </c>
      <c r="FAA36" s="26">
        <f t="shared" si="62"/>
        <v>0</v>
      </c>
      <c r="FAB36" s="26">
        <f t="shared" si="62"/>
        <v>0</v>
      </c>
      <c r="FAC36" s="26">
        <f t="shared" si="62"/>
        <v>0</v>
      </c>
      <c r="FAD36" s="26">
        <f t="shared" si="62"/>
        <v>0</v>
      </c>
      <c r="FAE36" s="26">
        <f t="shared" si="62"/>
        <v>0</v>
      </c>
      <c r="FAF36" s="26">
        <f t="shared" si="62"/>
        <v>357993.69349605299</v>
      </c>
      <c r="FAG36" s="26">
        <f t="shared" si="62"/>
        <v>0</v>
      </c>
      <c r="FAH36" s="26">
        <f t="shared" si="62"/>
        <v>0</v>
      </c>
      <c r="FAI36" s="26">
        <f t="shared" si="62"/>
        <v>0</v>
      </c>
      <c r="FAJ36" s="26">
        <f t="shared" si="62"/>
        <v>0</v>
      </c>
      <c r="FAK36" s="26">
        <f t="shared" si="62"/>
        <v>0</v>
      </c>
      <c r="FAL36" s="26">
        <f t="shared" si="62"/>
        <v>357993.69349605299</v>
      </c>
      <c r="FAM36" s="26">
        <f t="shared" si="62"/>
        <v>0</v>
      </c>
      <c r="FAN36" s="26">
        <f t="shared" si="62"/>
        <v>0</v>
      </c>
      <c r="FAO36" s="26">
        <f t="shared" si="62"/>
        <v>0</v>
      </c>
      <c r="FAP36" s="26">
        <f t="shared" si="62"/>
        <v>0</v>
      </c>
      <c r="FAQ36" s="26">
        <f t="shared" si="62"/>
        <v>0</v>
      </c>
      <c r="FAR36" s="26">
        <f t="shared" si="62"/>
        <v>357993.69349605299</v>
      </c>
      <c r="FAS36" s="26">
        <f t="shared" si="62"/>
        <v>0</v>
      </c>
      <c r="FAT36" s="26">
        <f t="shared" si="62"/>
        <v>0</v>
      </c>
      <c r="FAU36" s="26">
        <f t="shared" si="62"/>
        <v>0</v>
      </c>
      <c r="FAV36" s="26">
        <f t="shared" si="62"/>
        <v>0</v>
      </c>
      <c r="FAW36" s="26">
        <f t="shared" ref="FAW36:FDH36" si="63">SUM(FAQ34:FAQ37)</f>
        <v>0</v>
      </c>
      <c r="FAX36" s="26">
        <f t="shared" si="63"/>
        <v>357993.69349605299</v>
      </c>
      <c r="FAY36" s="26">
        <f t="shared" si="63"/>
        <v>0</v>
      </c>
      <c r="FAZ36" s="26">
        <f t="shared" si="63"/>
        <v>0</v>
      </c>
      <c r="FBA36" s="26">
        <f t="shared" si="63"/>
        <v>0</v>
      </c>
      <c r="FBB36" s="26">
        <f t="shared" si="63"/>
        <v>0</v>
      </c>
      <c r="FBC36" s="26">
        <f t="shared" si="63"/>
        <v>0</v>
      </c>
      <c r="FBD36" s="26">
        <f t="shared" si="63"/>
        <v>357993.69349605299</v>
      </c>
      <c r="FBE36" s="26">
        <f t="shared" si="63"/>
        <v>0</v>
      </c>
      <c r="FBF36" s="26">
        <f t="shared" si="63"/>
        <v>0</v>
      </c>
      <c r="FBG36" s="26">
        <f t="shared" si="63"/>
        <v>0</v>
      </c>
      <c r="FBH36" s="26">
        <f t="shared" si="63"/>
        <v>0</v>
      </c>
      <c r="FBI36" s="26">
        <f t="shared" si="63"/>
        <v>0</v>
      </c>
      <c r="FBJ36" s="26">
        <f t="shared" si="63"/>
        <v>357993.69349605299</v>
      </c>
      <c r="FBK36" s="26">
        <f t="shared" si="63"/>
        <v>0</v>
      </c>
      <c r="FBL36" s="26">
        <f t="shared" si="63"/>
        <v>0</v>
      </c>
      <c r="FBM36" s="26">
        <f t="shared" si="63"/>
        <v>0</v>
      </c>
      <c r="FBN36" s="26">
        <f t="shared" si="63"/>
        <v>0</v>
      </c>
      <c r="FBO36" s="26">
        <f t="shared" si="63"/>
        <v>0</v>
      </c>
      <c r="FBP36" s="26">
        <f t="shared" si="63"/>
        <v>357993.69349605299</v>
      </c>
      <c r="FBQ36" s="26">
        <f t="shared" si="63"/>
        <v>0</v>
      </c>
      <c r="FBR36" s="26">
        <f t="shared" si="63"/>
        <v>0</v>
      </c>
      <c r="FBS36" s="26">
        <f t="shared" si="63"/>
        <v>0</v>
      </c>
      <c r="FBT36" s="26">
        <f t="shared" si="63"/>
        <v>0</v>
      </c>
      <c r="FBU36" s="26">
        <f t="shared" si="63"/>
        <v>0</v>
      </c>
      <c r="FBV36" s="26">
        <f t="shared" si="63"/>
        <v>357993.69349605299</v>
      </c>
      <c r="FBW36" s="26">
        <f t="shared" si="63"/>
        <v>0</v>
      </c>
      <c r="FBX36" s="26">
        <f t="shared" si="63"/>
        <v>0</v>
      </c>
      <c r="FBY36" s="26">
        <f t="shared" si="63"/>
        <v>0</v>
      </c>
      <c r="FBZ36" s="26">
        <f t="shared" si="63"/>
        <v>0</v>
      </c>
      <c r="FCA36" s="26">
        <f t="shared" si="63"/>
        <v>0</v>
      </c>
      <c r="FCB36" s="26">
        <f t="shared" si="63"/>
        <v>357993.69349605299</v>
      </c>
      <c r="FCC36" s="26">
        <f t="shared" si="63"/>
        <v>0</v>
      </c>
      <c r="FCD36" s="26">
        <f t="shared" si="63"/>
        <v>0</v>
      </c>
      <c r="FCE36" s="26">
        <f t="shared" si="63"/>
        <v>0</v>
      </c>
      <c r="FCF36" s="26">
        <f t="shared" si="63"/>
        <v>0</v>
      </c>
      <c r="FCG36" s="26">
        <f t="shared" si="63"/>
        <v>0</v>
      </c>
      <c r="FCH36" s="26">
        <f t="shared" si="63"/>
        <v>357993.69349605299</v>
      </c>
      <c r="FCI36" s="26">
        <f t="shared" si="63"/>
        <v>0</v>
      </c>
      <c r="FCJ36" s="26">
        <f t="shared" si="63"/>
        <v>0</v>
      </c>
      <c r="FCK36" s="26">
        <f t="shared" si="63"/>
        <v>0</v>
      </c>
      <c r="FCL36" s="26">
        <f t="shared" si="63"/>
        <v>0</v>
      </c>
      <c r="FCM36" s="26">
        <f t="shared" si="63"/>
        <v>0</v>
      </c>
      <c r="FCN36" s="26">
        <f t="shared" si="63"/>
        <v>357993.69349605299</v>
      </c>
      <c r="FCO36" s="26">
        <f t="shared" si="63"/>
        <v>0</v>
      </c>
      <c r="FCP36" s="26">
        <f t="shared" si="63"/>
        <v>0</v>
      </c>
      <c r="FCQ36" s="26">
        <f t="shared" si="63"/>
        <v>0</v>
      </c>
      <c r="FCR36" s="26">
        <f t="shared" si="63"/>
        <v>0</v>
      </c>
      <c r="FCS36" s="26">
        <f t="shared" si="63"/>
        <v>0</v>
      </c>
      <c r="FCT36" s="26">
        <f t="shared" si="63"/>
        <v>357993.69349605299</v>
      </c>
      <c r="FCU36" s="26">
        <f t="shared" si="63"/>
        <v>0</v>
      </c>
      <c r="FCV36" s="26">
        <f t="shared" si="63"/>
        <v>0</v>
      </c>
      <c r="FCW36" s="26">
        <f t="shared" si="63"/>
        <v>0</v>
      </c>
      <c r="FCX36" s="26">
        <f t="shared" si="63"/>
        <v>0</v>
      </c>
      <c r="FCY36" s="26">
        <f t="shared" si="63"/>
        <v>0</v>
      </c>
      <c r="FCZ36" s="26">
        <f t="shared" si="63"/>
        <v>357993.69349605299</v>
      </c>
      <c r="FDA36" s="26">
        <f t="shared" si="63"/>
        <v>0</v>
      </c>
      <c r="FDB36" s="26">
        <f t="shared" si="63"/>
        <v>0</v>
      </c>
      <c r="FDC36" s="26">
        <f t="shared" si="63"/>
        <v>0</v>
      </c>
      <c r="FDD36" s="26">
        <f t="shared" si="63"/>
        <v>0</v>
      </c>
      <c r="FDE36" s="26">
        <f t="shared" si="63"/>
        <v>0</v>
      </c>
      <c r="FDF36" s="26">
        <f t="shared" si="63"/>
        <v>357993.69349605299</v>
      </c>
      <c r="FDG36" s="26">
        <f t="shared" si="63"/>
        <v>0</v>
      </c>
      <c r="FDH36" s="26">
        <f t="shared" si="63"/>
        <v>0</v>
      </c>
      <c r="FDI36" s="26">
        <f t="shared" ref="FDI36:FFT36" si="64">SUM(FDC34:FDC37)</f>
        <v>0</v>
      </c>
      <c r="FDJ36" s="26">
        <f t="shared" si="64"/>
        <v>0</v>
      </c>
      <c r="FDK36" s="26">
        <f t="shared" si="64"/>
        <v>0</v>
      </c>
      <c r="FDL36" s="26">
        <f t="shared" si="64"/>
        <v>357993.69349605299</v>
      </c>
      <c r="FDM36" s="26">
        <f t="shared" si="64"/>
        <v>0</v>
      </c>
      <c r="FDN36" s="26">
        <f t="shared" si="64"/>
        <v>0</v>
      </c>
      <c r="FDO36" s="26">
        <f t="shared" si="64"/>
        <v>0</v>
      </c>
      <c r="FDP36" s="26">
        <f t="shared" si="64"/>
        <v>0</v>
      </c>
      <c r="FDQ36" s="26">
        <f t="shared" si="64"/>
        <v>0</v>
      </c>
      <c r="FDR36" s="26">
        <f t="shared" si="64"/>
        <v>357993.69349605299</v>
      </c>
      <c r="FDS36" s="26">
        <f t="shared" si="64"/>
        <v>0</v>
      </c>
      <c r="FDT36" s="26">
        <f t="shared" si="64"/>
        <v>0</v>
      </c>
      <c r="FDU36" s="26">
        <f t="shared" si="64"/>
        <v>0</v>
      </c>
      <c r="FDV36" s="26">
        <f t="shared" si="64"/>
        <v>0</v>
      </c>
      <c r="FDW36" s="26">
        <f t="shared" si="64"/>
        <v>0</v>
      </c>
      <c r="FDX36" s="26">
        <f t="shared" si="64"/>
        <v>357993.69349605299</v>
      </c>
      <c r="FDY36" s="26">
        <f t="shared" si="64"/>
        <v>0</v>
      </c>
      <c r="FDZ36" s="26">
        <f t="shared" si="64"/>
        <v>0</v>
      </c>
      <c r="FEA36" s="26">
        <f t="shared" si="64"/>
        <v>0</v>
      </c>
      <c r="FEB36" s="26">
        <f t="shared" si="64"/>
        <v>0</v>
      </c>
      <c r="FEC36" s="26">
        <f t="shared" si="64"/>
        <v>0</v>
      </c>
      <c r="FED36" s="26">
        <f t="shared" si="64"/>
        <v>357993.69349605299</v>
      </c>
      <c r="FEE36" s="26">
        <f t="shared" si="64"/>
        <v>0</v>
      </c>
      <c r="FEF36" s="26">
        <f t="shared" si="64"/>
        <v>0</v>
      </c>
      <c r="FEG36" s="26">
        <f t="shared" si="64"/>
        <v>0</v>
      </c>
      <c r="FEH36" s="26">
        <f t="shared" si="64"/>
        <v>0</v>
      </c>
      <c r="FEI36" s="26">
        <f t="shared" si="64"/>
        <v>0</v>
      </c>
      <c r="FEJ36" s="26">
        <f t="shared" si="64"/>
        <v>357993.69349605299</v>
      </c>
      <c r="FEK36" s="26">
        <f t="shared" si="64"/>
        <v>0</v>
      </c>
      <c r="FEL36" s="26">
        <f t="shared" si="64"/>
        <v>0</v>
      </c>
      <c r="FEM36" s="26">
        <f t="shared" si="64"/>
        <v>0</v>
      </c>
      <c r="FEN36" s="26">
        <f t="shared" si="64"/>
        <v>0</v>
      </c>
      <c r="FEO36" s="26">
        <f t="shared" si="64"/>
        <v>0</v>
      </c>
      <c r="FEP36" s="26">
        <f t="shared" si="64"/>
        <v>357993.69349605299</v>
      </c>
      <c r="FEQ36" s="26">
        <f t="shared" si="64"/>
        <v>0</v>
      </c>
      <c r="FER36" s="26">
        <f t="shared" si="64"/>
        <v>0</v>
      </c>
      <c r="FES36" s="26">
        <f t="shared" si="64"/>
        <v>0</v>
      </c>
      <c r="FET36" s="26">
        <f t="shared" si="64"/>
        <v>0</v>
      </c>
      <c r="FEU36" s="26">
        <f t="shared" si="64"/>
        <v>0</v>
      </c>
      <c r="FEV36" s="26">
        <f t="shared" si="64"/>
        <v>357993.69349605299</v>
      </c>
      <c r="FEW36" s="26">
        <f t="shared" si="64"/>
        <v>0</v>
      </c>
      <c r="FEX36" s="26">
        <f t="shared" si="64"/>
        <v>0</v>
      </c>
      <c r="FEY36" s="26">
        <f t="shared" si="64"/>
        <v>0</v>
      </c>
      <c r="FEZ36" s="26">
        <f t="shared" si="64"/>
        <v>0</v>
      </c>
      <c r="FFA36" s="26">
        <f t="shared" si="64"/>
        <v>0</v>
      </c>
      <c r="FFB36" s="26">
        <f t="shared" si="64"/>
        <v>357993.69349605299</v>
      </c>
      <c r="FFC36" s="26">
        <f t="shared" si="64"/>
        <v>0</v>
      </c>
      <c r="FFD36" s="26">
        <f t="shared" si="64"/>
        <v>0</v>
      </c>
      <c r="FFE36" s="26">
        <f t="shared" si="64"/>
        <v>0</v>
      </c>
      <c r="FFF36" s="26">
        <f t="shared" si="64"/>
        <v>0</v>
      </c>
      <c r="FFG36" s="26">
        <f t="shared" si="64"/>
        <v>0</v>
      </c>
      <c r="FFH36" s="26">
        <f t="shared" si="64"/>
        <v>357993.69349605299</v>
      </c>
      <c r="FFI36" s="26">
        <f t="shared" si="64"/>
        <v>0</v>
      </c>
      <c r="FFJ36" s="26">
        <f t="shared" si="64"/>
        <v>0</v>
      </c>
      <c r="FFK36" s="26">
        <f t="shared" si="64"/>
        <v>0</v>
      </c>
      <c r="FFL36" s="26">
        <f t="shared" si="64"/>
        <v>0</v>
      </c>
      <c r="FFM36" s="26">
        <f t="shared" si="64"/>
        <v>0</v>
      </c>
      <c r="FFN36" s="26">
        <f t="shared" si="64"/>
        <v>357993.69349605299</v>
      </c>
      <c r="FFO36" s="26">
        <f t="shared" si="64"/>
        <v>0</v>
      </c>
      <c r="FFP36" s="26">
        <f t="shared" si="64"/>
        <v>0</v>
      </c>
      <c r="FFQ36" s="26">
        <f t="shared" si="64"/>
        <v>0</v>
      </c>
      <c r="FFR36" s="26">
        <f t="shared" si="64"/>
        <v>0</v>
      </c>
      <c r="FFS36" s="26">
        <f t="shared" si="64"/>
        <v>0</v>
      </c>
      <c r="FFT36" s="26">
        <f t="shared" si="64"/>
        <v>357993.69349605299</v>
      </c>
      <c r="FFU36" s="26">
        <f t="shared" ref="FFU36:FIF36" si="65">SUM(FFO34:FFO37)</f>
        <v>0</v>
      </c>
      <c r="FFV36" s="26">
        <f t="shared" si="65"/>
        <v>0</v>
      </c>
      <c r="FFW36" s="26">
        <f t="shared" si="65"/>
        <v>0</v>
      </c>
      <c r="FFX36" s="26">
        <f t="shared" si="65"/>
        <v>0</v>
      </c>
      <c r="FFY36" s="26">
        <f t="shared" si="65"/>
        <v>0</v>
      </c>
      <c r="FFZ36" s="26">
        <f t="shared" si="65"/>
        <v>357993.69349605299</v>
      </c>
      <c r="FGA36" s="26">
        <f t="shared" si="65"/>
        <v>0</v>
      </c>
      <c r="FGB36" s="26">
        <f t="shared" si="65"/>
        <v>0</v>
      </c>
      <c r="FGC36" s="26">
        <f t="shared" si="65"/>
        <v>0</v>
      </c>
      <c r="FGD36" s="26">
        <f t="shared" si="65"/>
        <v>0</v>
      </c>
      <c r="FGE36" s="26">
        <f t="shared" si="65"/>
        <v>0</v>
      </c>
      <c r="FGF36" s="26">
        <f t="shared" si="65"/>
        <v>357993.69349605299</v>
      </c>
      <c r="FGG36" s="26">
        <f t="shared" si="65"/>
        <v>0</v>
      </c>
      <c r="FGH36" s="26">
        <f t="shared" si="65"/>
        <v>0</v>
      </c>
      <c r="FGI36" s="26">
        <f t="shared" si="65"/>
        <v>0</v>
      </c>
      <c r="FGJ36" s="26">
        <f t="shared" si="65"/>
        <v>0</v>
      </c>
      <c r="FGK36" s="26">
        <f t="shared" si="65"/>
        <v>0</v>
      </c>
      <c r="FGL36" s="26">
        <f t="shared" si="65"/>
        <v>357993.69349605299</v>
      </c>
      <c r="FGM36" s="26">
        <f t="shared" si="65"/>
        <v>0</v>
      </c>
      <c r="FGN36" s="26">
        <f t="shared" si="65"/>
        <v>0</v>
      </c>
      <c r="FGO36" s="26">
        <f t="shared" si="65"/>
        <v>0</v>
      </c>
      <c r="FGP36" s="26">
        <f t="shared" si="65"/>
        <v>0</v>
      </c>
      <c r="FGQ36" s="26">
        <f t="shared" si="65"/>
        <v>0</v>
      </c>
      <c r="FGR36" s="26">
        <f t="shared" si="65"/>
        <v>357993.69349605299</v>
      </c>
      <c r="FGS36" s="26">
        <f t="shared" si="65"/>
        <v>0</v>
      </c>
      <c r="FGT36" s="26">
        <f t="shared" si="65"/>
        <v>0</v>
      </c>
      <c r="FGU36" s="26">
        <f t="shared" si="65"/>
        <v>0</v>
      </c>
      <c r="FGV36" s="26">
        <f t="shared" si="65"/>
        <v>0</v>
      </c>
      <c r="FGW36" s="26">
        <f t="shared" si="65"/>
        <v>0</v>
      </c>
      <c r="FGX36" s="26">
        <f t="shared" si="65"/>
        <v>357993.69349605299</v>
      </c>
      <c r="FGY36" s="26">
        <f t="shared" si="65"/>
        <v>0</v>
      </c>
      <c r="FGZ36" s="26">
        <f t="shared" si="65"/>
        <v>0</v>
      </c>
      <c r="FHA36" s="26">
        <f t="shared" si="65"/>
        <v>0</v>
      </c>
      <c r="FHB36" s="26">
        <f t="shared" si="65"/>
        <v>0</v>
      </c>
      <c r="FHC36" s="26">
        <f t="shared" si="65"/>
        <v>0</v>
      </c>
      <c r="FHD36" s="26">
        <f t="shared" si="65"/>
        <v>357993.69349605299</v>
      </c>
      <c r="FHE36" s="26">
        <f t="shared" si="65"/>
        <v>0</v>
      </c>
      <c r="FHF36" s="26">
        <f t="shared" si="65"/>
        <v>0</v>
      </c>
      <c r="FHG36" s="26">
        <f t="shared" si="65"/>
        <v>0</v>
      </c>
      <c r="FHH36" s="26">
        <f t="shared" si="65"/>
        <v>0</v>
      </c>
      <c r="FHI36" s="26">
        <f t="shared" si="65"/>
        <v>0</v>
      </c>
      <c r="FHJ36" s="26">
        <f t="shared" si="65"/>
        <v>357993.69349605299</v>
      </c>
      <c r="FHK36" s="26">
        <f t="shared" si="65"/>
        <v>0</v>
      </c>
      <c r="FHL36" s="26">
        <f t="shared" si="65"/>
        <v>0</v>
      </c>
      <c r="FHM36" s="26">
        <f t="shared" si="65"/>
        <v>0</v>
      </c>
      <c r="FHN36" s="26">
        <f t="shared" si="65"/>
        <v>0</v>
      </c>
      <c r="FHO36" s="26">
        <f t="shared" si="65"/>
        <v>0</v>
      </c>
      <c r="FHP36" s="26">
        <f t="shared" si="65"/>
        <v>357993.69349605299</v>
      </c>
      <c r="FHQ36" s="26">
        <f t="shared" si="65"/>
        <v>0</v>
      </c>
      <c r="FHR36" s="26">
        <f t="shared" si="65"/>
        <v>0</v>
      </c>
      <c r="FHS36" s="26">
        <f t="shared" si="65"/>
        <v>0</v>
      </c>
      <c r="FHT36" s="26">
        <f t="shared" si="65"/>
        <v>0</v>
      </c>
      <c r="FHU36" s="26">
        <f t="shared" si="65"/>
        <v>0</v>
      </c>
      <c r="FHV36" s="26">
        <f t="shared" si="65"/>
        <v>357993.69349605299</v>
      </c>
      <c r="FHW36" s="26">
        <f t="shared" si="65"/>
        <v>0</v>
      </c>
      <c r="FHX36" s="26">
        <f t="shared" si="65"/>
        <v>0</v>
      </c>
      <c r="FHY36" s="26">
        <f t="shared" si="65"/>
        <v>0</v>
      </c>
      <c r="FHZ36" s="26">
        <f t="shared" si="65"/>
        <v>0</v>
      </c>
      <c r="FIA36" s="26">
        <f t="shared" si="65"/>
        <v>0</v>
      </c>
      <c r="FIB36" s="26">
        <f t="shared" si="65"/>
        <v>357993.69349605299</v>
      </c>
      <c r="FIC36" s="26">
        <f t="shared" si="65"/>
        <v>0</v>
      </c>
      <c r="FID36" s="26">
        <f t="shared" si="65"/>
        <v>0</v>
      </c>
      <c r="FIE36" s="26">
        <f t="shared" si="65"/>
        <v>0</v>
      </c>
      <c r="FIF36" s="26">
        <f t="shared" si="65"/>
        <v>0</v>
      </c>
      <c r="FIG36" s="26">
        <f t="shared" ref="FIG36:FKR36" si="66">SUM(FIA34:FIA37)</f>
        <v>0</v>
      </c>
      <c r="FIH36" s="26">
        <f t="shared" si="66"/>
        <v>357993.69349605299</v>
      </c>
      <c r="FII36" s="26">
        <f t="shared" si="66"/>
        <v>0</v>
      </c>
      <c r="FIJ36" s="26">
        <f t="shared" si="66"/>
        <v>0</v>
      </c>
      <c r="FIK36" s="26">
        <f t="shared" si="66"/>
        <v>0</v>
      </c>
      <c r="FIL36" s="26">
        <f t="shared" si="66"/>
        <v>0</v>
      </c>
      <c r="FIM36" s="26">
        <f t="shared" si="66"/>
        <v>0</v>
      </c>
      <c r="FIN36" s="26">
        <f t="shared" si="66"/>
        <v>357993.69349605299</v>
      </c>
      <c r="FIO36" s="26">
        <f t="shared" si="66"/>
        <v>0</v>
      </c>
      <c r="FIP36" s="26">
        <f t="shared" si="66"/>
        <v>0</v>
      </c>
      <c r="FIQ36" s="26">
        <f t="shared" si="66"/>
        <v>0</v>
      </c>
      <c r="FIR36" s="26">
        <f t="shared" si="66"/>
        <v>0</v>
      </c>
      <c r="FIS36" s="26">
        <f t="shared" si="66"/>
        <v>0</v>
      </c>
      <c r="FIT36" s="26">
        <f t="shared" si="66"/>
        <v>357993.69349605299</v>
      </c>
      <c r="FIU36" s="26">
        <f t="shared" si="66"/>
        <v>0</v>
      </c>
      <c r="FIV36" s="26">
        <f t="shared" si="66"/>
        <v>0</v>
      </c>
      <c r="FIW36" s="26">
        <f t="shared" si="66"/>
        <v>0</v>
      </c>
      <c r="FIX36" s="26">
        <f t="shared" si="66"/>
        <v>0</v>
      </c>
      <c r="FIY36" s="26">
        <f t="shared" si="66"/>
        <v>0</v>
      </c>
      <c r="FIZ36" s="26">
        <f t="shared" si="66"/>
        <v>357993.69349605299</v>
      </c>
      <c r="FJA36" s="26">
        <f t="shared" si="66"/>
        <v>0</v>
      </c>
      <c r="FJB36" s="26">
        <f t="shared" si="66"/>
        <v>0</v>
      </c>
      <c r="FJC36" s="26">
        <f t="shared" si="66"/>
        <v>0</v>
      </c>
      <c r="FJD36" s="26">
        <f t="shared" si="66"/>
        <v>0</v>
      </c>
      <c r="FJE36" s="26">
        <f t="shared" si="66"/>
        <v>0</v>
      </c>
      <c r="FJF36" s="26">
        <f t="shared" si="66"/>
        <v>357993.69349605299</v>
      </c>
      <c r="FJG36" s="26">
        <f t="shared" si="66"/>
        <v>0</v>
      </c>
      <c r="FJH36" s="26">
        <f t="shared" si="66"/>
        <v>0</v>
      </c>
      <c r="FJI36" s="26">
        <f t="shared" si="66"/>
        <v>0</v>
      </c>
      <c r="FJJ36" s="26">
        <f t="shared" si="66"/>
        <v>0</v>
      </c>
      <c r="FJK36" s="26">
        <f t="shared" si="66"/>
        <v>0</v>
      </c>
      <c r="FJL36" s="26">
        <f t="shared" si="66"/>
        <v>357993.69349605299</v>
      </c>
      <c r="FJM36" s="26">
        <f t="shared" si="66"/>
        <v>0</v>
      </c>
      <c r="FJN36" s="26">
        <f t="shared" si="66"/>
        <v>0</v>
      </c>
      <c r="FJO36" s="26">
        <f t="shared" si="66"/>
        <v>0</v>
      </c>
      <c r="FJP36" s="26">
        <f t="shared" si="66"/>
        <v>0</v>
      </c>
      <c r="FJQ36" s="26">
        <f t="shared" si="66"/>
        <v>0</v>
      </c>
      <c r="FJR36" s="26">
        <f t="shared" si="66"/>
        <v>357993.69349605299</v>
      </c>
      <c r="FJS36" s="26">
        <f t="shared" si="66"/>
        <v>0</v>
      </c>
      <c r="FJT36" s="26">
        <f t="shared" si="66"/>
        <v>0</v>
      </c>
      <c r="FJU36" s="26">
        <f t="shared" si="66"/>
        <v>0</v>
      </c>
      <c r="FJV36" s="26">
        <f t="shared" si="66"/>
        <v>0</v>
      </c>
      <c r="FJW36" s="26">
        <f t="shared" si="66"/>
        <v>0</v>
      </c>
      <c r="FJX36" s="26">
        <f t="shared" si="66"/>
        <v>357993.69349605299</v>
      </c>
      <c r="FJY36" s="26">
        <f t="shared" si="66"/>
        <v>0</v>
      </c>
      <c r="FJZ36" s="26">
        <f t="shared" si="66"/>
        <v>0</v>
      </c>
      <c r="FKA36" s="26">
        <f t="shared" si="66"/>
        <v>0</v>
      </c>
      <c r="FKB36" s="26">
        <f t="shared" si="66"/>
        <v>0</v>
      </c>
      <c r="FKC36" s="26">
        <f t="shared" si="66"/>
        <v>0</v>
      </c>
      <c r="FKD36" s="26">
        <f t="shared" si="66"/>
        <v>357993.69349605299</v>
      </c>
      <c r="FKE36" s="26">
        <f t="shared" si="66"/>
        <v>0</v>
      </c>
      <c r="FKF36" s="26">
        <f t="shared" si="66"/>
        <v>0</v>
      </c>
      <c r="FKG36" s="26">
        <f t="shared" si="66"/>
        <v>0</v>
      </c>
      <c r="FKH36" s="26">
        <f t="shared" si="66"/>
        <v>0</v>
      </c>
      <c r="FKI36" s="26">
        <f t="shared" si="66"/>
        <v>0</v>
      </c>
      <c r="FKJ36" s="26">
        <f t="shared" si="66"/>
        <v>357993.69349605299</v>
      </c>
      <c r="FKK36" s="26">
        <f t="shared" si="66"/>
        <v>0</v>
      </c>
      <c r="FKL36" s="26">
        <f t="shared" si="66"/>
        <v>0</v>
      </c>
      <c r="FKM36" s="26">
        <f t="shared" si="66"/>
        <v>0</v>
      </c>
      <c r="FKN36" s="26">
        <f t="shared" si="66"/>
        <v>0</v>
      </c>
      <c r="FKO36" s="26">
        <f t="shared" si="66"/>
        <v>0</v>
      </c>
      <c r="FKP36" s="26">
        <f t="shared" si="66"/>
        <v>357993.69349605299</v>
      </c>
      <c r="FKQ36" s="26">
        <f t="shared" si="66"/>
        <v>0</v>
      </c>
      <c r="FKR36" s="26">
        <f t="shared" si="66"/>
        <v>0</v>
      </c>
      <c r="FKS36" s="26">
        <f t="shared" ref="FKS36:FND36" si="67">SUM(FKM34:FKM37)</f>
        <v>0</v>
      </c>
      <c r="FKT36" s="26">
        <f t="shared" si="67"/>
        <v>0</v>
      </c>
      <c r="FKU36" s="26">
        <f t="shared" si="67"/>
        <v>0</v>
      </c>
      <c r="FKV36" s="26">
        <f t="shared" si="67"/>
        <v>357993.69349605299</v>
      </c>
      <c r="FKW36" s="26">
        <f t="shared" si="67"/>
        <v>0</v>
      </c>
      <c r="FKX36" s="26">
        <f t="shared" si="67"/>
        <v>0</v>
      </c>
      <c r="FKY36" s="26">
        <f t="shared" si="67"/>
        <v>0</v>
      </c>
      <c r="FKZ36" s="26">
        <f t="shared" si="67"/>
        <v>0</v>
      </c>
      <c r="FLA36" s="26">
        <f t="shared" si="67"/>
        <v>0</v>
      </c>
      <c r="FLB36" s="26">
        <f t="shared" si="67"/>
        <v>357993.69349605299</v>
      </c>
      <c r="FLC36" s="26">
        <f t="shared" si="67"/>
        <v>0</v>
      </c>
      <c r="FLD36" s="26">
        <f t="shared" si="67"/>
        <v>0</v>
      </c>
      <c r="FLE36" s="26">
        <f t="shared" si="67"/>
        <v>0</v>
      </c>
      <c r="FLF36" s="26">
        <f t="shared" si="67"/>
        <v>0</v>
      </c>
      <c r="FLG36" s="26">
        <f t="shared" si="67"/>
        <v>0</v>
      </c>
      <c r="FLH36" s="26">
        <f t="shared" si="67"/>
        <v>357993.69349605299</v>
      </c>
      <c r="FLI36" s="26">
        <f t="shared" si="67"/>
        <v>0</v>
      </c>
      <c r="FLJ36" s="26">
        <f t="shared" si="67"/>
        <v>0</v>
      </c>
      <c r="FLK36" s="26">
        <f t="shared" si="67"/>
        <v>0</v>
      </c>
      <c r="FLL36" s="26">
        <f t="shared" si="67"/>
        <v>0</v>
      </c>
      <c r="FLM36" s="26">
        <f t="shared" si="67"/>
        <v>0</v>
      </c>
      <c r="FLN36" s="26">
        <f t="shared" si="67"/>
        <v>357993.69349605299</v>
      </c>
      <c r="FLO36" s="26">
        <f t="shared" si="67"/>
        <v>0</v>
      </c>
      <c r="FLP36" s="26">
        <f t="shared" si="67"/>
        <v>0</v>
      </c>
      <c r="FLQ36" s="26">
        <f t="shared" si="67"/>
        <v>0</v>
      </c>
      <c r="FLR36" s="26">
        <f t="shared" si="67"/>
        <v>0</v>
      </c>
      <c r="FLS36" s="26">
        <f t="shared" si="67"/>
        <v>0</v>
      </c>
      <c r="FLT36" s="26">
        <f t="shared" si="67"/>
        <v>357993.69349605299</v>
      </c>
      <c r="FLU36" s="26">
        <f t="shared" si="67"/>
        <v>0</v>
      </c>
      <c r="FLV36" s="26">
        <f t="shared" si="67"/>
        <v>0</v>
      </c>
      <c r="FLW36" s="26">
        <f t="shared" si="67"/>
        <v>0</v>
      </c>
      <c r="FLX36" s="26">
        <f t="shared" si="67"/>
        <v>0</v>
      </c>
      <c r="FLY36" s="26">
        <f t="shared" si="67"/>
        <v>0</v>
      </c>
      <c r="FLZ36" s="26">
        <f t="shared" si="67"/>
        <v>357993.69349605299</v>
      </c>
      <c r="FMA36" s="26">
        <f t="shared" si="67"/>
        <v>0</v>
      </c>
      <c r="FMB36" s="26">
        <f t="shared" si="67"/>
        <v>0</v>
      </c>
      <c r="FMC36" s="26">
        <f t="shared" si="67"/>
        <v>0</v>
      </c>
      <c r="FMD36" s="26">
        <f t="shared" si="67"/>
        <v>0</v>
      </c>
      <c r="FME36" s="26">
        <f t="shared" si="67"/>
        <v>0</v>
      </c>
      <c r="FMF36" s="26">
        <f t="shared" si="67"/>
        <v>357993.69349605299</v>
      </c>
      <c r="FMG36" s="26">
        <f t="shared" si="67"/>
        <v>0</v>
      </c>
      <c r="FMH36" s="26">
        <f t="shared" si="67"/>
        <v>0</v>
      </c>
      <c r="FMI36" s="26">
        <f t="shared" si="67"/>
        <v>0</v>
      </c>
      <c r="FMJ36" s="26">
        <f t="shared" si="67"/>
        <v>0</v>
      </c>
      <c r="FMK36" s="26">
        <f t="shared" si="67"/>
        <v>0</v>
      </c>
      <c r="FML36" s="26">
        <f t="shared" si="67"/>
        <v>357993.69349605299</v>
      </c>
      <c r="FMM36" s="26">
        <f t="shared" si="67"/>
        <v>0</v>
      </c>
      <c r="FMN36" s="26">
        <f t="shared" si="67"/>
        <v>0</v>
      </c>
      <c r="FMO36" s="26">
        <f t="shared" si="67"/>
        <v>0</v>
      </c>
      <c r="FMP36" s="26">
        <f t="shared" si="67"/>
        <v>0</v>
      </c>
      <c r="FMQ36" s="26">
        <f t="shared" si="67"/>
        <v>0</v>
      </c>
      <c r="FMR36" s="26">
        <f t="shared" si="67"/>
        <v>357993.69349605299</v>
      </c>
      <c r="FMS36" s="26">
        <f t="shared" si="67"/>
        <v>0</v>
      </c>
      <c r="FMT36" s="26">
        <f t="shared" si="67"/>
        <v>0</v>
      </c>
      <c r="FMU36" s="26">
        <f t="shared" si="67"/>
        <v>0</v>
      </c>
      <c r="FMV36" s="26">
        <f t="shared" si="67"/>
        <v>0</v>
      </c>
      <c r="FMW36" s="26">
        <f t="shared" si="67"/>
        <v>0</v>
      </c>
      <c r="FMX36" s="26">
        <f t="shared" si="67"/>
        <v>357993.69349605299</v>
      </c>
      <c r="FMY36" s="26">
        <f t="shared" si="67"/>
        <v>0</v>
      </c>
      <c r="FMZ36" s="26">
        <f t="shared" si="67"/>
        <v>0</v>
      </c>
      <c r="FNA36" s="26">
        <f t="shared" si="67"/>
        <v>0</v>
      </c>
      <c r="FNB36" s="26">
        <f t="shared" si="67"/>
        <v>0</v>
      </c>
      <c r="FNC36" s="26">
        <f t="shared" si="67"/>
        <v>0</v>
      </c>
      <c r="FND36" s="26">
        <f t="shared" si="67"/>
        <v>357993.69349605299</v>
      </c>
      <c r="FNE36" s="26">
        <f t="shared" ref="FNE36:FPP36" si="68">SUM(FMY34:FMY37)</f>
        <v>0</v>
      </c>
      <c r="FNF36" s="26">
        <f t="shared" si="68"/>
        <v>0</v>
      </c>
      <c r="FNG36" s="26">
        <f t="shared" si="68"/>
        <v>0</v>
      </c>
      <c r="FNH36" s="26">
        <f t="shared" si="68"/>
        <v>0</v>
      </c>
      <c r="FNI36" s="26">
        <f t="shared" si="68"/>
        <v>0</v>
      </c>
      <c r="FNJ36" s="26">
        <f t="shared" si="68"/>
        <v>357993.69349605299</v>
      </c>
      <c r="FNK36" s="26">
        <f t="shared" si="68"/>
        <v>0</v>
      </c>
      <c r="FNL36" s="26">
        <f t="shared" si="68"/>
        <v>0</v>
      </c>
      <c r="FNM36" s="26">
        <f t="shared" si="68"/>
        <v>0</v>
      </c>
      <c r="FNN36" s="26">
        <f t="shared" si="68"/>
        <v>0</v>
      </c>
      <c r="FNO36" s="26">
        <f t="shared" si="68"/>
        <v>0</v>
      </c>
      <c r="FNP36" s="26">
        <f t="shared" si="68"/>
        <v>357993.69349605299</v>
      </c>
      <c r="FNQ36" s="26">
        <f t="shared" si="68"/>
        <v>0</v>
      </c>
      <c r="FNR36" s="26">
        <f t="shared" si="68"/>
        <v>0</v>
      </c>
      <c r="FNS36" s="26">
        <f t="shared" si="68"/>
        <v>0</v>
      </c>
      <c r="FNT36" s="26">
        <f t="shared" si="68"/>
        <v>0</v>
      </c>
      <c r="FNU36" s="26">
        <f t="shared" si="68"/>
        <v>0</v>
      </c>
      <c r="FNV36" s="26">
        <f t="shared" si="68"/>
        <v>357993.69349605299</v>
      </c>
      <c r="FNW36" s="26">
        <f t="shared" si="68"/>
        <v>0</v>
      </c>
      <c r="FNX36" s="26">
        <f t="shared" si="68"/>
        <v>0</v>
      </c>
      <c r="FNY36" s="26">
        <f t="shared" si="68"/>
        <v>0</v>
      </c>
      <c r="FNZ36" s="26">
        <f t="shared" si="68"/>
        <v>0</v>
      </c>
      <c r="FOA36" s="26">
        <f t="shared" si="68"/>
        <v>0</v>
      </c>
      <c r="FOB36" s="26">
        <f t="shared" si="68"/>
        <v>357993.69349605299</v>
      </c>
      <c r="FOC36" s="26">
        <f t="shared" si="68"/>
        <v>0</v>
      </c>
      <c r="FOD36" s="26">
        <f t="shared" si="68"/>
        <v>0</v>
      </c>
      <c r="FOE36" s="26">
        <f t="shared" si="68"/>
        <v>0</v>
      </c>
      <c r="FOF36" s="26">
        <f t="shared" si="68"/>
        <v>0</v>
      </c>
      <c r="FOG36" s="26">
        <f t="shared" si="68"/>
        <v>0</v>
      </c>
      <c r="FOH36" s="26">
        <f t="shared" si="68"/>
        <v>357993.69349605299</v>
      </c>
      <c r="FOI36" s="26">
        <f t="shared" si="68"/>
        <v>0</v>
      </c>
      <c r="FOJ36" s="26">
        <f t="shared" si="68"/>
        <v>0</v>
      </c>
      <c r="FOK36" s="26">
        <f t="shared" si="68"/>
        <v>0</v>
      </c>
      <c r="FOL36" s="26">
        <f t="shared" si="68"/>
        <v>0</v>
      </c>
      <c r="FOM36" s="26">
        <f t="shared" si="68"/>
        <v>0</v>
      </c>
      <c r="FON36" s="26">
        <f t="shared" si="68"/>
        <v>357993.69349605299</v>
      </c>
      <c r="FOO36" s="26">
        <f t="shared" si="68"/>
        <v>0</v>
      </c>
      <c r="FOP36" s="26">
        <f t="shared" si="68"/>
        <v>0</v>
      </c>
      <c r="FOQ36" s="26">
        <f t="shared" si="68"/>
        <v>0</v>
      </c>
      <c r="FOR36" s="26">
        <f t="shared" si="68"/>
        <v>0</v>
      </c>
      <c r="FOS36" s="26">
        <f t="shared" si="68"/>
        <v>0</v>
      </c>
      <c r="FOT36" s="26">
        <f t="shared" si="68"/>
        <v>357993.69349605299</v>
      </c>
      <c r="FOU36" s="26">
        <f t="shared" si="68"/>
        <v>0</v>
      </c>
      <c r="FOV36" s="26">
        <f t="shared" si="68"/>
        <v>0</v>
      </c>
      <c r="FOW36" s="26">
        <f t="shared" si="68"/>
        <v>0</v>
      </c>
      <c r="FOX36" s="26">
        <f t="shared" si="68"/>
        <v>0</v>
      </c>
      <c r="FOY36" s="26">
        <f t="shared" si="68"/>
        <v>0</v>
      </c>
      <c r="FOZ36" s="26">
        <f t="shared" si="68"/>
        <v>357993.69349605299</v>
      </c>
      <c r="FPA36" s="26">
        <f t="shared" si="68"/>
        <v>0</v>
      </c>
      <c r="FPB36" s="26">
        <f t="shared" si="68"/>
        <v>0</v>
      </c>
      <c r="FPC36" s="26">
        <f t="shared" si="68"/>
        <v>0</v>
      </c>
      <c r="FPD36" s="26">
        <f t="shared" si="68"/>
        <v>0</v>
      </c>
      <c r="FPE36" s="26">
        <f t="shared" si="68"/>
        <v>0</v>
      </c>
      <c r="FPF36" s="26">
        <f t="shared" si="68"/>
        <v>357993.69349605299</v>
      </c>
      <c r="FPG36" s="26">
        <f t="shared" si="68"/>
        <v>0</v>
      </c>
      <c r="FPH36" s="26">
        <f t="shared" si="68"/>
        <v>0</v>
      </c>
      <c r="FPI36" s="26">
        <f t="shared" si="68"/>
        <v>0</v>
      </c>
      <c r="FPJ36" s="26">
        <f t="shared" si="68"/>
        <v>0</v>
      </c>
      <c r="FPK36" s="26">
        <f t="shared" si="68"/>
        <v>0</v>
      </c>
      <c r="FPL36" s="26">
        <f t="shared" si="68"/>
        <v>357993.69349605299</v>
      </c>
      <c r="FPM36" s="26">
        <f t="shared" si="68"/>
        <v>0</v>
      </c>
      <c r="FPN36" s="26">
        <f t="shared" si="68"/>
        <v>0</v>
      </c>
      <c r="FPO36" s="26">
        <f t="shared" si="68"/>
        <v>0</v>
      </c>
      <c r="FPP36" s="26">
        <f t="shared" si="68"/>
        <v>0</v>
      </c>
      <c r="FPQ36" s="26">
        <f t="shared" ref="FPQ36:FSB36" si="69">SUM(FPK34:FPK37)</f>
        <v>0</v>
      </c>
      <c r="FPR36" s="26">
        <f t="shared" si="69"/>
        <v>357993.69349605299</v>
      </c>
      <c r="FPS36" s="26">
        <f t="shared" si="69"/>
        <v>0</v>
      </c>
      <c r="FPT36" s="26">
        <f t="shared" si="69"/>
        <v>0</v>
      </c>
      <c r="FPU36" s="26">
        <f t="shared" si="69"/>
        <v>0</v>
      </c>
      <c r="FPV36" s="26">
        <f t="shared" si="69"/>
        <v>0</v>
      </c>
      <c r="FPW36" s="26">
        <f t="shared" si="69"/>
        <v>0</v>
      </c>
      <c r="FPX36" s="26">
        <f t="shared" si="69"/>
        <v>357993.69349605299</v>
      </c>
      <c r="FPY36" s="26">
        <f t="shared" si="69"/>
        <v>0</v>
      </c>
      <c r="FPZ36" s="26">
        <f t="shared" si="69"/>
        <v>0</v>
      </c>
      <c r="FQA36" s="26">
        <f t="shared" si="69"/>
        <v>0</v>
      </c>
      <c r="FQB36" s="26">
        <f t="shared" si="69"/>
        <v>0</v>
      </c>
      <c r="FQC36" s="26">
        <f t="shared" si="69"/>
        <v>0</v>
      </c>
      <c r="FQD36" s="26">
        <f t="shared" si="69"/>
        <v>357993.69349605299</v>
      </c>
      <c r="FQE36" s="26">
        <f t="shared" si="69"/>
        <v>0</v>
      </c>
      <c r="FQF36" s="26">
        <f t="shared" si="69"/>
        <v>0</v>
      </c>
      <c r="FQG36" s="26">
        <f t="shared" si="69"/>
        <v>0</v>
      </c>
      <c r="FQH36" s="26">
        <f t="shared" si="69"/>
        <v>0</v>
      </c>
      <c r="FQI36" s="26">
        <f t="shared" si="69"/>
        <v>0</v>
      </c>
      <c r="FQJ36" s="26">
        <f t="shared" si="69"/>
        <v>357993.69349605299</v>
      </c>
      <c r="FQK36" s="26">
        <f t="shared" si="69"/>
        <v>0</v>
      </c>
      <c r="FQL36" s="26">
        <f t="shared" si="69"/>
        <v>0</v>
      </c>
      <c r="FQM36" s="26">
        <f t="shared" si="69"/>
        <v>0</v>
      </c>
      <c r="FQN36" s="26">
        <f t="shared" si="69"/>
        <v>0</v>
      </c>
      <c r="FQO36" s="26">
        <f t="shared" si="69"/>
        <v>0</v>
      </c>
      <c r="FQP36" s="26">
        <f t="shared" si="69"/>
        <v>357993.69349605299</v>
      </c>
      <c r="FQQ36" s="26">
        <f t="shared" si="69"/>
        <v>0</v>
      </c>
      <c r="FQR36" s="26">
        <f t="shared" si="69"/>
        <v>0</v>
      </c>
      <c r="FQS36" s="26">
        <f t="shared" si="69"/>
        <v>0</v>
      </c>
      <c r="FQT36" s="26">
        <f t="shared" si="69"/>
        <v>0</v>
      </c>
      <c r="FQU36" s="26">
        <f t="shared" si="69"/>
        <v>0</v>
      </c>
      <c r="FQV36" s="26">
        <f t="shared" si="69"/>
        <v>357993.69349605299</v>
      </c>
      <c r="FQW36" s="26">
        <f t="shared" si="69"/>
        <v>0</v>
      </c>
      <c r="FQX36" s="26">
        <f t="shared" si="69"/>
        <v>0</v>
      </c>
      <c r="FQY36" s="26">
        <f t="shared" si="69"/>
        <v>0</v>
      </c>
      <c r="FQZ36" s="26">
        <f t="shared" si="69"/>
        <v>0</v>
      </c>
      <c r="FRA36" s="26">
        <f t="shared" si="69"/>
        <v>0</v>
      </c>
      <c r="FRB36" s="26">
        <f t="shared" si="69"/>
        <v>357993.69349605299</v>
      </c>
      <c r="FRC36" s="26">
        <f t="shared" si="69"/>
        <v>0</v>
      </c>
      <c r="FRD36" s="26">
        <f t="shared" si="69"/>
        <v>0</v>
      </c>
      <c r="FRE36" s="26">
        <f t="shared" si="69"/>
        <v>0</v>
      </c>
      <c r="FRF36" s="26">
        <f t="shared" si="69"/>
        <v>0</v>
      </c>
      <c r="FRG36" s="26">
        <f t="shared" si="69"/>
        <v>0</v>
      </c>
      <c r="FRH36" s="26">
        <f t="shared" si="69"/>
        <v>357993.69349605299</v>
      </c>
      <c r="FRI36" s="26">
        <f t="shared" si="69"/>
        <v>0</v>
      </c>
      <c r="FRJ36" s="26">
        <f t="shared" si="69"/>
        <v>0</v>
      </c>
      <c r="FRK36" s="26">
        <f t="shared" si="69"/>
        <v>0</v>
      </c>
      <c r="FRL36" s="26">
        <f t="shared" si="69"/>
        <v>0</v>
      </c>
      <c r="FRM36" s="26">
        <f t="shared" si="69"/>
        <v>0</v>
      </c>
      <c r="FRN36" s="26">
        <f t="shared" si="69"/>
        <v>357993.69349605299</v>
      </c>
      <c r="FRO36" s="26">
        <f t="shared" si="69"/>
        <v>0</v>
      </c>
      <c r="FRP36" s="26">
        <f t="shared" si="69"/>
        <v>0</v>
      </c>
      <c r="FRQ36" s="26">
        <f t="shared" si="69"/>
        <v>0</v>
      </c>
      <c r="FRR36" s="26">
        <f t="shared" si="69"/>
        <v>0</v>
      </c>
      <c r="FRS36" s="26">
        <f t="shared" si="69"/>
        <v>0</v>
      </c>
      <c r="FRT36" s="26">
        <f t="shared" si="69"/>
        <v>357993.69349605299</v>
      </c>
      <c r="FRU36" s="26">
        <f t="shared" si="69"/>
        <v>0</v>
      </c>
      <c r="FRV36" s="26">
        <f t="shared" si="69"/>
        <v>0</v>
      </c>
      <c r="FRW36" s="26">
        <f t="shared" si="69"/>
        <v>0</v>
      </c>
      <c r="FRX36" s="26">
        <f t="shared" si="69"/>
        <v>0</v>
      </c>
      <c r="FRY36" s="26">
        <f t="shared" si="69"/>
        <v>0</v>
      </c>
      <c r="FRZ36" s="26">
        <f t="shared" si="69"/>
        <v>357993.69349605299</v>
      </c>
      <c r="FSA36" s="26">
        <f t="shared" si="69"/>
        <v>0</v>
      </c>
      <c r="FSB36" s="26">
        <f t="shared" si="69"/>
        <v>0</v>
      </c>
      <c r="FSC36" s="26">
        <f t="shared" ref="FSC36:FUN36" si="70">SUM(FRW34:FRW37)</f>
        <v>0</v>
      </c>
      <c r="FSD36" s="26">
        <f t="shared" si="70"/>
        <v>0</v>
      </c>
      <c r="FSE36" s="26">
        <f t="shared" si="70"/>
        <v>0</v>
      </c>
      <c r="FSF36" s="26">
        <f t="shared" si="70"/>
        <v>357993.69349605299</v>
      </c>
      <c r="FSG36" s="26">
        <f t="shared" si="70"/>
        <v>0</v>
      </c>
      <c r="FSH36" s="26">
        <f t="shared" si="70"/>
        <v>0</v>
      </c>
      <c r="FSI36" s="26">
        <f t="shared" si="70"/>
        <v>0</v>
      </c>
      <c r="FSJ36" s="26">
        <f t="shared" si="70"/>
        <v>0</v>
      </c>
      <c r="FSK36" s="26">
        <f t="shared" si="70"/>
        <v>0</v>
      </c>
      <c r="FSL36" s="26">
        <f t="shared" si="70"/>
        <v>357993.69349605299</v>
      </c>
      <c r="FSM36" s="26">
        <f t="shared" si="70"/>
        <v>0</v>
      </c>
      <c r="FSN36" s="26">
        <f t="shared" si="70"/>
        <v>0</v>
      </c>
      <c r="FSO36" s="26">
        <f t="shared" si="70"/>
        <v>0</v>
      </c>
      <c r="FSP36" s="26">
        <f t="shared" si="70"/>
        <v>0</v>
      </c>
      <c r="FSQ36" s="26">
        <f t="shared" si="70"/>
        <v>0</v>
      </c>
      <c r="FSR36" s="26">
        <f t="shared" si="70"/>
        <v>357993.69349605299</v>
      </c>
      <c r="FSS36" s="26">
        <f t="shared" si="70"/>
        <v>0</v>
      </c>
      <c r="FST36" s="26">
        <f t="shared" si="70"/>
        <v>0</v>
      </c>
      <c r="FSU36" s="26">
        <f t="shared" si="70"/>
        <v>0</v>
      </c>
      <c r="FSV36" s="26">
        <f t="shared" si="70"/>
        <v>0</v>
      </c>
      <c r="FSW36" s="26">
        <f t="shared" si="70"/>
        <v>0</v>
      </c>
      <c r="FSX36" s="26">
        <f t="shared" si="70"/>
        <v>357993.69349605299</v>
      </c>
      <c r="FSY36" s="26">
        <f t="shared" si="70"/>
        <v>0</v>
      </c>
      <c r="FSZ36" s="26">
        <f t="shared" si="70"/>
        <v>0</v>
      </c>
      <c r="FTA36" s="26">
        <f t="shared" si="70"/>
        <v>0</v>
      </c>
      <c r="FTB36" s="26">
        <f t="shared" si="70"/>
        <v>0</v>
      </c>
      <c r="FTC36" s="26">
        <f t="shared" si="70"/>
        <v>0</v>
      </c>
      <c r="FTD36" s="26">
        <f t="shared" si="70"/>
        <v>357993.69349605299</v>
      </c>
      <c r="FTE36" s="26">
        <f t="shared" si="70"/>
        <v>0</v>
      </c>
      <c r="FTF36" s="26">
        <f t="shared" si="70"/>
        <v>0</v>
      </c>
      <c r="FTG36" s="26">
        <f t="shared" si="70"/>
        <v>0</v>
      </c>
      <c r="FTH36" s="26">
        <f t="shared" si="70"/>
        <v>0</v>
      </c>
      <c r="FTI36" s="26">
        <f t="shared" si="70"/>
        <v>0</v>
      </c>
      <c r="FTJ36" s="26">
        <f t="shared" si="70"/>
        <v>357993.69349605299</v>
      </c>
      <c r="FTK36" s="26">
        <f t="shared" si="70"/>
        <v>0</v>
      </c>
      <c r="FTL36" s="26">
        <f t="shared" si="70"/>
        <v>0</v>
      </c>
      <c r="FTM36" s="26">
        <f t="shared" si="70"/>
        <v>0</v>
      </c>
      <c r="FTN36" s="26">
        <f t="shared" si="70"/>
        <v>0</v>
      </c>
      <c r="FTO36" s="26">
        <f t="shared" si="70"/>
        <v>0</v>
      </c>
      <c r="FTP36" s="26">
        <f t="shared" si="70"/>
        <v>357993.69349605299</v>
      </c>
      <c r="FTQ36" s="26">
        <f t="shared" si="70"/>
        <v>0</v>
      </c>
      <c r="FTR36" s="26">
        <f t="shared" si="70"/>
        <v>0</v>
      </c>
      <c r="FTS36" s="26">
        <f t="shared" si="70"/>
        <v>0</v>
      </c>
      <c r="FTT36" s="26">
        <f t="shared" si="70"/>
        <v>0</v>
      </c>
      <c r="FTU36" s="26">
        <f t="shared" si="70"/>
        <v>0</v>
      </c>
      <c r="FTV36" s="26">
        <f t="shared" si="70"/>
        <v>357993.69349605299</v>
      </c>
      <c r="FTW36" s="26">
        <f t="shared" si="70"/>
        <v>0</v>
      </c>
      <c r="FTX36" s="26">
        <f t="shared" si="70"/>
        <v>0</v>
      </c>
      <c r="FTY36" s="26">
        <f t="shared" si="70"/>
        <v>0</v>
      </c>
      <c r="FTZ36" s="26">
        <f t="shared" si="70"/>
        <v>0</v>
      </c>
      <c r="FUA36" s="26">
        <f t="shared" si="70"/>
        <v>0</v>
      </c>
      <c r="FUB36" s="26">
        <f t="shared" si="70"/>
        <v>357993.69349605299</v>
      </c>
      <c r="FUC36" s="26">
        <f t="shared" si="70"/>
        <v>0</v>
      </c>
      <c r="FUD36" s="26">
        <f t="shared" si="70"/>
        <v>0</v>
      </c>
      <c r="FUE36" s="26">
        <f t="shared" si="70"/>
        <v>0</v>
      </c>
      <c r="FUF36" s="26">
        <f t="shared" si="70"/>
        <v>0</v>
      </c>
      <c r="FUG36" s="26">
        <f t="shared" si="70"/>
        <v>0</v>
      </c>
      <c r="FUH36" s="26">
        <f t="shared" si="70"/>
        <v>357993.69349605299</v>
      </c>
      <c r="FUI36" s="26">
        <f t="shared" si="70"/>
        <v>0</v>
      </c>
      <c r="FUJ36" s="26">
        <f t="shared" si="70"/>
        <v>0</v>
      </c>
      <c r="FUK36" s="26">
        <f t="shared" si="70"/>
        <v>0</v>
      </c>
      <c r="FUL36" s="26">
        <f t="shared" si="70"/>
        <v>0</v>
      </c>
      <c r="FUM36" s="26">
        <f t="shared" si="70"/>
        <v>0</v>
      </c>
      <c r="FUN36" s="26">
        <f t="shared" si="70"/>
        <v>357993.69349605299</v>
      </c>
      <c r="FUO36" s="26">
        <f t="shared" ref="FUO36:FWZ36" si="71">SUM(FUI34:FUI37)</f>
        <v>0</v>
      </c>
      <c r="FUP36" s="26">
        <f t="shared" si="71"/>
        <v>0</v>
      </c>
      <c r="FUQ36" s="26">
        <f t="shared" si="71"/>
        <v>0</v>
      </c>
      <c r="FUR36" s="26">
        <f t="shared" si="71"/>
        <v>0</v>
      </c>
      <c r="FUS36" s="26">
        <f t="shared" si="71"/>
        <v>0</v>
      </c>
      <c r="FUT36" s="26">
        <f t="shared" si="71"/>
        <v>357993.69349605299</v>
      </c>
      <c r="FUU36" s="26">
        <f t="shared" si="71"/>
        <v>0</v>
      </c>
      <c r="FUV36" s="26">
        <f t="shared" si="71"/>
        <v>0</v>
      </c>
      <c r="FUW36" s="26">
        <f t="shared" si="71"/>
        <v>0</v>
      </c>
      <c r="FUX36" s="26">
        <f t="shared" si="71"/>
        <v>0</v>
      </c>
      <c r="FUY36" s="26">
        <f t="shared" si="71"/>
        <v>0</v>
      </c>
      <c r="FUZ36" s="26">
        <f t="shared" si="71"/>
        <v>357993.69349605299</v>
      </c>
      <c r="FVA36" s="26">
        <f t="shared" si="71"/>
        <v>0</v>
      </c>
      <c r="FVB36" s="26">
        <f t="shared" si="71"/>
        <v>0</v>
      </c>
      <c r="FVC36" s="26">
        <f t="shared" si="71"/>
        <v>0</v>
      </c>
      <c r="FVD36" s="26">
        <f t="shared" si="71"/>
        <v>0</v>
      </c>
      <c r="FVE36" s="26">
        <f t="shared" si="71"/>
        <v>0</v>
      </c>
      <c r="FVF36" s="26">
        <f t="shared" si="71"/>
        <v>357993.69349605299</v>
      </c>
      <c r="FVG36" s="26">
        <f t="shared" si="71"/>
        <v>0</v>
      </c>
      <c r="FVH36" s="26">
        <f t="shared" si="71"/>
        <v>0</v>
      </c>
      <c r="FVI36" s="26">
        <f t="shared" si="71"/>
        <v>0</v>
      </c>
      <c r="FVJ36" s="26">
        <f t="shared" si="71"/>
        <v>0</v>
      </c>
      <c r="FVK36" s="26">
        <f t="shared" si="71"/>
        <v>0</v>
      </c>
      <c r="FVL36" s="26">
        <f t="shared" si="71"/>
        <v>357993.69349605299</v>
      </c>
      <c r="FVM36" s="26">
        <f t="shared" si="71"/>
        <v>0</v>
      </c>
      <c r="FVN36" s="26">
        <f t="shared" si="71"/>
        <v>0</v>
      </c>
      <c r="FVO36" s="26">
        <f t="shared" si="71"/>
        <v>0</v>
      </c>
      <c r="FVP36" s="26">
        <f t="shared" si="71"/>
        <v>0</v>
      </c>
      <c r="FVQ36" s="26">
        <f t="shared" si="71"/>
        <v>0</v>
      </c>
      <c r="FVR36" s="26">
        <f t="shared" si="71"/>
        <v>357993.69349605299</v>
      </c>
      <c r="FVS36" s="26">
        <f t="shared" si="71"/>
        <v>0</v>
      </c>
      <c r="FVT36" s="26">
        <f t="shared" si="71"/>
        <v>0</v>
      </c>
      <c r="FVU36" s="26">
        <f t="shared" si="71"/>
        <v>0</v>
      </c>
      <c r="FVV36" s="26">
        <f t="shared" si="71"/>
        <v>0</v>
      </c>
      <c r="FVW36" s="26">
        <f t="shared" si="71"/>
        <v>0</v>
      </c>
      <c r="FVX36" s="26">
        <f t="shared" si="71"/>
        <v>357993.69349605299</v>
      </c>
      <c r="FVY36" s="26">
        <f t="shared" si="71"/>
        <v>0</v>
      </c>
      <c r="FVZ36" s="26">
        <f t="shared" si="71"/>
        <v>0</v>
      </c>
      <c r="FWA36" s="26">
        <f t="shared" si="71"/>
        <v>0</v>
      </c>
      <c r="FWB36" s="26">
        <f t="shared" si="71"/>
        <v>0</v>
      </c>
      <c r="FWC36" s="26">
        <f t="shared" si="71"/>
        <v>0</v>
      </c>
      <c r="FWD36" s="26">
        <f t="shared" si="71"/>
        <v>357993.69349605299</v>
      </c>
      <c r="FWE36" s="26">
        <f t="shared" si="71"/>
        <v>0</v>
      </c>
      <c r="FWF36" s="26">
        <f t="shared" si="71"/>
        <v>0</v>
      </c>
      <c r="FWG36" s="26">
        <f t="shared" si="71"/>
        <v>0</v>
      </c>
      <c r="FWH36" s="26">
        <f t="shared" si="71"/>
        <v>0</v>
      </c>
      <c r="FWI36" s="26">
        <f t="shared" si="71"/>
        <v>0</v>
      </c>
      <c r="FWJ36" s="26">
        <f t="shared" si="71"/>
        <v>357993.69349605299</v>
      </c>
      <c r="FWK36" s="26">
        <f t="shared" si="71"/>
        <v>0</v>
      </c>
      <c r="FWL36" s="26">
        <f t="shared" si="71"/>
        <v>0</v>
      </c>
      <c r="FWM36" s="26">
        <f t="shared" si="71"/>
        <v>0</v>
      </c>
      <c r="FWN36" s="26">
        <f t="shared" si="71"/>
        <v>0</v>
      </c>
      <c r="FWO36" s="26">
        <f t="shared" si="71"/>
        <v>0</v>
      </c>
      <c r="FWP36" s="26">
        <f t="shared" si="71"/>
        <v>357993.69349605299</v>
      </c>
      <c r="FWQ36" s="26">
        <f t="shared" si="71"/>
        <v>0</v>
      </c>
      <c r="FWR36" s="26">
        <f t="shared" si="71"/>
        <v>0</v>
      </c>
      <c r="FWS36" s="26">
        <f t="shared" si="71"/>
        <v>0</v>
      </c>
      <c r="FWT36" s="26">
        <f t="shared" si="71"/>
        <v>0</v>
      </c>
      <c r="FWU36" s="26">
        <f t="shared" si="71"/>
        <v>0</v>
      </c>
      <c r="FWV36" s="26">
        <f t="shared" si="71"/>
        <v>357993.69349605299</v>
      </c>
      <c r="FWW36" s="26">
        <f t="shared" si="71"/>
        <v>0</v>
      </c>
      <c r="FWX36" s="26">
        <f t="shared" si="71"/>
        <v>0</v>
      </c>
      <c r="FWY36" s="26">
        <f t="shared" si="71"/>
        <v>0</v>
      </c>
      <c r="FWZ36" s="26">
        <f t="shared" si="71"/>
        <v>0</v>
      </c>
      <c r="FXA36" s="26">
        <f t="shared" ref="FXA36:FZL36" si="72">SUM(FWU34:FWU37)</f>
        <v>0</v>
      </c>
      <c r="FXB36" s="26">
        <f t="shared" si="72"/>
        <v>357993.69349605299</v>
      </c>
      <c r="FXC36" s="26">
        <f t="shared" si="72"/>
        <v>0</v>
      </c>
      <c r="FXD36" s="26">
        <f t="shared" si="72"/>
        <v>0</v>
      </c>
      <c r="FXE36" s="26">
        <f t="shared" si="72"/>
        <v>0</v>
      </c>
      <c r="FXF36" s="26">
        <f t="shared" si="72"/>
        <v>0</v>
      </c>
      <c r="FXG36" s="26">
        <f t="shared" si="72"/>
        <v>0</v>
      </c>
      <c r="FXH36" s="26">
        <f t="shared" si="72"/>
        <v>357993.69349605299</v>
      </c>
      <c r="FXI36" s="26">
        <f t="shared" si="72"/>
        <v>0</v>
      </c>
      <c r="FXJ36" s="26">
        <f t="shared" si="72"/>
        <v>0</v>
      </c>
      <c r="FXK36" s="26">
        <f t="shared" si="72"/>
        <v>0</v>
      </c>
      <c r="FXL36" s="26">
        <f t="shared" si="72"/>
        <v>0</v>
      </c>
      <c r="FXM36" s="26">
        <f t="shared" si="72"/>
        <v>0</v>
      </c>
      <c r="FXN36" s="26">
        <f t="shared" si="72"/>
        <v>357993.69349605299</v>
      </c>
      <c r="FXO36" s="26">
        <f t="shared" si="72"/>
        <v>0</v>
      </c>
      <c r="FXP36" s="26">
        <f t="shared" si="72"/>
        <v>0</v>
      </c>
      <c r="FXQ36" s="26">
        <f t="shared" si="72"/>
        <v>0</v>
      </c>
      <c r="FXR36" s="26">
        <f t="shared" si="72"/>
        <v>0</v>
      </c>
      <c r="FXS36" s="26">
        <f t="shared" si="72"/>
        <v>0</v>
      </c>
      <c r="FXT36" s="26">
        <f t="shared" si="72"/>
        <v>357993.69349605299</v>
      </c>
      <c r="FXU36" s="26">
        <f t="shared" si="72"/>
        <v>0</v>
      </c>
      <c r="FXV36" s="26">
        <f t="shared" si="72"/>
        <v>0</v>
      </c>
      <c r="FXW36" s="26">
        <f t="shared" si="72"/>
        <v>0</v>
      </c>
      <c r="FXX36" s="26">
        <f t="shared" si="72"/>
        <v>0</v>
      </c>
      <c r="FXY36" s="26">
        <f t="shared" si="72"/>
        <v>0</v>
      </c>
      <c r="FXZ36" s="26">
        <f t="shared" si="72"/>
        <v>357993.69349605299</v>
      </c>
      <c r="FYA36" s="26">
        <f t="shared" si="72"/>
        <v>0</v>
      </c>
      <c r="FYB36" s="26">
        <f t="shared" si="72"/>
        <v>0</v>
      </c>
      <c r="FYC36" s="26">
        <f t="shared" si="72"/>
        <v>0</v>
      </c>
      <c r="FYD36" s="26">
        <f t="shared" si="72"/>
        <v>0</v>
      </c>
      <c r="FYE36" s="26">
        <f t="shared" si="72"/>
        <v>0</v>
      </c>
      <c r="FYF36" s="26">
        <f t="shared" si="72"/>
        <v>357993.69349605299</v>
      </c>
      <c r="FYG36" s="26">
        <f t="shared" si="72"/>
        <v>0</v>
      </c>
      <c r="FYH36" s="26">
        <f t="shared" si="72"/>
        <v>0</v>
      </c>
      <c r="FYI36" s="26">
        <f t="shared" si="72"/>
        <v>0</v>
      </c>
      <c r="FYJ36" s="26">
        <f t="shared" si="72"/>
        <v>0</v>
      </c>
      <c r="FYK36" s="26">
        <f t="shared" si="72"/>
        <v>0</v>
      </c>
      <c r="FYL36" s="26">
        <f t="shared" si="72"/>
        <v>357993.69349605299</v>
      </c>
      <c r="FYM36" s="26">
        <f t="shared" si="72"/>
        <v>0</v>
      </c>
      <c r="FYN36" s="26">
        <f t="shared" si="72"/>
        <v>0</v>
      </c>
      <c r="FYO36" s="26">
        <f t="shared" si="72"/>
        <v>0</v>
      </c>
      <c r="FYP36" s="26">
        <f t="shared" si="72"/>
        <v>0</v>
      </c>
      <c r="FYQ36" s="26">
        <f t="shared" si="72"/>
        <v>0</v>
      </c>
      <c r="FYR36" s="26">
        <f t="shared" si="72"/>
        <v>357993.69349605299</v>
      </c>
      <c r="FYS36" s="26">
        <f t="shared" si="72"/>
        <v>0</v>
      </c>
      <c r="FYT36" s="26">
        <f t="shared" si="72"/>
        <v>0</v>
      </c>
      <c r="FYU36" s="26">
        <f t="shared" si="72"/>
        <v>0</v>
      </c>
      <c r="FYV36" s="26">
        <f t="shared" si="72"/>
        <v>0</v>
      </c>
      <c r="FYW36" s="26">
        <f t="shared" si="72"/>
        <v>0</v>
      </c>
      <c r="FYX36" s="26">
        <f t="shared" si="72"/>
        <v>357993.69349605299</v>
      </c>
      <c r="FYY36" s="26">
        <f t="shared" si="72"/>
        <v>0</v>
      </c>
      <c r="FYZ36" s="26">
        <f t="shared" si="72"/>
        <v>0</v>
      </c>
      <c r="FZA36" s="26">
        <f t="shared" si="72"/>
        <v>0</v>
      </c>
      <c r="FZB36" s="26">
        <f t="shared" si="72"/>
        <v>0</v>
      </c>
      <c r="FZC36" s="26">
        <f t="shared" si="72"/>
        <v>0</v>
      </c>
      <c r="FZD36" s="26">
        <f t="shared" si="72"/>
        <v>357993.69349605299</v>
      </c>
      <c r="FZE36" s="26">
        <f t="shared" si="72"/>
        <v>0</v>
      </c>
      <c r="FZF36" s="26">
        <f t="shared" si="72"/>
        <v>0</v>
      </c>
      <c r="FZG36" s="26">
        <f t="shared" si="72"/>
        <v>0</v>
      </c>
      <c r="FZH36" s="26">
        <f t="shared" si="72"/>
        <v>0</v>
      </c>
      <c r="FZI36" s="26">
        <f t="shared" si="72"/>
        <v>0</v>
      </c>
      <c r="FZJ36" s="26">
        <f t="shared" si="72"/>
        <v>357993.69349605299</v>
      </c>
      <c r="FZK36" s="26">
        <f t="shared" si="72"/>
        <v>0</v>
      </c>
      <c r="FZL36" s="26">
        <f t="shared" si="72"/>
        <v>0</v>
      </c>
      <c r="FZM36" s="26">
        <f t="shared" ref="FZM36:GBX36" si="73">SUM(FZG34:FZG37)</f>
        <v>0</v>
      </c>
      <c r="FZN36" s="26">
        <f t="shared" si="73"/>
        <v>0</v>
      </c>
      <c r="FZO36" s="26">
        <f t="shared" si="73"/>
        <v>0</v>
      </c>
      <c r="FZP36" s="26">
        <f t="shared" si="73"/>
        <v>357993.69349605299</v>
      </c>
      <c r="FZQ36" s="26">
        <f t="shared" si="73"/>
        <v>0</v>
      </c>
      <c r="FZR36" s="26">
        <f t="shared" si="73"/>
        <v>0</v>
      </c>
      <c r="FZS36" s="26">
        <f t="shared" si="73"/>
        <v>0</v>
      </c>
      <c r="FZT36" s="26">
        <f t="shared" si="73"/>
        <v>0</v>
      </c>
      <c r="FZU36" s="26">
        <f t="shared" si="73"/>
        <v>0</v>
      </c>
      <c r="FZV36" s="26">
        <f t="shared" si="73"/>
        <v>357993.69349605299</v>
      </c>
      <c r="FZW36" s="26">
        <f t="shared" si="73"/>
        <v>0</v>
      </c>
      <c r="FZX36" s="26">
        <f t="shared" si="73"/>
        <v>0</v>
      </c>
      <c r="FZY36" s="26">
        <f t="shared" si="73"/>
        <v>0</v>
      </c>
      <c r="FZZ36" s="26">
        <f t="shared" si="73"/>
        <v>0</v>
      </c>
      <c r="GAA36" s="26">
        <f t="shared" si="73"/>
        <v>0</v>
      </c>
      <c r="GAB36" s="26">
        <f t="shared" si="73"/>
        <v>357993.69349605299</v>
      </c>
      <c r="GAC36" s="26">
        <f t="shared" si="73"/>
        <v>0</v>
      </c>
      <c r="GAD36" s="26">
        <f t="shared" si="73"/>
        <v>0</v>
      </c>
      <c r="GAE36" s="26">
        <f t="shared" si="73"/>
        <v>0</v>
      </c>
      <c r="GAF36" s="26">
        <f t="shared" si="73"/>
        <v>0</v>
      </c>
      <c r="GAG36" s="26">
        <f t="shared" si="73"/>
        <v>0</v>
      </c>
      <c r="GAH36" s="26">
        <f t="shared" si="73"/>
        <v>357993.69349605299</v>
      </c>
      <c r="GAI36" s="26">
        <f t="shared" si="73"/>
        <v>0</v>
      </c>
      <c r="GAJ36" s="26">
        <f t="shared" si="73"/>
        <v>0</v>
      </c>
      <c r="GAK36" s="26">
        <f t="shared" si="73"/>
        <v>0</v>
      </c>
      <c r="GAL36" s="26">
        <f t="shared" si="73"/>
        <v>0</v>
      </c>
      <c r="GAM36" s="26">
        <f t="shared" si="73"/>
        <v>0</v>
      </c>
      <c r="GAN36" s="26">
        <f t="shared" si="73"/>
        <v>357993.69349605299</v>
      </c>
      <c r="GAO36" s="26">
        <f t="shared" si="73"/>
        <v>0</v>
      </c>
      <c r="GAP36" s="26">
        <f t="shared" si="73"/>
        <v>0</v>
      </c>
      <c r="GAQ36" s="26">
        <f t="shared" si="73"/>
        <v>0</v>
      </c>
      <c r="GAR36" s="26">
        <f t="shared" si="73"/>
        <v>0</v>
      </c>
      <c r="GAS36" s="26">
        <f t="shared" si="73"/>
        <v>0</v>
      </c>
      <c r="GAT36" s="26">
        <f t="shared" si="73"/>
        <v>357993.69349605299</v>
      </c>
      <c r="GAU36" s="26">
        <f t="shared" si="73"/>
        <v>0</v>
      </c>
      <c r="GAV36" s="26">
        <f t="shared" si="73"/>
        <v>0</v>
      </c>
      <c r="GAW36" s="26">
        <f t="shared" si="73"/>
        <v>0</v>
      </c>
      <c r="GAX36" s="26">
        <f t="shared" si="73"/>
        <v>0</v>
      </c>
      <c r="GAY36" s="26">
        <f t="shared" si="73"/>
        <v>0</v>
      </c>
      <c r="GAZ36" s="26">
        <f t="shared" si="73"/>
        <v>357993.69349605299</v>
      </c>
      <c r="GBA36" s="26">
        <f t="shared" si="73"/>
        <v>0</v>
      </c>
      <c r="GBB36" s="26">
        <f t="shared" si="73"/>
        <v>0</v>
      </c>
      <c r="GBC36" s="26">
        <f t="shared" si="73"/>
        <v>0</v>
      </c>
      <c r="GBD36" s="26">
        <f t="shared" si="73"/>
        <v>0</v>
      </c>
      <c r="GBE36" s="26">
        <f t="shared" si="73"/>
        <v>0</v>
      </c>
      <c r="GBF36" s="26">
        <f t="shared" si="73"/>
        <v>357993.69349605299</v>
      </c>
      <c r="GBG36" s="26">
        <f t="shared" si="73"/>
        <v>0</v>
      </c>
      <c r="GBH36" s="26">
        <f t="shared" si="73"/>
        <v>0</v>
      </c>
      <c r="GBI36" s="26">
        <f t="shared" si="73"/>
        <v>0</v>
      </c>
      <c r="GBJ36" s="26">
        <f t="shared" si="73"/>
        <v>0</v>
      </c>
      <c r="GBK36" s="26">
        <f t="shared" si="73"/>
        <v>0</v>
      </c>
      <c r="GBL36" s="26">
        <f t="shared" si="73"/>
        <v>357993.69349605299</v>
      </c>
      <c r="GBM36" s="26">
        <f t="shared" si="73"/>
        <v>0</v>
      </c>
      <c r="GBN36" s="26">
        <f t="shared" si="73"/>
        <v>0</v>
      </c>
      <c r="GBO36" s="26">
        <f t="shared" si="73"/>
        <v>0</v>
      </c>
      <c r="GBP36" s="26">
        <f t="shared" si="73"/>
        <v>0</v>
      </c>
      <c r="GBQ36" s="26">
        <f t="shared" si="73"/>
        <v>0</v>
      </c>
      <c r="GBR36" s="26">
        <f t="shared" si="73"/>
        <v>357993.69349605299</v>
      </c>
      <c r="GBS36" s="26">
        <f t="shared" si="73"/>
        <v>0</v>
      </c>
      <c r="GBT36" s="26">
        <f t="shared" si="73"/>
        <v>0</v>
      </c>
      <c r="GBU36" s="26">
        <f t="shared" si="73"/>
        <v>0</v>
      </c>
      <c r="GBV36" s="26">
        <f t="shared" si="73"/>
        <v>0</v>
      </c>
      <c r="GBW36" s="26">
        <f t="shared" si="73"/>
        <v>0</v>
      </c>
      <c r="GBX36" s="26">
        <f t="shared" si="73"/>
        <v>357993.69349605299</v>
      </c>
      <c r="GBY36" s="26">
        <f t="shared" ref="GBY36:GEJ36" si="74">SUM(GBS34:GBS37)</f>
        <v>0</v>
      </c>
      <c r="GBZ36" s="26">
        <f t="shared" si="74"/>
        <v>0</v>
      </c>
      <c r="GCA36" s="26">
        <f t="shared" si="74"/>
        <v>0</v>
      </c>
      <c r="GCB36" s="26">
        <f t="shared" si="74"/>
        <v>0</v>
      </c>
      <c r="GCC36" s="26">
        <f t="shared" si="74"/>
        <v>0</v>
      </c>
      <c r="GCD36" s="26">
        <f t="shared" si="74"/>
        <v>357993.69349605299</v>
      </c>
      <c r="GCE36" s="26">
        <f t="shared" si="74"/>
        <v>0</v>
      </c>
      <c r="GCF36" s="26">
        <f t="shared" si="74"/>
        <v>0</v>
      </c>
      <c r="GCG36" s="26">
        <f t="shared" si="74"/>
        <v>0</v>
      </c>
      <c r="GCH36" s="26">
        <f t="shared" si="74"/>
        <v>0</v>
      </c>
      <c r="GCI36" s="26">
        <f t="shared" si="74"/>
        <v>0</v>
      </c>
      <c r="GCJ36" s="26">
        <f t="shared" si="74"/>
        <v>357993.69349605299</v>
      </c>
      <c r="GCK36" s="26">
        <f t="shared" si="74"/>
        <v>0</v>
      </c>
      <c r="GCL36" s="26">
        <f t="shared" si="74"/>
        <v>0</v>
      </c>
      <c r="GCM36" s="26">
        <f t="shared" si="74"/>
        <v>0</v>
      </c>
      <c r="GCN36" s="26">
        <f t="shared" si="74"/>
        <v>0</v>
      </c>
      <c r="GCO36" s="26">
        <f t="shared" si="74"/>
        <v>0</v>
      </c>
      <c r="GCP36" s="26">
        <f t="shared" si="74"/>
        <v>357993.69349605299</v>
      </c>
      <c r="GCQ36" s="26">
        <f t="shared" si="74"/>
        <v>0</v>
      </c>
      <c r="GCR36" s="26">
        <f t="shared" si="74"/>
        <v>0</v>
      </c>
      <c r="GCS36" s="26">
        <f t="shared" si="74"/>
        <v>0</v>
      </c>
      <c r="GCT36" s="26">
        <f t="shared" si="74"/>
        <v>0</v>
      </c>
      <c r="GCU36" s="26">
        <f t="shared" si="74"/>
        <v>0</v>
      </c>
      <c r="GCV36" s="26">
        <f t="shared" si="74"/>
        <v>357993.69349605299</v>
      </c>
      <c r="GCW36" s="26">
        <f t="shared" si="74"/>
        <v>0</v>
      </c>
      <c r="GCX36" s="26">
        <f t="shared" si="74"/>
        <v>0</v>
      </c>
      <c r="GCY36" s="26">
        <f t="shared" si="74"/>
        <v>0</v>
      </c>
      <c r="GCZ36" s="26">
        <f t="shared" si="74"/>
        <v>0</v>
      </c>
      <c r="GDA36" s="26">
        <f t="shared" si="74"/>
        <v>0</v>
      </c>
      <c r="GDB36" s="26">
        <f t="shared" si="74"/>
        <v>357993.69349605299</v>
      </c>
      <c r="GDC36" s="26">
        <f t="shared" si="74"/>
        <v>0</v>
      </c>
      <c r="GDD36" s="26">
        <f t="shared" si="74"/>
        <v>0</v>
      </c>
      <c r="GDE36" s="26">
        <f t="shared" si="74"/>
        <v>0</v>
      </c>
      <c r="GDF36" s="26">
        <f t="shared" si="74"/>
        <v>0</v>
      </c>
      <c r="GDG36" s="26">
        <f t="shared" si="74"/>
        <v>0</v>
      </c>
      <c r="GDH36" s="26">
        <f t="shared" si="74"/>
        <v>357993.69349605299</v>
      </c>
      <c r="GDI36" s="26">
        <f t="shared" si="74"/>
        <v>0</v>
      </c>
      <c r="GDJ36" s="26">
        <f t="shared" si="74"/>
        <v>0</v>
      </c>
      <c r="GDK36" s="26">
        <f t="shared" si="74"/>
        <v>0</v>
      </c>
      <c r="GDL36" s="26">
        <f t="shared" si="74"/>
        <v>0</v>
      </c>
      <c r="GDM36" s="26">
        <f t="shared" si="74"/>
        <v>0</v>
      </c>
      <c r="GDN36" s="26">
        <f t="shared" si="74"/>
        <v>357993.69349605299</v>
      </c>
      <c r="GDO36" s="26">
        <f t="shared" si="74"/>
        <v>0</v>
      </c>
      <c r="GDP36" s="26">
        <f t="shared" si="74"/>
        <v>0</v>
      </c>
      <c r="GDQ36" s="26">
        <f t="shared" si="74"/>
        <v>0</v>
      </c>
      <c r="GDR36" s="26">
        <f t="shared" si="74"/>
        <v>0</v>
      </c>
      <c r="GDS36" s="26">
        <f t="shared" si="74"/>
        <v>0</v>
      </c>
      <c r="GDT36" s="26">
        <f t="shared" si="74"/>
        <v>357993.69349605299</v>
      </c>
      <c r="GDU36" s="26">
        <f t="shared" si="74"/>
        <v>0</v>
      </c>
      <c r="GDV36" s="26">
        <f t="shared" si="74"/>
        <v>0</v>
      </c>
      <c r="GDW36" s="26">
        <f t="shared" si="74"/>
        <v>0</v>
      </c>
      <c r="GDX36" s="26">
        <f t="shared" si="74"/>
        <v>0</v>
      </c>
      <c r="GDY36" s="26">
        <f t="shared" si="74"/>
        <v>0</v>
      </c>
      <c r="GDZ36" s="26">
        <f t="shared" si="74"/>
        <v>357993.69349605299</v>
      </c>
      <c r="GEA36" s="26">
        <f t="shared" si="74"/>
        <v>0</v>
      </c>
      <c r="GEB36" s="26">
        <f t="shared" si="74"/>
        <v>0</v>
      </c>
      <c r="GEC36" s="26">
        <f t="shared" si="74"/>
        <v>0</v>
      </c>
      <c r="GED36" s="26">
        <f t="shared" si="74"/>
        <v>0</v>
      </c>
      <c r="GEE36" s="26">
        <f t="shared" si="74"/>
        <v>0</v>
      </c>
      <c r="GEF36" s="26">
        <f t="shared" si="74"/>
        <v>357993.69349605299</v>
      </c>
      <c r="GEG36" s="26">
        <f t="shared" si="74"/>
        <v>0</v>
      </c>
      <c r="GEH36" s="26">
        <f t="shared" si="74"/>
        <v>0</v>
      </c>
      <c r="GEI36" s="26">
        <f t="shared" si="74"/>
        <v>0</v>
      </c>
      <c r="GEJ36" s="26">
        <f t="shared" si="74"/>
        <v>0</v>
      </c>
      <c r="GEK36" s="26">
        <f t="shared" ref="GEK36:GGV36" si="75">SUM(GEE34:GEE37)</f>
        <v>0</v>
      </c>
      <c r="GEL36" s="26">
        <f t="shared" si="75"/>
        <v>357993.69349605299</v>
      </c>
      <c r="GEM36" s="26">
        <f t="shared" si="75"/>
        <v>0</v>
      </c>
      <c r="GEN36" s="26">
        <f t="shared" si="75"/>
        <v>0</v>
      </c>
      <c r="GEO36" s="26">
        <f t="shared" si="75"/>
        <v>0</v>
      </c>
      <c r="GEP36" s="26">
        <f t="shared" si="75"/>
        <v>0</v>
      </c>
      <c r="GEQ36" s="26">
        <f t="shared" si="75"/>
        <v>0</v>
      </c>
      <c r="GER36" s="26">
        <f t="shared" si="75"/>
        <v>357993.69349605299</v>
      </c>
      <c r="GES36" s="26">
        <f t="shared" si="75"/>
        <v>0</v>
      </c>
      <c r="GET36" s="26">
        <f t="shared" si="75"/>
        <v>0</v>
      </c>
      <c r="GEU36" s="26">
        <f t="shared" si="75"/>
        <v>0</v>
      </c>
      <c r="GEV36" s="26">
        <f t="shared" si="75"/>
        <v>0</v>
      </c>
      <c r="GEW36" s="26">
        <f t="shared" si="75"/>
        <v>0</v>
      </c>
      <c r="GEX36" s="26">
        <f t="shared" si="75"/>
        <v>357993.69349605299</v>
      </c>
      <c r="GEY36" s="26">
        <f t="shared" si="75"/>
        <v>0</v>
      </c>
      <c r="GEZ36" s="26">
        <f t="shared" si="75"/>
        <v>0</v>
      </c>
      <c r="GFA36" s="26">
        <f t="shared" si="75"/>
        <v>0</v>
      </c>
      <c r="GFB36" s="26">
        <f t="shared" si="75"/>
        <v>0</v>
      </c>
      <c r="GFC36" s="26">
        <f t="shared" si="75"/>
        <v>0</v>
      </c>
      <c r="GFD36" s="26">
        <f t="shared" si="75"/>
        <v>357993.69349605299</v>
      </c>
      <c r="GFE36" s="26">
        <f t="shared" si="75"/>
        <v>0</v>
      </c>
      <c r="GFF36" s="26">
        <f t="shared" si="75"/>
        <v>0</v>
      </c>
      <c r="GFG36" s="26">
        <f t="shared" si="75"/>
        <v>0</v>
      </c>
      <c r="GFH36" s="26">
        <f t="shared" si="75"/>
        <v>0</v>
      </c>
      <c r="GFI36" s="26">
        <f t="shared" si="75"/>
        <v>0</v>
      </c>
      <c r="GFJ36" s="26">
        <f t="shared" si="75"/>
        <v>357993.69349605299</v>
      </c>
      <c r="GFK36" s="26">
        <f t="shared" si="75"/>
        <v>0</v>
      </c>
      <c r="GFL36" s="26">
        <f t="shared" si="75"/>
        <v>0</v>
      </c>
      <c r="GFM36" s="26">
        <f t="shared" si="75"/>
        <v>0</v>
      </c>
      <c r="GFN36" s="26">
        <f t="shared" si="75"/>
        <v>0</v>
      </c>
      <c r="GFO36" s="26">
        <f t="shared" si="75"/>
        <v>0</v>
      </c>
      <c r="GFP36" s="26">
        <f t="shared" si="75"/>
        <v>357993.69349605299</v>
      </c>
      <c r="GFQ36" s="26">
        <f t="shared" si="75"/>
        <v>0</v>
      </c>
      <c r="GFR36" s="26">
        <f t="shared" si="75"/>
        <v>0</v>
      </c>
      <c r="GFS36" s="26">
        <f t="shared" si="75"/>
        <v>0</v>
      </c>
      <c r="GFT36" s="26">
        <f t="shared" si="75"/>
        <v>0</v>
      </c>
      <c r="GFU36" s="26">
        <f t="shared" si="75"/>
        <v>0</v>
      </c>
      <c r="GFV36" s="26">
        <f t="shared" si="75"/>
        <v>357993.69349605299</v>
      </c>
      <c r="GFW36" s="26">
        <f t="shared" si="75"/>
        <v>0</v>
      </c>
      <c r="GFX36" s="26">
        <f t="shared" si="75"/>
        <v>0</v>
      </c>
      <c r="GFY36" s="26">
        <f t="shared" si="75"/>
        <v>0</v>
      </c>
      <c r="GFZ36" s="26">
        <f t="shared" si="75"/>
        <v>0</v>
      </c>
      <c r="GGA36" s="26">
        <f t="shared" si="75"/>
        <v>0</v>
      </c>
      <c r="GGB36" s="26">
        <f t="shared" si="75"/>
        <v>357993.69349605299</v>
      </c>
      <c r="GGC36" s="26">
        <f t="shared" si="75"/>
        <v>0</v>
      </c>
      <c r="GGD36" s="26">
        <f t="shared" si="75"/>
        <v>0</v>
      </c>
      <c r="GGE36" s="26">
        <f t="shared" si="75"/>
        <v>0</v>
      </c>
      <c r="GGF36" s="26">
        <f t="shared" si="75"/>
        <v>0</v>
      </c>
      <c r="GGG36" s="26">
        <f t="shared" si="75"/>
        <v>0</v>
      </c>
      <c r="GGH36" s="26">
        <f t="shared" si="75"/>
        <v>357993.69349605299</v>
      </c>
      <c r="GGI36" s="26">
        <f t="shared" si="75"/>
        <v>0</v>
      </c>
      <c r="GGJ36" s="26">
        <f t="shared" si="75"/>
        <v>0</v>
      </c>
      <c r="GGK36" s="26">
        <f t="shared" si="75"/>
        <v>0</v>
      </c>
      <c r="GGL36" s="26">
        <f t="shared" si="75"/>
        <v>0</v>
      </c>
      <c r="GGM36" s="26">
        <f t="shared" si="75"/>
        <v>0</v>
      </c>
      <c r="GGN36" s="26">
        <f t="shared" si="75"/>
        <v>357993.69349605299</v>
      </c>
      <c r="GGO36" s="26">
        <f t="shared" si="75"/>
        <v>0</v>
      </c>
      <c r="GGP36" s="26">
        <f t="shared" si="75"/>
        <v>0</v>
      </c>
      <c r="GGQ36" s="26">
        <f t="shared" si="75"/>
        <v>0</v>
      </c>
      <c r="GGR36" s="26">
        <f t="shared" si="75"/>
        <v>0</v>
      </c>
      <c r="GGS36" s="26">
        <f t="shared" si="75"/>
        <v>0</v>
      </c>
      <c r="GGT36" s="26">
        <f t="shared" si="75"/>
        <v>357993.69349605299</v>
      </c>
      <c r="GGU36" s="26">
        <f t="shared" si="75"/>
        <v>0</v>
      </c>
      <c r="GGV36" s="26">
        <f t="shared" si="75"/>
        <v>0</v>
      </c>
      <c r="GGW36" s="26">
        <f t="shared" ref="GGW36:GJH36" si="76">SUM(GGQ34:GGQ37)</f>
        <v>0</v>
      </c>
      <c r="GGX36" s="26">
        <f t="shared" si="76"/>
        <v>0</v>
      </c>
      <c r="GGY36" s="26">
        <f t="shared" si="76"/>
        <v>0</v>
      </c>
      <c r="GGZ36" s="26">
        <f t="shared" si="76"/>
        <v>357993.69349605299</v>
      </c>
      <c r="GHA36" s="26">
        <f t="shared" si="76"/>
        <v>0</v>
      </c>
      <c r="GHB36" s="26">
        <f t="shared" si="76"/>
        <v>0</v>
      </c>
      <c r="GHC36" s="26">
        <f t="shared" si="76"/>
        <v>0</v>
      </c>
      <c r="GHD36" s="26">
        <f t="shared" si="76"/>
        <v>0</v>
      </c>
      <c r="GHE36" s="26">
        <f t="shared" si="76"/>
        <v>0</v>
      </c>
      <c r="GHF36" s="26">
        <f t="shared" si="76"/>
        <v>357993.69349605299</v>
      </c>
      <c r="GHG36" s="26">
        <f t="shared" si="76"/>
        <v>0</v>
      </c>
      <c r="GHH36" s="26">
        <f t="shared" si="76"/>
        <v>0</v>
      </c>
      <c r="GHI36" s="26">
        <f t="shared" si="76"/>
        <v>0</v>
      </c>
      <c r="GHJ36" s="26">
        <f t="shared" si="76"/>
        <v>0</v>
      </c>
      <c r="GHK36" s="26">
        <f t="shared" si="76"/>
        <v>0</v>
      </c>
      <c r="GHL36" s="26">
        <f t="shared" si="76"/>
        <v>357993.69349605299</v>
      </c>
      <c r="GHM36" s="26">
        <f t="shared" si="76"/>
        <v>0</v>
      </c>
      <c r="GHN36" s="26">
        <f t="shared" si="76"/>
        <v>0</v>
      </c>
      <c r="GHO36" s="26">
        <f t="shared" si="76"/>
        <v>0</v>
      </c>
      <c r="GHP36" s="26">
        <f t="shared" si="76"/>
        <v>0</v>
      </c>
      <c r="GHQ36" s="26">
        <f t="shared" si="76"/>
        <v>0</v>
      </c>
      <c r="GHR36" s="26">
        <f t="shared" si="76"/>
        <v>357993.69349605299</v>
      </c>
      <c r="GHS36" s="26">
        <f t="shared" si="76"/>
        <v>0</v>
      </c>
      <c r="GHT36" s="26">
        <f t="shared" si="76"/>
        <v>0</v>
      </c>
      <c r="GHU36" s="26">
        <f t="shared" si="76"/>
        <v>0</v>
      </c>
      <c r="GHV36" s="26">
        <f t="shared" si="76"/>
        <v>0</v>
      </c>
      <c r="GHW36" s="26">
        <f t="shared" si="76"/>
        <v>0</v>
      </c>
      <c r="GHX36" s="26">
        <f t="shared" si="76"/>
        <v>357993.69349605299</v>
      </c>
      <c r="GHY36" s="26">
        <f t="shared" si="76"/>
        <v>0</v>
      </c>
      <c r="GHZ36" s="26">
        <f t="shared" si="76"/>
        <v>0</v>
      </c>
      <c r="GIA36" s="26">
        <f t="shared" si="76"/>
        <v>0</v>
      </c>
      <c r="GIB36" s="26">
        <f t="shared" si="76"/>
        <v>0</v>
      </c>
      <c r="GIC36" s="26">
        <f t="shared" si="76"/>
        <v>0</v>
      </c>
      <c r="GID36" s="26">
        <f t="shared" si="76"/>
        <v>357993.69349605299</v>
      </c>
      <c r="GIE36" s="26">
        <f t="shared" si="76"/>
        <v>0</v>
      </c>
      <c r="GIF36" s="26">
        <f t="shared" si="76"/>
        <v>0</v>
      </c>
      <c r="GIG36" s="26">
        <f t="shared" si="76"/>
        <v>0</v>
      </c>
      <c r="GIH36" s="26">
        <f t="shared" si="76"/>
        <v>0</v>
      </c>
      <c r="GII36" s="26">
        <f t="shared" si="76"/>
        <v>0</v>
      </c>
      <c r="GIJ36" s="26">
        <f t="shared" si="76"/>
        <v>357993.69349605299</v>
      </c>
      <c r="GIK36" s="26">
        <f t="shared" si="76"/>
        <v>0</v>
      </c>
      <c r="GIL36" s="26">
        <f t="shared" si="76"/>
        <v>0</v>
      </c>
      <c r="GIM36" s="26">
        <f t="shared" si="76"/>
        <v>0</v>
      </c>
      <c r="GIN36" s="26">
        <f t="shared" si="76"/>
        <v>0</v>
      </c>
      <c r="GIO36" s="26">
        <f t="shared" si="76"/>
        <v>0</v>
      </c>
      <c r="GIP36" s="26">
        <f t="shared" si="76"/>
        <v>357993.69349605299</v>
      </c>
      <c r="GIQ36" s="26">
        <f t="shared" si="76"/>
        <v>0</v>
      </c>
      <c r="GIR36" s="26">
        <f t="shared" si="76"/>
        <v>0</v>
      </c>
      <c r="GIS36" s="26">
        <f t="shared" si="76"/>
        <v>0</v>
      </c>
      <c r="GIT36" s="26">
        <f t="shared" si="76"/>
        <v>0</v>
      </c>
      <c r="GIU36" s="26">
        <f t="shared" si="76"/>
        <v>0</v>
      </c>
      <c r="GIV36" s="26">
        <f t="shared" si="76"/>
        <v>357993.69349605299</v>
      </c>
      <c r="GIW36" s="26">
        <f t="shared" si="76"/>
        <v>0</v>
      </c>
      <c r="GIX36" s="26">
        <f t="shared" si="76"/>
        <v>0</v>
      </c>
      <c r="GIY36" s="26">
        <f t="shared" si="76"/>
        <v>0</v>
      </c>
      <c r="GIZ36" s="26">
        <f t="shared" si="76"/>
        <v>0</v>
      </c>
      <c r="GJA36" s="26">
        <f t="shared" si="76"/>
        <v>0</v>
      </c>
      <c r="GJB36" s="26">
        <f t="shared" si="76"/>
        <v>357993.69349605299</v>
      </c>
      <c r="GJC36" s="26">
        <f t="shared" si="76"/>
        <v>0</v>
      </c>
      <c r="GJD36" s="26">
        <f t="shared" si="76"/>
        <v>0</v>
      </c>
      <c r="GJE36" s="26">
        <f t="shared" si="76"/>
        <v>0</v>
      </c>
      <c r="GJF36" s="26">
        <f t="shared" si="76"/>
        <v>0</v>
      </c>
      <c r="GJG36" s="26">
        <f t="shared" si="76"/>
        <v>0</v>
      </c>
      <c r="GJH36" s="26">
        <f t="shared" si="76"/>
        <v>357993.69349605299</v>
      </c>
      <c r="GJI36" s="26">
        <f t="shared" ref="GJI36:GLT36" si="77">SUM(GJC34:GJC37)</f>
        <v>0</v>
      </c>
      <c r="GJJ36" s="26">
        <f t="shared" si="77"/>
        <v>0</v>
      </c>
      <c r="GJK36" s="26">
        <f t="shared" si="77"/>
        <v>0</v>
      </c>
      <c r="GJL36" s="26">
        <f t="shared" si="77"/>
        <v>0</v>
      </c>
      <c r="GJM36" s="26">
        <f t="shared" si="77"/>
        <v>0</v>
      </c>
      <c r="GJN36" s="26">
        <f t="shared" si="77"/>
        <v>357993.69349605299</v>
      </c>
      <c r="GJO36" s="26">
        <f t="shared" si="77"/>
        <v>0</v>
      </c>
      <c r="GJP36" s="26">
        <f t="shared" si="77"/>
        <v>0</v>
      </c>
      <c r="GJQ36" s="26">
        <f t="shared" si="77"/>
        <v>0</v>
      </c>
      <c r="GJR36" s="26">
        <f t="shared" si="77"/>
        <v>0</v>
      </c>
      <c r="GJS36" s="26">
        <f t="shared" si="77"/>
        <v>0</v>
      </c>
      <c r="GJT36" s="26">
        <f t="shared" si="77"/>
        <v>357993.69349605299</v>
      </c>
      <c r="GJU36" s="26">
        <f t="shared" si="77"/>
        <v>0</v>
      </c>
      <c r="GJV36" s="26">
        <f t="shared" si="77"/>
        <v>0</v>
      </c>
      <c r="GJW36" s="26">
        <f t="shared" si="77"/>
        <v>0</v>
      </c>
      <c r="GJX36" s="26">
        <f t="shared" si="77"/>
        <v>0</v>
      </c>
      <c r="GJY36" s="26">
        <f t="shared" si="77"/>
        <v>0</v>
      </c>
      <c r="GJZ36" s="26">
        <f t="shared" si="77"/>
        <v>357993.69349605299</v>
      </c>
      <c r="GKA36" s="26">
        <f t="shared" si="77"/>
        <v>0</v>
      </c>
      <c r="GKB36" s="26">
        <f t="shared" si="77"/>
        <v>0</v>
      </c>
      <c r="GKC36" s="26">
        <f t="shared" si="77"/>
        <v>0</v>
      </c>
      <c r="GKD36" s="26">
        <f t="shared" si="77"/>
        <v>0</v>
      </c>
      <c r="GKE36" s="26">
        <f t="shared" si="77"/>
        <v>0</v>
      </c>
      <c r="GKF36" s="26">
        <f t="shared" si="77"/>
        <v>357993.69349605299</v>
      </c>
      <c r="GKG36" s="26">
        <f t="shared" si="77"/>
        <v>0</v>
      </c>
      <c r="GKH36" s="26">
        <f t="shared" si="77"/>
        <v>0</v>
      </c>
      <c r="GKI36" s="26">
        <f t="shared" si="77"/>
        <v>0</v>
      </c>
      <c r="GKJ36" s="26">
        <f t="shared" si="77"/>
        <v>0</v>
      </c>
      <c r="GKK36" s="26">
        <f t="shared" si="77"/>
        <v>0</v>
      </c>
      <c r="GKL36" s="26">
        <f t="shared" si="77"/>
        <v>357993.69349605299</v>
      </c>
      <c r="GKM36" s="26">
        <f t="shared" si="77"/>
        <v>0</v>
      </c>
      <c r="GKN36" s="26">
        <f t="shared" si="77"/>
        <v>0</v>
      </c>
      <c r="GKO36" s="26">
        <f t="shared" si="77"/>
        <v>0</v>
      </c>
      <c r="GKP36" s="26">
        <f t="shared" si="77"/>
        <v>0</v>
      </c>
      <c r="GKQ36" s="26">
        <f t="shared" si="77"/>
        <v>0</v>
      </c>
      <c r="GKR36" s="26">
        <f t="shared" si="77"/>
        <v>357993.69349605299</v>
      </c>
      <c r="GKS36" s="26">
        <f t="shared" si="77"/>
        <v>0</v>
      </c>
      <c r="GKT36" s="26">
        <f t="shared" si="77"/>
        <v>0</v>
      </c>
      <c r="GKU36" s="26">
        <f t="shared" si="77"/>
        <v>0</v>
      </c>
      <c r="GKV36" s="26">
        <f t="shared" si="77"/>
        <v>0</v>
      </c>
      <c r="GKW36" s="26">
        <f t="shared" si="77"/>
        <v>0</v>
      </c>
      <c r="GKX36" s="26">
        <f t="shared" si="77"/>
        <v>357993.69349605299</v>
      </c>
      <c r="GKY36" s="26">
        <f t="shared" si="77"/>
        <v>0</v>
      </c>
      <c r="GKZ36" s="26">
        <f t="shared" si="77"/>
        <v>0</v>
      </c>
      <c r="GLA36" s="26">
        <f t="shared" si="77"/>
        <v>0</v>
      </c>
      <c r="GLB36" s="26">
        <f t="shared" si="77"/>
        <v>0</v>
      </c>
      <c r="GLC36" s="26">
        <f t="shared" si="77"/>
        <v>0</v>
      </c>
      <c r="GLD36" s="26">
        <f t="shared" si="77"/>
        <v>357993.69349605299</v>
      </c>
      <c r="GLE36" s="26">
        <f t="shared" si="77"/>
        <v>0</v>
      </c>
      <c r="GLF36" s="26">
        <f t="shared" si="77"/>
        <v>0</v>
      </c>
      <c r="GLG36" s="26">
        <f t="shared" si="77"/>
        <v>0</v>
      </c>
      <c r="GLH36" s="26">
        <f t="shared" si="77"/>
        <v>0</v>
      </c>
      <c r="GLI36" s="26">
        <f t="shared" si="77"/>
        <v>0</v>
      </c>
      <c r="GLJ36" s="26">
        <f t="shared" si="77"/>
        <v>357993.69349605299</v>
      </c>
      <c r="GLK36" s="26">
        <f t="shared" si="77"/>
        <v>0</v>
      </c>
      <c r="GLL36" s="26">
        <f t="shared" si="77"/>
        <v>0</v>
      </c>
      <c r="GLM36" s="26">
        <f t="shared" si="77"/>
        <v>0</v>
      </c>
      <c r="GLN36" s="26">
        <f t="shared" si="77"/>
        <v>0</v>
      </c>
      <c r="GLO36" s="26">
        <f t="shared" si="77"/>
        <v>0</v>
      </c>
      <c r="GLP36" s="26">
        <f t="shared" si="77"/>
        <v>357993.69349605299</v>
      </c>
      <c r="GLQ36" s="26">
        <f t="shared" si="77"/>
        <v>0</v>
      </c>
      <c r="GLR36" s="26">
        <f t="shared" si="77"/>
        <v>0</v>
      </c>
      <c r="GLS36" s="26">
        <f t="shared" si="77"/>
        <v>0</v>
      </c>
      <c r="GLT36" s="26">
        <f t="shared" si="77"/>
        <v>0</v>
      </c>
      <c r="GLU36" s="26">
        <f t="shared" ref="GLU36:GOF36" si="78">SUM(GLO34:GLO37)</f>
        <v>0</v>
      </c>
      <c r="GLV36" s="26">
        <f t="shared" si="78"/>
        <v>357993.69349605299</v>
      </c>
      <c r="GLW36" s="26">
        <f t="shared" si="78"/>
        <v>0</v>
      </c>
      <c r="GLX36" s="26">
        <f t="shared" si="78"/>
        <v>0</v>
      </c>
      <c r="GLY36" s="26">
        <f t="shared" si="78"/>
        <v>0</v>
      </c>
      <c r="GLZ36" s="26">
        <f t="shared" si="78"/>
        <v>0</v>
      </c>
      <c r="GMA36" s="26">
        <f t="shared" si="78"/>
        <v>0</v>
      </c>
      <c r="GMB36" s="26">
        <f t="shared" si="78"/>
        <v>357993.69349605299</v>
      </c>
      <c r="GMC36" s="26">
        <f t="shared" si="78"/>
        <v>0</v>
      </c>
      <c r="GMD36" s="26">
        <f t="shared" si="78"/>
        <v>0</v>
      </c>
      <c r="GME36" s="26">
        <f t="shared" si="78"/>
        <v>0</v>
      </c>
      <c r="GMF36" s="26">
        <f t="shared" si="78"/>
        <v>0</v>
      </c>
      <c r="GMG36" s="26">
        <f t="shared" si="78"/>
        <v>0</v>
      </c>
      <c r="GMH36" s="26">
        <f t="shared" si="78"/>
        <v>357993.69349605299</v>
      </c>
      <c r="GMI36" s="26">
        <f t="shared" si="78"/>
        <v>0</v>
      </c>
      <c r="GMJ36" s="26">
        <f t="shared" si="78"/>
        <v>0</v>
      </c>
      <c r="GMK36" s="26">
        <f t="shared" si="78"/>
        <v>0</v>
      </c>
      <c r="GML36" s="26">
        <f t="shared" si="78"/>
        <v>0</v>
      </c>
      <c r="GMM36" s="26">
        <f t="shared" si="78"/>
        <v>0</v>
      </c>
      <c r="GMN36" s="26">
        <f t="shared" si="78"/>
        <v>357993.69349605299</v>
      </c>
      <c r="GMO36" s="26">
        <f t="shared" si="78"/>
        <v>0</v>
      </c>
      <c r="GMP36" s="26">
        <f t="shared" si="78"/>
        <v>0</v>
      </c>
      <c r="GMQ36" s="26">
        <f t="shared" si="78"/>
        <v>0</v>
      </c>
      <c r="GMR36" s="26">
        <f t="shared" si="78"/>
        <v>0</v>
      </c>
      <c r="GMS36" s="26">
        <f t="shared" si="78"/>
        <v>0</v>
      </c>
      <c r="GMT36" s="26">
        <f t="shared" si="78"/>
        <v>357993.69349605299</v>
      </c>
      <c r="GMU36" s="26">
        <f t="shared" si="78"/>
        <v>0</v>
      </c>
      <c r="GMV36" s="26">
        <f t="shared" si="78"/>
        <v>0</v>
      </c>
      <c r="GMW36" s="26">
        <f t="shared" si="78"/>
        <v>0</v>
      </c>
      <c r="GMX36" s="26">
        <f t="shared" si="78"/>
        <v>0</v>
      </c>
      <c r="GMY36" s="26">
        <f t="shared" si="78"/>
        <v>0</v>
      </c>
      <c r="GMZ36" s="26">
        <f t="shared" si="78"/>
        <v>357993.69349605299</v>
      </c>
      <c r="GNA36" s="26">
        <f t="shared" si="78"/>
        <v>0</v>
      </c>
      <c r="GNB36" s="26">
        <f t="shared" si="78"/>
        <v>0</v>
      </c>
      <c r="GNC36" s="26">
        <f t="shared" si="78"/>
        <v>0</v>
      </c>
      <c r="GND36" s="26">
        <f t="shared" si="78"/>
        <v>0</v>
      </c>
      <c r="GNE36" s="26">
        <f t="shared" si="78"/>
        <v>0</v>
      </c>
      <c r="GNF36" s="26">
        <f t="shared" si="78"/>
        <v>357993.69349605299</v>
      </c>
      <c r="GNG36" s="26">
        <f t="shared" si="78"/>
        <v>0</v>
      </c>
      <c r="GNH36" s="26">
        <f t="shared" si="78"/>
        <v>0</v>
      </c>
      <c r="GNI36" s="26">
        <f t="shared" si="78"/>
        <v>0</v>
      </c>
      <c r="GNJ36" s="26">
        <f t="shared" si="78"/>
        <v>0</v>
      </c>
      <c r="GNK36" s="26">
        <f t="shared" si="78"/>
        <v>0</v>
      </c>
      <c r="GNL36" s="26">
        <f t="shared" si="78"/>
        <v>357993.69349605299</v>
      </c>
      <c r="GNM36" s="26">
        <f t="shared" si="78"/>
        <v>0</v>
      </c>
      <c r="GNN36" s="26">
        <f t="shared" si="78"/>
        <v>0</v>
      </c>
      <c r="GNO36" s="26">
        <f t="shared" si="78"/>
        <v>0</v>
      </c>
      <c r="GNP36" s="26">
        <f t="shared" si="78"/>
        <v>0</v>
      </c>
      <c r="GNQ36" s="26">
        <f t="shared" si="78"/>
        <v>0</v>
      </c>
      <c r="GNR36" s="26">
        <f t="shared" si="78"/>
        <v>357993.69349605299</v>
      </c>
      <c r="GNS36" s="26">
        <f t="shared" si="78"/>
        <v>0</v>
      </c>
      <c r="GNT36" s="26">
        <f t="shared" si="78"/>
        <v>0</v>
      </c>
      <c r="GNU36" s="26">
        <f t="shared" si="78"/>
        <v>0</v>
      </c>
      <c r="GNV36" s="26">
        <f t="shared" si="78"/>
        <v>0</v>
      </c>
      <c r="GNW36" s="26">
        <f t="shared" si="78"/>
        <v>0</v>
      </c>
      <c r="GNX36" s="26">
        <f t="shared" si="78"/>
        <v>357993.69349605299</v>
      </c>
      <c r="GNY36" s="26">
        <f t="shared" si="78"/>
        <v>0</v>
      </c>
      <c r="GNZ36" s="26">
        <f t="shared" si="78"/>
        <v>0</v>
      </c>
      <c r="GOA36" s="26">
        <f t="shared" si="78"/>
        <v>0</v>
      </c>
      <c r="GOB36" s="26">
        <f t="shared" si="78"/>
        <v>0</v>
      </c>
      <c r="GOC36" s="26">
        <f t="shared" si="78"/>
        <v>0</v>
      </c>
      <c r="GOD36" s="26">
        <f t="shared" si="78"/>
        <v>357993.69349605299</v>
      </c>
      <c r="GOE36" s="26">
        <f t="shared" si="78"/>
        <v>0</v>
      </c>
      <c r="GOF36" s="26">
        <f t="shared" si="78"/>
        <v>0</v>
      </c>
      <c r="GOG36" s="26">
        <f t="shared" ref="GOG36:GQR36" si="79">SUM(GOA34:GOA37)</f>
        <v>0</v>
      </c>
      <c r="GOH36" s="26">
        <f t="shared" si="79"/>
        <v>0</v>
      </c>
      <c r="GOI36" s="26">
        <f t="shared" si="79"/>
        <v>0</v>
      </c>
      <c r="GOJ36" s="26">
        <f t="shared" si="79"/>
        <v>357993.69349605299</v>
      </c>
      <c r="GOK36" s="26">
        <f t="shared" si="79"/>
        <v>0</v>
      </c>
      <c r="GOL36" s="26">
        <f t="shared" si="79"/>
        <v>0</v>
      </c>
      <c r="GOM36" s="26">
        <f t="shared" si="79"/>
        <v>0</v>
      </c>
      <c r="GON36" s="26">
        <f t="shared" si="79"/>
        <v>0</v>
      </c>
      <c r="GOO36" s="26">
        <f t="shared" si="79"/>
        <v>0</v>
      </c>
      <c r="GOP36" s="26">
        <f t="shared" si="79"/>
        <v>357993.69349605299</v>
      </c>
      <c r="GOQ36" s="26">
        <f t="shared" si="79"/>
        <v>0</v>
      </c>
      <c r="GOR36" s="26">
        <f t="shared" si="79"/>
        <v>0</v>
      </c>
      <c r="GOS36" s="26">
        <f t="shared" si="79"/>
        <v>0</v>
      </c>
      <c r="GOT36" s="26">
        <f t="shared" si="79"/>
        <v>0</v>
      </c>
      <c r="GOU36" s="26">
        <f t="shared" si="79"/>
        <v>0</v>
      </c>
      <c r="GOV36" s="26">
        <f t="shared" si="79"/>
        <v>357993.69349605299</v>
      </c>
      <c r="GOW36" s="26">
        <f t="shared" si="79"/>
        <v>0</v>
      </c>
      <c r="GOX36" s="26">
        <f t="shared" si="79"/>
        <v>0</v>
      </c>
      <c r="GOY36" s="26">
        <f t="shared" si="79"/>
        <v>0</v>
      </c>
      <c r="GOZ36" s="26">
        <f t="shared" si="79"/>
        <v>0</v>
      </c>
      <c r="GPA36" s="26">
        <f t="shared" si="79"/>
        <v>0</v>
      </c>
      <c r="GPB36" s="26">
        <f t="shared" si="79"/>
        <v>357993.69349605299</v>
      </c>
      <c r="GPC36" s="26">
        <f t="shared" si="79"/>
        <v>0</v>
      </c>
      <c r="GPD36" s="26">
        <f t="shared" si="79"/>
        <v>0</v>
      </c>
      <c r="GPE36" s="26">
        <f t="shared" si="79"/>
        <v>0</v>
      </c>
      <c r="GPF36" s="26">
        <f t="shared" si="79"/>
        <v>0</v>
      </c>
      <c r="GPG36" s="26">
        <f t="shared" si="79"/>
        <v>0</v>
      </c>
      <c r="GPH36" s="26">
        <f t="shared" si="79"/>
        <v>357993.69349605299</v>
      </c>
      <c r="GPI36" s="26">
        <f t="shared" si="79"/>
        <v>0</v>
      </c>
      <c r="GPJ36" s="26">
        <f t="shared" si="79"/>
        <v>0</v>
      </c>
      <c r="GPK36" s="26">
        <f t="shared" si="79"/>
        <v>0</v>
      </c>
      <c r="GPL36" s="26">
        <f t="shared" si="79"/>
        <v>0</v>
      </c>
      <c r="GPM36" s="26">
        <f t="shared" si="79"/>
        <v>0</v>
      </c>
      <c r="GPN36" s="26">
        <f t="shared" si="79"/>
        <v>357993.69349605299</v>
      </c>
      <c r="GPO36" s="26">
        <f t="shared" si="79"/>
        <v>0</v>
      </c>
      <c r="GPP36" s="26">
        <f t="shared" si="79"/>
        <v>0</v>
      </c>
      <c r="GPQ36" s="26">
        <f t="shared" si="79"/>
        <v>0</v>
      </c>
      <c r="GPR36" s="26">
        <f t="shared" si="79"/>
        <v>0</v>
      </c>
      <c r="GPS36" s="26">
        <f t="shared" si="79"/>
        <v>0</v>
      </c>
      <c r="GPT36" s="26">
        <f t="shared" si="79"/>
        <v>357993.69349605299</v>
      </c>
      <c r="GPU36" s="26">
        <f t="shared" si="79"/>
        <v>0</v>
      </c>
      <c r="GPV36" s="26">
        <f t="shared" si="79"/>
        <v>0</v>
      </c>
      <c r="GPW36" s="26">
        <f t="shared" si="79"/>
        <v>0</v>
      </c>
      <c r="GPX36" s="26">
        <f t="shared" si="79"/>
        <v>0</v>
      </c>
      <c r="GPY36" s="26">
        <f t="shared" si="79"/>
        <v>0</v>
      </c>
      <c r="GPZ36" s="26">
        <f t="shared" si="79"/>
        <v>357993.69349605299</v>
      </c>
      <c r="GQA36" s="26">
        <f t="shared" si="79"/>
        <v>0</v>
      </c>
      <c r="GQB36" s="26">
        <f t="shared" si="79"/>
        <v>0</v>
      </c>
      <c r="GQC36" s="26">
        <f t="shared" si="79"/>
        <v>0</v>
      </c>
      <c r="GQD36" s="26">
        <f t="shared" si="79"/>
        <v>0</v>
      </c>
      <c r="GQE36" s="26">
        <f t="shared" si="79"/>
        <v>0</v>
      </c>
      <c r="GQF36" s="26">
        <f t="shared" si="79"/>
        <v>357993.69349605299</v>
      </c>
      <c r="GQG36" s="26">
        <f t="shared" si="79"/>
        <v>0</v>
      </c>
      <c r="GQH36" s="26">
        <f t="shared" si="79"/>
        <v>0</v>
      </c>
      <c r="GQI36" s="26">
        <f t="shared" si="79"/>
        <v>0</v>
      </c>
      <c r="GQJ36" s="26">
        <f t="shared" si="79"/>
        <v>0</v>
      </c>
      <c r="GQK36" s="26">
        <f t="shared" si="79"/>
        <v>0</v>
      </c>
      <c r="GQL36" s="26">
        <f t="shared" si="79"/>
        <v>357993.69349605299</v>
      </c>
      <c r="GQM36" s="26">
        <f t="shared" si="79"/>
        <v>0</v>
      </c>
      <c r="GQN36" s="26">
        <f t="shared" si="79"/>
        <v>0</v>
      </c>
      <c r="GQO36" s="26">
        <f t="shared" si="79"/>
        <v>0</v>
      </c>
      <c r="GQP36" s="26">
        <f t="shared" si="79"/>
        <v>0</v>
      </c>
      <c r="GQQ36" s="26">
        <f t="shared" si="79"/>
        <v>0</v>
      </c>
      <c r="GQR36" s="26">
        <f t="shared" si="79"/>
        <v>357993.69349605299</v>
      </c>
      <c r="GQS36" s="26">
        <f t="shared" ref="GQS36:GTD36" si="80">SUM(GQM34:GQM37)</f>
        <v>0</v>
      </c>
      <c r="GQT36" s="26">
        <f t="shared" si="80"/>
        <v>0</v>
      </c>
      <c r="GQU36" s="26">
        <f t="shared" si="80"/>
        <v>0</v>
      </c>
      <c r="GQV36" s="26">
        <f t="shared" si="80"/>
        <v>0</v>
      </c>
      <c r="GQW36" s="26">
        <f t="shared" si="80"/>
        <v>0</v>
      </c>
      <c r="GQX36" s="26">
        <f t="shared" si="80"/>
        <v>357993.69349605299</v>
      </c>
      <c r="GQY36" s="26">
        <f t="shared" si="80"/>
        <v>0</v>
      </c>
      <c r="GQZ36" s="26">
        <f t="shared" si="80"/>
        <v>0</v>
      </c>
      <c r="GRA36" s="26">
        <f t="shared" si="80"/>
        <v>0</v>
      </c>
      <c r="GRB36" s="26">
        <f t="shared" si="80"/>
        <v>0</v>
      </c>
      <c r="GRC36" s="26">
        <f t="shared" si="80"/>
        <v>0</v>
      </c>
      <c r="GRD36" s="26">
        <f t="shared" si="80"/>
        <v>357993.69349605299</v>
      </c>
      <c r="GRE36" s="26">
        <f t="shared" si="80"/>
        <v>0</v>
      </c>
      <c r="GRF36" s="26">
        <f t="shared" si="80"/>
        <v>0</v>
      </c>
      <c r="GRG36" s="26">
        <f t="shared" si="80"/>
        <v>0</v>
      </c>
      <c r="GRH36" s="26">
        <f t="shared" si="80"/>
        <v>0</v>
      </c>
      <c r="GRI36" s="26">
        <f t="shared" si="80"/>
        <v>0</v>
      </c>
      <c r="GRJ36" s="26">
        <f t="shared" si="80"/>
        <v>357993.69349605299</v>
      </c>
      <c r="GRK36" s="26">
        <f t="shared" si="80"/>
        <v>0</v>
      </c>
      <c r="GRL36" s="26">
        <f t="shared" si="80"/>
        <v>0</v>
      </c>
      <c r="GRM36" s="26">
        <f t="shared" si="80"/>
        <v>0</v>
      </c>
      <c r="GRN36" s="26">
        <f t="shared" si="80"/>
        <v>0</v>
      </c>
      <c r="GRO36" s="26">
        <f t="shared" si="80"/>
        <v>0</v>
      </c>
      <c r="GRP36" s="26">
        <f t="shared" si="80"/>
        <v>357993.69349605299</v>
      </c>
      <c r="GRQ36" s="26">
        <f t="shared" si="80"/>
        <v>0</v>
      </c>
      <c r="GRR36" s="26">
        <f t="shared" si="80"/>
        <v>0</v>
      </c>
      <c r="GRS36" s="26">
        <f t="shared" si="80"/>
        <v>0</v>
      </c>
      <c r="GRT36" s="26">
        <f t="shared" si="80"/>
        <v>0</v>
      </c>
      <c r="GRU36" s="26">
        <f t="shared" si="80"/>
        <v>0</v>
      </c>
      <c r="GRV36" s="26">
        <f t="shared" si="80"/>
        <v>357993.69349605299</v>
      </c>
      <c r="GRW36" s="26">
        <f t="shared" si="80"/>
        <v>0</v>
      </c>
      <c r="GRX36" s="26">
        <f t="shared" si="80"/>
        <v>0</v>
      </c>
      <c r="GRY36" s="26">
        <f t="shared" si="80"/>
        <v>0</v>
      </c>
      <c r="GRZ36" s="26">
        <f t="shared" si="80"/>
        <v>0</v>
      </c>
      <c r="GSA36" s="26">
        <f t="shared" si="80"/>
        <v>0</v>
      </c>
      <c r="GSB36" s="26">
        <f t="shared" si="80"/>
        <v>357993.69349605299</v>
      </c>
      <c r="GSC36" s="26">
        <f t="shared" si="80"/>
        <v>0</v>
      </c>
      <c r="GSD36" s="26">
        <f t="shared" si="80"/>
        <v>0</v>
      </c>
      <c r="GSE36" s="26">
        <f t="shared" si="80"/>
        <v>0</v>
      </c>
      <c r="GSF36" s="26">
        <f t="shared" si="80"/>
        <v>0</v>
      </c>
      <c r="GSG36" s="26">
        <f t="shared" si="80"/>
        <v>0</v>
      </c>
      <c r="GSH36" s="26">
        <f t="shared" si="80"/>
        <v>357993.69349605299</v>
      </c>
      <c r="GSI36" s="26">
        <f t="shared" si="80"/>
        <v>0</v>
      </c>
      <c r="GSJ36" s="26">
        <f t="shared" si="80"/>
        <v>0</v>
      </c>
      <c r="GSK36" s="26">
        <f t="shared" si="80"/>
        <v>0</v>
      </c>
      <c r="GSL36" s="26">
        <f t="shared" si="80"/>
        <v>0</v>
      </c>
      <c r="GSM36" s="26">
        <f t="shared" si="80"/>
        <v>0</v>
      </c>
      <c r="GSN36" s="26">
        <f t="shared" si="80"/>
        <v>357993.69349605299</v>
      </c>
      <c r="GSO36" s="26">
        <f t="shared" si="80"/>
        <v>0</v>
      </c>
      <c r="GSP36" s="26">
        <f t="shared" si="80"/>
        <v>0</v>
      </c>
      <c r="GSQ36" s="26">
        <f t="shared" si="80"/>
        <v>0</v>
      </c>
      <c r="GSR36" s="26">
        <f t="shared" si="80"/>
        <v>0</v>
      </c>
      <c r="GSS36" s="26">
        <f t="shared" si="80"/>
        <v>0</v>
      </c>
      <c r="GST36" s="26">
        <f t="shared" si="80"/>
        <v>357993.69349605299</v>
      </c>
      <c r="GSU36" s="26">
        <f t="shared" si="80"/>
        <v>0</v>
      </c>
      <c r="GSV36" s="26">
        <f t="shared" si="80"/>
        <v>0</v>
      </c>
      <c r="GSW36" s="26">
        <f t="shared" si="80"/>
        <v>0</v>
      </c>
      <c r="GSX36" s="26">
        <f t="shared" si="80"/>
        <v>0</v>
      </c>
      <c r="GSY36" s="26">
        <f t="shared" si="80"/>
        <v>0</v>
      </c>
      <c r="GSZ36" s="26">
        <f t="shared" si="80"/>
        <v>357993.69349605299</v>
      </c>
      <c r="GTA36" s="26">
        <f t="shared" si="80"/>
        <v>0</v>
      </c>
      <c r="GTB36" s="26">
        <f t="shared" si="80"/>
        <v>0</v>
      </c>
      <c r="GTC36" s="26">
        <f t="shared" si="80"/>
        <v>0</v>
      </c>
      <c r="GTD36" s="26">
        <f t="shared" si="80"/>
        <v>0</v>
      </c>
      <c r="GTE36" s="26">
        <f t="shared" ref="GTE36:GVP36" si="81">SUM(GSY34:GSY37)</f>
        <v>0</v>
      </c>
      <c r="GTF36" s="26">
        <f t="shared" si="81"/>
        <v>357993.69349605299</v>
      </c>
      <c r="GTG36" s="26">
        <f t="shared" si="81"/>
        <v>0</v>
      </c>
      <c r="GTH36" s="26">
        <f t="shared" si="81"/>
        <v>0</v>
      </c>
      <c r="GTI36" s="26">
        <f t="shared" si="81"/>
        <v>0</v>
      </c>
      <c r="GTJ36" s="26">
        <f t="shared" si="81"/>
        <v>0</v>
      </c>
      <c r="GTK36" s="26">
        <f t="shared" si="81"/>
        <v>0</v>
      </c>
      <c r="GTL36" s="26">
        <f t="shared" si="81"/>
        <v>357993.69349605299</v>
      </c>
      <c r="GTM36" s="26">
        <f t="shared" si="81"/>
        <v>0</v>
      </c>
      <c r="GTN36" s="26">
        <f t="shared" si="81"/>
        <v>0</v>
      </c>
      <c r="GTO36" s="26">
        <f t="shared" si="81"/>
        <v>0</v>
      </c>
      <c r="GTP36" s="26">
        <f t="shared" si="81"/>
        <v>0</v>
      </c>
      <c r="GTQ36" s="26">
        <f t="shared" si="81"/>
        <v>0</v>
      </c>
      <c r="GTR36" s="26">
        <f t="shared" si="81"/>
        <v>357993.69349605299</v>
      </c>
      <c r="GTS36" s="26">
        <f t="shared" si="81"/>
        <v>0</v>
      </c>
      <c r="GTT36" s="26">
        <f t="shared" si="81"/>
        <v>0</v>
      </c>
      <c r="GTU36" s="26">
        <f t="shared" si="81"/>
        <v>0</v>
      </c>
      <c r="GTV36" s="26">
        <f t="shared" si="81"/>
        <v>0</v>
      </c>
      <c r="GTW36" s="26">
        <f t="shared" si="81"/>
        <v>0</v>
      </c>
      <c r="GTX36" s="26">
        <f t="shared" si="81"/>
        <v>357993.69349605299</v>
      </c>
      <c r="GTY36" s="26">
        <f t="shared" si="81"/>
        <v>0</v>
      </c>
      <c r="GTZ36" s="26">
        <f t="shared" si="81"/>
        <v>0</v>
      </c>
      <c r="GUA36" s="26">
        <f t="shared" si="81"/>
        <v>0</v>
      </c>
      <c r="GUB36" s="26">
        <f t="shared" si="81"/>
        <v>0</v>
      </c>
      <c r="GUC36" s="26">
        <f t="shared" si="81"/>
        <v>0</v>
      </c>
      <c r="GUD36" s="26">
        <f t="shared" si="81"/>
        <v>357993.69349605299</v>
      </c>
      <c r="GUE36" s="26">
        <f t="shared" si="81"/>
        <v>0</v>
      </c>
      <c r="GUF36" s="26">
        <f t="shared" si="81"/>
        <v>0</v>
      </c>
      <c r="GUG36" s="26">
        <f t="shared" si="81"/>
        <v>0</v>
      </c>
      <c r="GUH36" s="26">
        <f t="shared" si="81"/>
        <v>0</v>
      </c>
      <c r="GUI36" s="26">
        <f t="shared" si="81"/>
        <v>0</v>
      </c>
      <c r="GUJ36" s="26">
        <f t="shared" si="81"/>
        <v>357993.69349605299</v>
      </c>
      <c r="GUK36" s="26">
        <f t="shared" si="81"/>
        <v>0</v>
      </c>
      <c r="GUL36" s="26">
        <f t="shared" si="81"/>
        <v>0</v>
      </c>
      <c r="GUM36" s="26">
        <f t="shared" si="81"/>
        <v>0</v>
      </c>
      <c r="GUN36" s="26">
        <f t="shared" si="81"/>
        <v>0</v>
      </c>
      <c r="GUO36" s="26">
        <f t="shared" si="81"/>
        <v>0</v>
      </c>
      <c r="GUP36" s="26">
        <f t="shared" si="81"/>
        <v>357993.69349605299</v>
      </c>
      <c r="GUQ36" s="26">
        <f t="shared" si="81"/>
        <v>0</v>
      </c>
      <c r="GUR36" s="26">
        <f t="shared" si="81"/>
        <v>0</v>
      </c>
      <c r="GUS36" s="26">
        <f t="shared" si="81"/>
        <v>0</v>
      </c>
      <c r="GUT36" s="26">
        <f t="shared" si="81"/>
        <v>0</v>
      </c>
      <c r="GUU36" s="26">
        <f t="shared" si="81"/>
        <v>0</v>
      </c>
      <c r="GUV36" s="26">
        <f t="shared" si="81"/>
        <v>357993.69349605299</v>
      </c>
      <c r="GUW36" s="26">
        <f t="shared" si="81"/>
        <v>0</v>
      </c>
      <c r="GUX36" s="26">
        <f t="shared" si="81"/>
        <v>0</v>
      </c>
      <c r="GUY36" s="26">
        <f t="shared" si="81"/>
        <v>0</v>
      </c>
      <c r="GUZ36" s="26">
        <f t="shared" si="81"/>
        <v>0</v>
      </c>
      <c r="GVA36" s="26">
        <f t="shared" si="81"/>
        <v>0</v>
      </c>
      <c r="GVB36" s="26">
        <f t="shared" si="81"/>
        <v>357993.69349605299</v>
      </c>
      <c r="GVC36" s="26">
        <f t="shared" si="81"/>
        <v>0</v>
      </c>
      <c r="GVD36" s="26">
        <f t="shared" si="81"/>
        <v>0</v>
      </c>
      <c r="GVE36" s="26">
        <f t="shared" si="81"/>
        <v>0</v>
      </c>
      <c r="GVF36" s="26">
        <f t="shared" si="81"/>
        <v>0</v>
      </c>
      <c r="GVG36" s="26">
        <f t="shared" si="81"/>
        <v>0</v>
      </c>
      <c r="GVH36" s="26">
        <f t="shared" si="81"/>
        <v>357993.69349605299</v>
      </c>
      <c r="GVI36" s="26">
        <f t="shared" si="81"/>
        <v>0</v>
      </c>
      <c r="GVJ36" s="26">
        <f t="shared" si="81"/>
        <v>0</v>
      </c>
      <c r="GVK36" s="26">
        <f t="shared" si="81"/>
        <v>0</v>
      </c>
      <c r="GVL36" s="26">
        <f t="shared" si="81"/>
        <v>0</v>
      </c>
      <c r="GVM36" s="26">
        <f t="shared" si="81"/>
        <v>0</v>
      </c>
      <c r="GVN36" s="26">
        <f t="shared" si="81"/>
        <v>357993.69349605299</v>
      </c>
      <c r="GVO36" s="26">
        <f t="shared" si="81"/>
        <v>0</v>
      </c>
      <c r="GVP36" s="26">
        <f t="shared" si="81"/>
        <v>0</v>
      </c>
      <c r="GVQ36" s="26">
        <f t="shared" ref="GVQ36:GYB36" si="82">SUM(GVK34:GVK37)</f>
        <v>0</v>
      </c>
      <c r="GVR36" s="26">
        <f t="shared" si="82"/>
        <v>0</v>
      </c>
      <c r="GVS36" s="26">
        <f t="shared" si="82"/>
        <v>0</v>
      </c>
      <c r="GVT36" s="26">
        <f t="shared" si="82"/>
        <v>357993.69349605299</v>
      </c>
      <c r="GVU36" s="26">
        <f t="shared" si="82"/>
        <v>0</v>
      </c>
      <c r="GVV36" s="26">
        <f t="shared" si="82"/>
        <v>0</v>
      </c>
      <c r="GVW36" s="26">
        <f t="shared" si="82"/>
        <v>0</v>
      </c>
      <c r="GVX36" s="26">
        <f t="shared" si="82"/>
        <v>0</v>
      </c>
      <c r="GVY36" s="26">
        <f t="shared" si="82"/>
        <v>0</v>
      </c>
      <c r="GVZ36" s="26">
        <f t="shared" si="82"/>
        <v>357993.69349605299</v>
      </c>
      <c r="GWA36" s="26">
        <f t="shared" si="82"/>
        <v>0</v>
      </c>
      <c r="GWB36" s="26">
        <f t="shared" si="82"/>
        <v>0</v>
      </c>
      <c r="GWC36" s="26">
        <f t="shared" si="82"/>
        <v>0</v>
      </c>
      <c r="GWD36" s="26">
        <f t="shared" si="82"/>
        <v>0</v>
      </c>
      <c r="GWE36" s="26">
        <f t="shared" si="82"/>
        <v>0</v>
      </c>
      <c r="GWF36" s="26">
        <f t="shared" si="82"/>
        <v>357993.69349605299</v>
      </c>
      <c r="GWG36" s="26">
        <f t="shared" si="82"/>
        <v>0</v>
      </c>
      <c r="GWH36" s="26">
        <f t="shared" si="82"/>
        <v>0</v>
      </c>
      <c r="GWI36" s="26">
        <f t="shared" si="82"/>
        <v>0</v>
      </c>
      <c r="GWJ36" s="26">
        <f t="shared" si="82"/>
        <v>0</v>
      </c>
      <c r="GWK36" s="26">
        <f t="shared" si="82"/>
        <v>0</v>
      </c>
      <c r="GWL36" s="26">
        <f t="shared" si="82"/>
        <v>357993.69349605299</v>
      </c>
      <c r="GWM36" s="26">
        <f t="shared" si="82"/>
        <v>0</v>
      </c>
      <c r="GWN36" s="26">
        <f t="shared" si="82"/>
        <v>0</v>
      </c>
      <c r="GWO36" s="26">
        <f t="shared" si="82"/>
        <v>0</v>
      </c>
      <c r="GWP36" s="26">
        <f t="shared" si="82"/>
        <v>0</v>
      </c>
      <c r="GWQ36" s="26">
        <f t="shared" si="82"/>
        <v>0</v>
      </c>
      <c r="GWR36" s="26">
        <f t="shared" si="82"/>
        <v>357993.69349605299</v>
      </c>
      <c r="GWS36" s="26">
        <f t="shared" si="82"/>
        <v>0</v>
      </c>
      <c r="GWT36" s="26">
        <f t="shared" si="82"/>
        <v>0</v>
      </c>
      <c r="GWU36" s="26">
        <f t="shared" si="82"/>
        <v>0</v>
      </c>
      <c r="GWV36" s="26">
        <f t="shared" si="82"/>
        <v>0</v>
      </c>
      <c r="GWW36" s="26">
        <f t="shared" si="82"/>
        <v>0</v>
      </c>
      <c r="GWX36" s="26">
        <f t="shared" si="82"/>
        <v>357993.69349605299</v>
      </c>
      <c r="GWY36" s="26">
        <f t="shared" si="82"/>
        <v>0</v>
      </c>
      <c r="GWZ36" s="26">
        <f t="shared" si="82"/>
        <v>0</v>
      </c>
      <c r="GXA36" s="26">
        <f t="shared" si="82"/>
        <v>0</v>
      </c>
      <c r="GXB36" s="26">
        <f t="shared" si="82"/>
        <v>0</v>
      </c>
      <c r="GXC36" s="26">
        <f t="shared" si="82"/>
        <v>0</v>
      </c>
      <c r="GXD36" s="26">
        <f t="shared" si="82"/>
        <v>357993.69349605299</v>
      </c>
      <c r="GXE36" s="26">
        <f t="shared" si="82"/>
        <v>0</v>
      </c>
      <c r="GXF36" s="26">
        <f t="shared" si="82"/>
        <v>0</v>
      </c>
      <c r="GXG36" s="26">
        <f t="shared" si="82"/>
        <v>0</v>
      </c>
      <c r="GXH36" s="26">
        <f t="shared" si="82"/>
        <v>0</v>
      </c>
      <c r="GXI36" s="26">
        <f t="shared" si="82"/>
        <v>0</v>
      </c>
      <c r="GXJ36" s="26">
        <f t="shared" si="82"/>
        <v>357993.69349605299</v>
      </c>
      <c r="GXK36" s="26">
        <f t="shared" si="82"/>
        <v>0</v>
      </c>
      <c r="GXL36" s="26">
        <f t="shared" si="82"/>
        <v>0</v>
      </c>
      <c r="GXM36" s="26">
        <f t="shared" si="82"/>
        <v>0</v>
      </c>
      <c r="GXN36" s="26">
        <f t="shared" si="82"/>
        <v>0</v>
      </c>
      <c r="GXO36" s="26">
        <f t="shared" si="82"/>
        <v>0</v>
      </c>
      <c r="GXP36" s="26">
        <f t="shared" si="82"/>
        <v>357993.69349605299</v>
      </c>
      <c r="GXQ36" s="26">
        <f t="shared" si="82"/>
        <v>0</v>
      </c>
      <c r="GXR36" s="26">
        <f t="shared" si="82"/>
        <v>0</v>
      </c>
      <c r="GXS36" s="26">
        <f t="shared" si="82"/>
        <v>0</v>
      </c>
      <c r="GXT36" s="26">
        <f t="shared" si="82"/>
        <v>0</v>
      </c>
      <c r="GXU36" s="26">
        <f t="shared" si="82"/>
        <v>0</v>
      </c>
      <c r="GXV36" s="26">
        <f t="shared" si="82"/>
        <v>357993.69349605299</v>
      </c>
      <c r="GXW36" s="26">
        <f t="shared" si="82"/>
        <v>0</v>
      </c>
      <c r="GXX36" s="26">
        <f t="shared" si="82"/>
        <v>0</v>
      </c>
      <c r="GXY36" s="26">
        <f t="shared" si="82"/>
        <v>0</v>
      </c>
      <c r="GXZ36" s="26">
        <f t="shared" si="82"/>
        <v>0</v>
      </c>
      <c r="GYA36" s="26">
        <f t="shared" si="82"/>
        <v>0</v>
      </c>
      <c r="GYB36" s="26">
        <f t="shared" si="82"/>
        <v>357993.69349605299</v>
      </c>
      <c r="GYC36" s="26">
        <f t="shared" ref="GYC36:HAN36" si="83">SUM(GXW34:GXW37)</f>
        <v>0</v>
      </c>
      <c r="GYD36" s="26">
        <f t="shared" si="83"/>
        <v>0</v>
      </c>
      <c r="GYE36" s="26">
        <f t="shared" si="83"/>
        <v>0</v>
      </c>
      <c r="GYF36" s="26">
        <f t="shared" si="83"/>
        <v>0</v>
      </c>
      <c r="GYG36" s="26">
        <f t="shared" si="83"/>
        <v>0</v>
      </c>
      <c r="GYH36" s="26">
        <f t="shared" si="83"/>
        <v>357993.69349605299</v>
      </c>
      <c r="GYI36" s="26">
        <f t="shared" si="83"/>
        <v>0</v>
      </c>
      <c r="GYJ36" s="26">
        <f t="shared" si="83"/>
        <v>0</v>
      </c>
      <c r="GYK36" s="26">
        <f t="shared" si="83"/>
        <v>0</v>
      </c>
      <c r="GYL36" s="26">
        <f t="shared" si="83"/>
        <v>0</v>
      </c>
      <c r="GYM36" s="26">
        <f t="shared" si="83"/>
        <v>0</v>
      </c>
      <c r="GYN36" s="26">
        <f t="shared" si="83"/>
        <v>357993.69349605299</v>
      </c>
      <c r="GYO36" s="26">
        <f t="shared" si="83"/>
        <v>0</v>
      </c>
      <c r="GYP36" s="26">
        <f t="shared" si="83"/>
        <v>0</v>
      </c>
      <c r="GYQ36" s="26">
        <f t="shared" si="83"/>
        <v>0</v>
      </c>
      <c r="GYR36" s="26">
        <f t="shared" si="83"/>
        <v>0</v>
      </c>
      <c r="GYS36" s="26">
        <f t="shared" si="83"/>
        <v>0</v>
      </c>
      <c r="GYT36" s="26">
        <f t="shared" si="83"/>
        <v>357993.69349605299</v>
      </c>
      <c r="GYU36" s="26">
        <f t="shared" si="83"/>
        <v>0</v>
      </c>
      <c r="GYV36" s="26">
        <f t="shared" si="83"/>
        <v>0</v>
      </c>
      <c r="GYW36" s="26">
        <f t="shared" si="83"/>
        <v>0</v>
      </c>
      <c r="GYX36" s="26">
        <f t="shared" si="83"/>
        <v>0</v>
      </c>
      <c r="GYY36" s="26">
        <f t="shared" si="83"/>
        <v>0</v>
      </c>
      <c r="GYZ36" s="26">
        <f t="shared" si="83"/>
        <v>357993.69349605299</v>
      </c>
      <c r="GZA36" s="26">
        <f t="shared" si="83"/>
        <v>0</v>
      </c>
      <c r="GZB36" s="26">
        <f t="shared" si="83"/>
        <v>0</v>
      </c>
      <c r="GZC36" s="26">
        <f t="shared" si="83"/>
        <v>0</v>
      </c>
      <c r="GZD36" s="26">
        <f t="shared" si="83"/>
        <v>0</v>
      </c>
      <c r="GZE36" s="26">
        <f t="shared" si="83"/>
        <v>0</v>
      </c>
      <c r="GZF36" s="26">
        <f t="shared" si="83"/>
        <v>357993.69349605299</v>
      </c>
      <c r="GZG36" s="26">
        <f t="shared" si="83"/>
        <v>0</v>
      </c>
      <c r="GZH36" s="26">
        <f t="shared" si="83"/>
        <v>0</v>
      </c>
      <c r="GZI36" s="26">
        <f t="shared" si="83"/>
        <v>0</v>
      </c>
      <c r="GZJ36" s="26">
        <f t="shared" si="83"/>
        <v>0</v>
      </c>
      <c r="GZK36" s="26">
        <f t="shared" si="83"/>
        <v>0</v>
      </c>
      <c r="GZL36" s="26">
        <f t="shared" si="83"/>
        <v>357993.69349605299</v>
      </c>
      <c r="GZM36" s="26">
        <f t="shared" si="83"/>
        <v>0</v>
      </c>
      <c r="GZN36" s="26">
        <f t="shared" si="83"/>
        <v>0</v>
      </c>
      <c r="GZO36" s="26">
        <f t="shared" si="83"/>
        <v>0</v>
      </c>
      <c r="GZP36" s="26">
        <f t="shared" si="83"/>
        <v>0</v>
      </c>
      <c r="GZQ36" s="26">
        <f t="shared" si="83"/>
        <v>0</v>
      </c>
      <c r="GZR36" s="26">
        <f t="shared" si="83"/>
        <v>357993.69349605299</v>
      </c>
      <c r="GZS36" s="26">
        <f t="shared" si="83"/>
        <v>0</v>
      </c>
      <c r="GZT36" s="26">
        <f t="shared" si="83"/>
        <v>0</v>
      </c>
      <c r="GZU36" s="26">
        <f t="shared" si="83"/>
        <v>0</v>
      </c>
      <c r="GZV36" s="26">
        <f t="shared" si="83"/>
        <v>0</v>
      </c>
      <c r="GZW36" s="26">
        <f t="shared" si="83"/>
        <v>0</v>
      </c>
      <c r="GZX36" s="26">
        <f t="shared" si="83"/>
        <v>357993.69349605299</v>
      </c>
      <c r="GZY36" s="26">
        <f t="shared" si="83"/>
        <v>0</v>
      </c>
      <c r="GZZ36" s="26">
        <f t="shared" si="83"/>
        <v>0</v>
      </c>
      <c r="HAA36" s="26">
        <f t="shared" si="83"/>
        <v>0</v>
      </c>
      <c r="HAB36" s="26">
        <f t="shared" si="83"/>
        <v>0</v>
      </c>
      <c r="HAC36" s="26">
        <f t="shared" si="83"/>
        <v>0</v>
      </c>
      <c r="HAD36" s="26">
        <f t="shared" si="83"/>
        <v>357993.69349605299</v>
      </c>
      <c r="HAE36" s="26">
        <f t="shared" si="83"/>
        <v>0</v>
      </c>
      <c r="HAF36" s="26">
        <f t="shared" si="83"/>
        <v>0</v>
      </c>
      <c r="HAG36" s="26">
        <f t="shared" si="83"/>
        <v>0</v>
      </c>
      <c r="HAH36" s="26">
        <f t="shared" si="83"/>
        <v>0</v>
      </c>
      <c r="HAI36" s="26">
        <f t="shared" si="83"/>
        <v>0</v>
      </c>
      <c r="HAJ36" s="26">
        <f t="shared" si="83"/>
        <v>357993.69349605299</v>
      </c>
      <c r="HAK36" s="26">
        <f t="shared" si="83"/>
        <v>0</v>
      </c>
      <c r="HAL36" s="26">
        <f t="shared" si="83"/>
        <v>0</v>
      </c>
      <c r="HAM36" s="26">
        <f t="shared" si="83"/>
        <v>0</v>
      </c>
      <c r="HAN36" s="26">
        <f t="shared" si="83"/>
        <v>0</v>
      </c>
      <c r="HAO36" s="26">
        <f t="shared" ref="HAO36:HCZ36" si="84">SUM(HAI34:HAI37)</f>
        <v>0</v>
      </c>
      <c r="HAP36" s="26">
        <f t="shared" si="84"/>
        <v>357993.69349605299</v>
      </c>
      <c r="HAQ36" s="26">
        <f t="shared" si="84"/>
        <v>0</v>
      </c>
      <c r="HAR36" s="26">
        <f t="shared" si="84"/>
        <v>0</v>
      </c>
      <c r="HAS36" s="26">
        <f t="shared" si="84"/>
        <v>0</v>
      </c>
      <c r="HAT36" s="26">
        <f t="shared" si="84"/>
        <v>0</v>
      </c>
      <c r="HAU36" s="26">
        <f t="shared" si="84"/>
        <v>0</v>
      </c>
      <c r="HAV36" s="26">
        <f t="shared" si="84"/>
        <v>357993.69349605299</v>
      </c>
      <c r="HAW36" s="26">
        <f t="shared" si="84"/>
        <v>0</v>
      </c>
      <c r="HAX36" s="26">
        <f t="shared" si="84"/>
        <v>0</v>
      </c>
      <c r="HAY36" s="26">
        <f t="shared" si="84"/>
        <v>0</v>
      </c>
      <c r="HAZ36" s="26">
        <f t="shared" si="84"/>
        <v>0</v>
      </c>
      <c r="HBA36" s="26">
        <f t="shared" si="84"/>
        <v>0</v>
      </c>
      <c r="HBB36" s="26">
        <f t="shared" si="84"/>
        <v>357993.69349605299</v>
      </c>
      <c r="HBC36" s="26">
        <f t="shared" si="84"/>
        <v>0</v>
      </c>
      <c r="HBD36" s="26">
        <f t="shared" si="84"/>
        <v>0</v>
      </c>
      <c r="HBE36" s="26">
        <f t="shared" si="84"/>
        <v>0</v>
      </c>
      <c r="HBF36" s="26">
        <f t="shared" si="84"/>
        <v>0</v>
      </c>
      <c r="HBG36" s="26">
        <f t="shared" si="84"/>
        <v>0</v>
      </c>
      <c r="HBH36" s="26">
        <f t="shared" si="84"/>
        <v>357993.69349605299</v>
      </c>
      <c r="HBI36" s="26">
        <f t="shared" si="84"/>
        <v>0</v>
      </c>
      <c r="HBJ36" s="26">
        <f t="shared" si="84"/>
        <v>0</v>
      </c>
      <c r="HBK36" s="26">
        <f t="shared" si="84"/>
        <v>0</v>
      </c>
      <c r="HBL36" s="26">
        <f t="shared" si="84"/>
        <v>0</v>
      </c>
      <c r="HBM36" s="26">
        <f t="shared" si="84"/>
        <v>0</v>
      </c>
      <c r="HBN36" s="26">
        <f t="shared" si="84"/>
        <v>357993.69349605299</v>
      </c>
      <c r="HBO36" s="26">
        <f t="shared" si="84"/>
        <v>0</v>
      </c>
      <c r="HBP36" s="26">
        <f t="shared" si="84"/>
        <v>0</v>
      </c>
      <c r="HBQ36" s="26">
        <f t="shared" si="84"/>
        <v>0</v>
      </c>
      <c r="HBR36" s="26">
        <f t="shared" si="84"/>
        <v>0</v>
      </c>
      <c r="HBS36" s="26">
        <f t="shared" si="84"/>
        <v>0</v>
      </c>
      <c r="HBT36" s="26">
        <f t="shared" si="84"/>
        <v>357993.69349605299</v>
      </c>
      <c r="HBU36" s="26">
        <f t="shared" si="84"/>
        <v>0</v>
      </c>
      <c r="HBV36" s="26">
        <f t="shared" si="84"/>
        <v>0</v>
      </c>
      <c r="HBW36" s="26">
        <f t="shared" si="84"/>
        <v>0</v>
      </c>
      <c r="HBX36" s="26">
        <f t="shared" si="84"/>
        <v>0</v>
      </c>
      <c r="HBY36" s="26">
        <f t="shared" si="84"/>
        <v>0</v>
      </c>
      <c r="HBZ36" s="26">
        <f t="shared" si="84"/>
        <v>357993.69349605299</v>
      </c>
      <c r="HCA36" s="26">
        <f t="shared" si="84"/>
        <v>0</v>
      </c>
      <c r="HCB36" s="26">
        <f t="shared" si="84"/>
        <v>0</v>
      </c>
      <c r="HCC36" s="26">
        <f t="shared" si="84"/>
        <v>0</v>
      </c>
      <c r="HCD36" s="26">
        <f t="shared" si="84"/>
        <v>0</v>
      </c>
      <c r="HCE36" s="26">
        <f t="shared" si="84"/>
        <v>0</v>
      </c>
      <c r="HCF36" s="26">
        <f t="shared" si="84"/>
        <v>357993.69349605299</v>
      </c>
      <c r="HCG36" s="26">
        <f t="shared" si="84"/>
        <v>0</v>
      </c>
      <c r="HCH36" s="26">
        <f t="shared" si="84"/>
        <v>0</v>
      </c>
      <c r="HCI36" s="26">
        <f t="shared" si="84"/>
        <v>0</v>
      </c>
      <c r="HCJ36" s="26">
        <f t="shared" si="84"/>
        <v>0</v>
      </c>
      <c r="HCK36" s="26">
        <f t="shared" si="84"/>
        <v>0</v>
      </c>
      <c r="HCL36" s="26">
        <f t="shared" si="84"/>
        <v>357993.69349605299</v>
      </c>
      <c r="HCM36" s="26">
        <f t="shared" si="84"/>
        <v>0</v>
      </c>
      <c r="HCN36" s="26">
        <f t="shared" si="84"/>
        <v>0</v>
      </c>
      <c r="HCO36" s="26">
        <f t="shared" si="84"/>
        <v>0</v>
      </c>
      <c r="HCP36" s="26">
        <f t="shared" si="84"/>
        <v>0</v>
      </c>
      <c r="HCQ36" s="26">
        <f t="shared" si="84"/>
        <v>0</v>
      </c>
      <c r="HCR36" s="26">
        <f t="shared" si="84"/>
        <v>357993.69349605299</v>
      </c>
      <c r="HCS36" s="26">
        <f t="shared" si="84"/>
        <v>0</v>
      </c>
      <c r="HCT36" s="26">
        <f t="shared" si="84"/>
        <v>0</v>
      </c>
      <c r="HCU36" s="26">
        <f t="shared" si="84"/>
        <v>0</v>
      </c>
      <c r="HCV36" s="26">
        <f t="shared" si="84"/>
        <v>0</v>
      </c>
      <c r="HCW36" s="26">
        <f t="shared" si="84"/>
        <v>0</v>
      </c>
      <c r="HCX36" s="26">
        <f t="shared" si="84"/>
        <v>357993.69349605299</v>
      </c>
      <c r="HCY36" s="26">
        <f t="shared" si="84"/>
        <v>0</v>
      </c>
      <c r="HCZ36" s="26">
        <f t="shared" si="84"/>
        <v>0</v>
      </c>
      <c r="HDA36" s="26">
        <f t="shared" ref="HDA36:HFL36" si="85">SUM(HCU34:HCU37)</f>
        <v>0</v>
      </c>
      <c r="HDB36" s="26">
        <f t="shared" si="85"/>
        <v>0</v>
      </c>
      <c r="HDC36" s="26">
        <f t="shared" si="85"/>
        <v>0</v>
      </c>
      <c r="HDD36" s="26">
        <f t="shared" si="85"/>
        <v>357993.69349605299</v>
      </c>
      <c r="HDE36" s="26">
        <f t="shared" si="85"/>
        <v>0</v>
      </c>
      <c r="HDF36" s="26">
        <f t="shared" si="85"/>
        <v>0</v>
      </c>
      <c r="HDG36" s="26">
        <f t="shared" si="85"/>
        <v>0</v>
      </c>
      <c r="HDH36" s="26">
        <f t="shared" si="85"/>
        <v>0</v>
      </c>
      <c r="HDI36" s="26">
        <f t="shared" si="85"/>
        <v>0</v>
      </c>
      <c r="HDJ36" s="26">
        <f t="shared" si="85"/>
        <v>357993.69349605299</v>
      </c>
      <c r="HDK36" s="26">
        <f t="shared" si="85"/>
        <v>0</v>
      </c>
      <c r="HDL36" s="26">
        <f t="shared" si="85"/>
        <v>0</v>
      </c>
      <c r="HDM36" s="26">
        <f t="shared" si="85"/>
        <v>0</v>
      </c>
      <c r="HDN36" s="26">
        <f t="shared" si="85"/>
        <v>0</v>
      </c>
      <c r="HDO36" s="26">
        <f t="shared" si="85"/>
        <v>0</v>
      </c>
      <c r="HDP36" s="26">
        <f t="shared" si="85"/>
        <v>357993.69349605299</v>
      </c>
      <c r="HDQ36" s="26">
        <f t="shared" si="85"/>
        <v>0</v>
      </c>
      <c r="HDR36" s="26">
        <f t="shared" si="85"/>
        <v>0</v>
      </c>
      <c r="HDS36" s="26">
        <f t="shared" si="85"/>
        <v>0</v>
      </c>
      <c r="HDT36" s="26">
        <f t="shared" si="85"/>
        <v>0</v>
      </c>
      <c r="HDU36" s="26">
        <f t="shared" si="85"/>
        <v>0</v>
      </c>
      <c r="HDV36" s="26">
        <f t="shared" si="85"/>
        <v>357993.69349605299</v>
      </c>
      <c r="HDW36" s="26">
        <f t="shared" si="85"/>
        <v>0</v>
      </c>
      <c r="HDX36" s="26">
        <f t="shared" si="85"/>
        <v>0</v>
      </c>
      <c r="HDY36" s="26">
        <f t="shared" si="85"/>
        <v>0</v>
      </c>
      <c r="HDZ36" s="26">
        <f t="shared" si="85"/>
        <v>0</v>
      </c>
      <c r="HEA36" s="26">
        <f t="shared" si="85"/>
        <v>0</v>
      </c>
      <c r="HEB36" s="26">
        <f t="shared" si="85"/>
        <v>357993.69349605299</v>
      </c>
      <c r="HEC36" s="26">
        <f t="shared" si="85"/>
        <v>0</v>
      </c>
      <c r="HED36" s="26">
        <f t="shared" si="85"/>
        <v>0</v>
      </c>
      <c r="HEE36" s="26">
        <f t="shared" si="85"/>
        <v>0</v>
      </c>
      <c r="HEF36" s="26">
        <f t="shared" si="85"/>
        <v>0</v>
      </c>
      <c r="HEG36" s="26">
        <f t="shared" si="85"/>
        <v>0</v>
      </c>
      <c r="HEH36" s="26">
        <f t="shared" si="85"/>
        <v>357993.69349605299</v>
      </c>
      <c r="HEI36" s="26">
        <f t="shared" si="85"/>
        <v>0</v>
      </c>
      <c r="HEJ36" s="26">
        <f t="shared" si="85"/>
        <v>0</v>
      </c>
      <c r="HEK36" s="26">
        <f t="shared" si="85"/>
        <v>0</v>
      </c>
      <c r="HEL36" s="26">
        <f t="shared" si="85"/>
        <v>0</v>
      </c>
      <c r="HEM36" s="26">
        <f t="shared" si="85"/>
        <v>0</v>
      </c>
      <c r="HEN36" s="26">
        <f t="shared" si="85"/>
        <v>357993.69349605299</v>
      </c>
      <c r="HEO36" s="26">
        <f t="shared" si="85"/>
        <v>0</v>
      </c>
      <c r="HEP36" s="26">
        <f t="shared" si="85"/>
        <v>0</v>
      </c>
      <c r="HEQ36" s="26">
        <f t="shared" si="85"/>
        <v>0</v>
      </c>
      <c r="HER36" s="26">
        <f t="shared" si="85"/>
        <v>0</v>
      </c>
      <c r="HES36" s="26">
        <f t="shared" si="85"/>
        <v>0</v>
      </c>
      <c r="HET36" s="26">
        <f t="shared" si="85"/>
        <v>357993.69349605299</v>
      </c>
      <c r="HEU36" s="26">
        <f t="shared" si="85"/>
        <v>0</v>
      </c>
      <c r="HEV36" s="26">
        <f t="shared" si="85"/>
        <v>0</v>
      </c>
      <c r="HEW36" s="26">
        <f t="shared" si="85"/>
        <v>0</v>
      </c>
      <c r="HEX36" s="26">
        <f t="shared" si="85"/>
        <v>0</v>
      </c>
      <c r="HEY36" s="26">
        <f t="shared" si="85"/>
        <v>0</v>
      </c>
      <c r="HEZ36" s="26">
        <f t="shared" si="85"/>
        <v>357993.69349605299</v>
      </c>
      <c r="HFA36" s="26">
        <f t="shared" si="85"/>
        <v>0</v>
      </c>
      <c r="HFB36" s="26">
        <f t="shared" si="85"/>
        <v>0</v>
      </c>
      <c r="HFC36" s="26">
        <f t="shared" si="85"/>
        <v>0</v>
      </c>
      <c r="HFD36" s="26">
        <f t="shared" si="85"/>
        <v>0</v>
      </c>
      <c r="HFE36" s="26">
        <f t="shared" si="85"/>
        <v>0</v>
      </c>
      <c r="HFF36" s="26">
        <f t="shared" si="85"/>
        <v>357993.69349605299</v>
      </c>
      <c r="HFG36" s="26">
        <f t="shared" si="85"/>
        <v>0</v>
      </c>
      <c r="HFH36" s="26">
        <f t="shared" si="85"/>
        <v>0</v>
      </c>
      <c r="HFI36" s="26">
        <f t="shared" si="85"/>
        <v>0</v>
      </c>
      <c r="HFJ36" s="26">
        <f t="shared" si="85"/>
        <v>0</v>
      </c>
      <c r="HFK36" s="26">
        <f t="shared" si="85"/>
        <v>0</v>
      </c>
      <c r="HFL36" s="26">
        <f t="shared" si="85"/>
        <v>357993.69349605299</v>
      </c>
      <c r="HFM36" s="26">
        <f t="shared" ref="HFM36:HHX36" si="86">SUM(HFG34:HFG37)</f>
        <v>0</v>
      </c>
      <c r="HFN36" s="26">
        <f t="shared" si="86"/>
        <v>0</v>
      </c>
      <c r="HFO36" s="26">
        <f t="shared" si="86"/>
        <v>0</v>
      </c>
      <c r="HFP36" s="26">
        <f t="shared" si="86"/>
        <v>0</v>
      </c>
      <c r="HFQ36" s="26">
        <f t="shared" si="86"/>
        <v>0</v>
      </c>
      <c r="HFR36" s="26">
        <f t="shared" si="86"/>
        <v>357993.69349605299</v>
      </c>
      <c r="HFS36" s="26">
        <f t="shared" si="86"/>
        <v>0</v>
      </c>
      <c r="HFT36" s="26">
        <f t="shared" si="86"/>
        <v>0</v>
      </c>
      <c r="HFU36" s="26">
        <f t="shared" si="86"/>
        <v>0</v>
      </c>
      <c r="HFV36" s="26">
        <f t="shared" si="86"/>
        <v>0</v>
      </c>
      <c r="HFW36" s="26">
        <f t="shared" si="86"/>
        <v>0</v>
      </c>
      <c r="HFX36" s="26">
        <f t="shared" si="86"/>
        <v>357993.69349605299</v>
      </c>
      <c r="HFY36" s="26">
        <f t="shared" si="86"/>
        <v>0</v>
      </c>
      <c r="HFZ36" s="26">
        <f t="shared" si="86"/>
        <v>0</v>
      </c>
      <c r="HGA36" s="26">
        <f t="shared" si="86"/>
        <v>0</v>
      </c>
      <c r="HGB36" s="26">
        <f t="shared" si="86"/>
        <v>0</v>
      </c>
      <c r="HGC36" s="26">
        <f t="shared" si="86"/>
        <v>0</v>
      </c>
      <c r="HGD36" s="26">
        <f t="shared" si="86"/>
        <v>357993.69349605299</v>
      </c>
      <c r="HGE36" s="26">
        <f t="shared" si="86"/>
        <v>0</v>
      </c>
      <c r="HGF36" s="26">
        <f t="shared" si="86"/>
        <v>0</v>
      </c>
      <c r="HGG36" s="26">
        <f t="shared" si="86"/>
        <v>0</v>
      </c>
      <c r="HGH36" s="26">
        <f t="shared" si="86"/>
        <v>0</v>
      </c>
      <c r="HGI36" s="26">
        <f t="shared" si="86"/>
        <v>0</v>
      </c>
      <c r="HGJ36" s="26">
        <f t="shared" si="86"/>
        <v>357993.69349605299</v>
      </c>
      <c r="HGK36" s="26">
        <f t="shared" si="86"/>
        <v>0</v>
      </c>
      <c r="HGL36" s="26">
        <f t="shared" si="86"/>
        <v>0</v>
      </c>
      <c r="HGM36" s="26">
        <f t="shared" si="86"/>
        <v>0</v>
      </c>
      <c r="HGN36" s="26">
        <f t="shared" si="86"/>
        <v>0</v>
      </c>
      <c r="HGO36" s="26">
        <f t="shared" si="86"/>
        <v>0</v>
      </c>
      <c r="HGP36" s="26">
        <f t="shared" si="86"/>
        <v>357993.69349605299</v>
      </c>
      <c r="HGQ36" s="26">
        <f t="shared" si="86"/>
        <v>0</v>
      </c>
      <c r="HGR36" s="26">
        <f t="shared" si="86"/>
        <v>0</v>
      </c>
      <c r="HGS36" s="26">
        <f t="shared" si="86"/>
        <v>0</v>
      </c>
      <c r="HGT36" s="26">
        <f t="shared" si="86"/>
        <v>0</v>
      </c>
      <c r="HGU36" s="26">
        <f t="shared" si="86"/>
        <v>0</v>
      </c>
      <c r="HGV36" s="26">
        <f t="shared" si="86"/>
        <v>357993.69349605299</v>
      </c>
      <c r="HGW36" s="26">
        <f t="shared" si="86"/>
        <v>0</v>
      </c>
      <c r="HGX36" s="26">
        <f t="shared" si="86"/>
        <v>0</v>
      </c>
      <c r="HGY36" s="26">
        <f t="shared" si="86"/>
        <v>0</v>
      </c>
      <c r="HGZ36" s="26">
        <f t="shared" si="86"/>
        <v>0</v>
      </c>
      <c r="HHA36" s="26">
        <f t="shared" si="86"/>
        <v>0</v>
      </c>
      <c r="HHB36" s="26">
        <f t="shared" si="86"/>
        <v>357993.69349605299</v>
      </c>
      <c r="HHC36" s="26">
        <f t="shared" si="86"/>
        <v>0</v>
      </c>
      <c r="HHD36" s="26">
        <f t="shared" si="86"/>
        <v>0</v>
      </c>
      <c r="HHE36" s="26">
        <f t="shared" si="86"/>
        <v>0</v>
      </c>
      <c r="HHF36" s="26">
        <f t="shared" si="86"/>
        <v>0</v>
      </c>
      <c r="HHG36" s="26">
        <f t="shared" si="86"/>
        <v>0</v>
      </c>
      <c r="HHH36" s="26">
        <f t="shared" si="86"/>
        <v>357993.69349605299</v>
      </c>
      <c r="HHI36" s="26">
        <f t="shared" si="86"/>
        <v>0</v>
      </c>
      <c r="HHJ36" s="26">
        <f t="shared" si="86"/>
        <v>0</v>
      </c>
      <c r="HHK36" s="26">
        <f t="shared" si="86"/>
        <v>0</v>
      </c>
      <c r="HHL36" s="26">
        <f t="shared" si="86"/>
        <v>0</v>
      </c>
      <c r="HHM36" s="26">
        <f t="shared" si="86"/>
        <v>0</v>
      </c>
      <c r="HHN36" s="26">
        <f t="shared" si="86"/>
        <v>357993.69349605299</v>
      </c>
      <c r="HHO36" s="26">
        <f t="shared" si="86"/>
        <v>0</v>
      </c>
      <c r="HHP36" s="26">
        <f t="shared" si="86"/>
        <v>0</v>
      </c>
      <c r="HHQ36" s="26">
        <f t="shared" si="86"/>
        <v>0</v>
      </c>
      <c r="HHR36" s="26">
        <f t="shared" si="86"/>
        <v>0</v>
      </c>
      <c r="HHS36" s="26">
        <f t="shared" si="86"/>
        <v>0</v>
      </c>
      <c r="HHT36" s="26">
        <f t="shared" si="86"/>
        <v>357993.69349605299</v>
      </c>
      <c r="HHU36" s="26">
        <f t="shared" si="86"/>
        <v>0</v>
      </c>
      <c r="HHV36" s="26">
        <f t="shared" si="86"/>
        <v>0</v>
      </c>
      <c r="HHW36" s="26">
        <f t="shared" si="86"/>
        <v>0</v>
      </c>
      <c r="HHX36" s="26">
        <f t="shared" si="86"/>
        <v>0</v>
      </c>
      <c r="HHY36" s="26">
        <f t="shared" ref="HHY36:HKJ36" si="87">SUM(HHS34:HHS37)</f>
        <v>0</v>
      </c>
      <c r="HHZ36" s="26">
        <f t="shared" si="87"/>
        <v>357993.69349605299</v>
      </c>
      <c r="HIA36" s="26">
        <f t="shared" si="87"/>
        <v>0</v>
      </c>
      <c r="HIB36" s="26">
        <f t="shared" si="87"/>
        <v>0</v>
      </c>
      <c r="HIC36" s="26">
        <f t="shared" si="87"/>
        <v>0</v>
      </c>
      <c r="HID36" s="26">
        <f t="shared" si="87"/>
        <v>0</v>
      </c>
      <c r="HIE36" s="26">
        <f t="shared" si="87"/>
        <v>0</v>
      </c>
      <c r="HIF36" s="26">
        <f t="shared" si="87"/>
        <v>357993.69349605299</v>
      </c>
      <c r="HIG36" s="26">
        <f t="shared" si="87"/>
        <v>0</v>
      </c>
      <c r="HIH36" s="26">
        <f t="shared" si="87"/>
        <v>0</v>
      </c>
      <c r="HII36" s="26">
        <f t="shared" si="87"/>
        <v>0</v>
      </c>
      <c r="HIJ36" s="26">
        <f t="shared" si="87"/>
        <v>0</v>
      </c>
      <c r="HIK36" s="26">
        <f t="shared" si="87"/>
        <v>0</v>
      </c>
      <c r="HIL36" s="26">
        <f t="shared" si="87"/>
        <v>357993.69349605299</v>
      </c>
      <c r="HIM36" s="26">
        <f t="shared" si="87"/>
        <v>0</v>
      </c>
      <c r="HIN36" s="26">
        <f t="shared" si="87"/>
        <v>0</v>
      </c>
      <c r="HIO36" s="26">
        <f t="shared" si="87"/>
        <v>0</v>
      </c>
      <c r="HIP36" s="26">
        <f t="shared" si="87"/>
        <v>0</v>
      </c>
      <c r="HIQ36" s="26">
        <f t="shared" si="87"/>
        <v>0</v>
      </c>
      <c r="HIR36" s="26">
        <f t="shared" si="87"/>
        <v>357993.69349605299</v>
      </c>
      <c r="HIS36" s="26">
        <f t="shared" si="87"/>
        <v>0</v>
      </c>
      <c r="HIT36" s="26">
        <f t="shared" si="87"/>
        <v>0</v>
      </c>
      <c r="HIU36" s="26">
        <f t="shared" si="87"/>
        <v>0</v>
      </c>
      <c r="HIV36" s="26">
        <f t="shared" si="87"/>
        <v>0</v>
      </c>
      <c r="HIW36" s="26">
        <f t="shared" si="87"/>
        <v>0</v>
      </c>
      <c r="HIX36" s="26">
        <f t="shared" si="87"/>
        <v>357993.69349605299</v>
      </c>
      <c r="HIY36" s="26">
        <f t="shared" si="87"/>
        <v>0</v>
      </c>
      <c r="HIZ36" s="26">
        <f t="shared" si="87"/>
        <v>0</v>
      </c>
      <c r="HJA36" s="26">
        <f t="shared" si="87"/>
        <v>0</v>
      </c>
      <c r="HJB36" s="26">
        <f t="shared" si="87"/>
        <v>0</v>
      </c>
      <c r="HJC36" s="26">
        <f t="shared" si="87"/>
        <v>0</v>
      </c>
      <c r="HJD36" s="26">
        <f t="shared" si="87"/>
        <v>357993.69349605299</v>
      </c>
      <c r="HJE36" s="26">
        <f t="shared" si="87"/>
        <v>0</v>
      </c>
      <c r="HJF36" s="26">
        <f t="shared" si="87"/>
        <v>0</v>
      </c>
      <c r="HJG36" s="26">
        <f t="shared" si="87"/>
        <v>0</v>
      </c>
      <c r="HJH36" s="26">
        <f t="shared" si="87"/>
        <v>0</v>
      </c>
      <c r="HJI36" s="26">
        <f t="shared" si="87"/>
        <v>0</v>
      </c>
      <c r="HJJ36" s="26">
        <f t="shared" si="87"/>
        <v>357993.69349605299</v>
      </c>
      <c r="HJK36" s="26">
        <f t="shared" si="87"/>
        <v>0</v>
      </c>
      <c r="HJL36" s="26">
        <f t="shared" si="87"/>
        <v>0</v>
      </c>
      <c r="HJM36" s="26">
        <f t="shared" si="87"/>
        <v>0</v>
      </c>
      <c r="HJN36" s="26">
        <f t="shared" si="87"/>
        <v>0</v>
      </c>
      <c r="HJO36" s="26">
        <f t="shared" si="87"/>
        <v>0</v>
      </c>
      <c r="HJP36" s="26">
        <f t="shared" si="87"/>
        <v>357993.69349605299</v>
      </c>
      <c r="HJQ36" s="26">
        <f t="shared" si="87"/>
        <v>0</v>
      </c>
      <c r="HJR36" s="26">
        <f t="shared" si="87"/>
        <v>0</v>
      </c>
      <c r="HJS36" s="26">
        <f t="shared" si="87"/>
        <v>0</v>
      </c>
      <c r="HJT36" s="26">
        <f t="shared" si="87"/>
        <v>0</v>
      </c>
      <c r="HJU36" s="26">
        <f t="shared" si="87"/>
        <v>0</v>
      </c>
      <c r="HJV36" s="26">
        <f t="shared" si="87"/>
        <v>357993.69349605299</v>
      </c>
      <c r="HJW36" s="26">
        <f t="shared" si="87"/>
        <v>0</v>
      </c>
      <c r="HJX36" s="26">
        <f t="shared" si="87"/>
        <v>0</v>
      </c>
      <c r="HJY36" s="26">
        <f t="shared" si="87"/>
        <v>0</v>
      </c>
      <c r="HJZ36" s="26">
        <f t="shared" si="87"/>
        <v>0</v>
      </c>
      <c r="HKA36" s="26">
        <f t="shared" si="87"/>
        <v>0</v>
      </c>
      <c r="HKB36" s="26">
        <f t="shared" si="87"/>
        <v>357993.69349605299</v>
      </c>
      <c r="HKC36" s="26">
        <f t="shared" si="87"/>
        <v>0</v>
      </c>
      <c r="HKD36" s="26">
        <f t="shared" si="87"/>
        <v>0</v>
      </c>
      <c r="HKE36" s="26">
        <f t="shared" si="87"/>
        <v>0</v>
      </c>
      <c r="HKF36" s="26">
        <f t="shared" si="87"/>
        <v>0</v>
      </c>
      <c r="HKG36" s="26">
        <f t="shared" si="87"/>
        <v>0</v>
      </c>
      <c r="HKH36" s="26">
        <f t="shared" si="87"/>
        <v>357993.69349605299</v>
      </c>
      <c r="HKI36" s="26">
        <f t="shared" si="87"/>
        <v>0</v>
      </c>
      <c r="HKJ36" s="26">
        <f t="shared" si="87"/>
        <v>0</v>
      </c>
      <c r="HKK36" s="26">
        <f t="shared" ref="HKK36:HMV36" si="88">SUM(HKE34:HKE37)</f>
        <v>0</v>
      </c>
      <c r="HKL36" s="26">
        <f t="shared" si="88"/>
        <v>0</v>
      </c>
      <c r="HKM36" s="26">
        <f t="shared" si="88"/>
        <v>0</v>
      </c>
      <c r="HKN36" s="26">
        <f t="shared" si="88"/>
        <v>357993.69349605299</v>
      </c>
      <c r="HKO36" s="26">
        <f t="shared" si="88"/>
        <v>0</v>
      </c>
      <c r="HKP36" s="26">
        <f t="shared" si="88"/>
        <v>0</v>
      </c>
      <c r="HKQ36" s="26">
        <f t="shared" si="88"/>
        <v>0</v>
      </c>
      <c r="HKR36" s="26">
        <f t="shared" si="88"/>
        <v>0</v>
      </c>
      <c r="HKS36" s="26">
        <f t="shared" si="88"/>
        <v>0</v>
      </c>
      <c r="HKT36" s="26">
        <f t="shared" si="88"/>
        <v>357993.69349605299</v>
      </c>
      <c r="HKU36" s="26">
        <f t="shared" si="88"/>
        <v>0</v>
      </c>
      <c r="HKV36" s="26">
        <f t="shared" si="88"/>
        <v>0</v>
      </c>
      <c r="HKW36" s="26">
        <f t="shared" si="88"/>
        <v>0</v>
      </c>
      <c r="HKX36" s="26">
        <f t="shared" si="88"/>
        <v>0</v>
      </c>
      <c r="HKY36" s="26">
        <f t="shared" si="88"/>
        <v>0</v>
      </c>
      <c r="HKZ36" s="26">
        <f t="shared" si="88"/>
        <v>357993.69349605299</v>
      </c>
      <c r="HLA36" s="26">
        <f t="shared" si="88"/>
        <v>0</v>
      </c>
      <c r="HLB36" s="26">
        <f t="shared" si="88"/>
        <v>0</v>
      </c>
      <c r="HLC36" s="26">
        <f t="shared" si="88"/>
        <v>0</v>
      </c>
      <c r="HLD36" s="26">
        <f t="shared" si="88"/>
        <v>0</v>
      </c>
      <c r="HLE36" s="26">
        <f t="shared" si="88"/>
        <v>0</v>
      </c>
      <c r="HLF36" s="26">
        <f t="shared" si="88"/>
        <v>357993.69349605299</v>
      </c>
      <c r="HLG36" s="26">
        <f t="shared" si="88"/>
        <v>0</v>
      </c>
      <c r="HLH36" s="26">
        <f t="shared" si="88"/>
        <v>0</v>
      </c>
      <c r="HLI36" s="26">
        <f t="shared" si="88"/>
        <v>0</v>
      </c>
      <c r="HLJ36" s="26">
        <f t="shared" si="88"/>
        <v>0</v>
      </c>
      <c r="HLK36" s="26">
        <f t="shared" si="88"/>
        <v>0</v>
      </c>
      <c r="HLL36" s="26">
        <f t="shared" si="88"/>
        <v>357993.69349605299</v>
      </c>
      <c r="HLM36" s="26">
        <f t="shared" si="88"/>
        <v>0</v>
      </c>
      <c r="HLN36" s="26">
        <f t="shared" si="88"/>
        <v>0</v>
      </c>
      <c r="HLO36" s="26">
        <f t="shared" si="88"/>
        <v>0</v>
      </c>
      <c r="HLP36" s="26">
        <f t="shared" si="88"/>
        <v>0</v>
      </c>
      <c r="HLQ36" s="26">
        <f t="shared" si="88"/>
        <v>0</v>
      </c>
      <c r="HLR36" s="26">
        <f t="shared" si="88"/>
        <v>357993.69349605299</v>
      </c>
      <c r="HLS36" s="26">
        <f t="shared" si="88"/>
        <v>0</v>
      </c>
      <c r="HLT36" s="26">
        <f t="shared" si="88"/>
        <v>0</v>
      </c>
      <c r="HLU36" s="26">
        <f t="shared" si="88"/>
        <v>0</v>
      </c>
      <c r="HLV36" s="26">
        <f t="shared" si="88"/>
        <v>0</v>
      </c>
      <c r="HLW36" s="26">
        <f t="shared" si="88"/>
        <v>0</v>
      </c>
      <c r="HLX36" s="26">
        <f t="shared" si="88"/>
        <v>357993.69349605299</v>
      </c>
      <c r="HLY36" s="26">
        <f t="shared" si="88"/>
        <v>0</v>
      </c>
      <c r="HLZ36" s="26">
        <f t="shared" si="88"/>
        <v>0</v>
      </c>
      <c r="HMA36" s="26">
        <f t="shared" si="88"/>
        <v>0</v>
      </c>
      <c r="HMB36" s="26">
        <f t="shared" si="88"/>
        <v>0</v>
      </c>
      <c r="HMC36" s="26">
        <f t="shared" si="88"/>
        <v>0</v>
      </c>
      <c r="HMD36" s="26">
        <f t="shared" si="88"/>
        <v>357993.69349605299</v>
      </c>
      <c r="HME36" s="26">
        <f t="shared" si="88"/>
        <v>0</v>
      </c>
      <c r="HMF36" s="26">
        <f t="shared" si="88"/>
        <v>0</v>
      </c>
      <c r="HMG36" s="26">
        <f t="shared" si="88"/>
        <v>0</v>
      </c>
      <c r="HMH36" s="26">
        <f t="shared" si="88"/>
        <v>0</v>
      </c>
      <c r="HMI36" s="26">
        <f t="shared" si="88"/>
        <v>0</v>
      </c>
      <c r="HMJ36" s="26">
        <f t="shared" si="88"/>
        <v>357993.69349605299</v>
      </c>
      <c r="HMK36" s="26">
        <f t="shared" si="88"/>
        <v>0</v>
      </c>
      <c r="HML36" s="26">
        <f t="shared" si="88"/>
        <v>0</v>
      </c>
      <c r="HMM36" s="26">
        <f t="shared" si="88"/>
        <v>0</v>
      </c>
      <c r="HMN36" s="26">
        <f t="shared" si="88"/>
        <v>0</v>
      </c>
      <c r="HMO36" s="26">
        <f t="shared" si="88"/>
        <v>0</v>
      </c>
      <c r="HMP36" s="26">
        <f t="shared" si="88"/>
        <v>357993.69349605299</v>
      </c>
      <c r="HMQ36" s="26">
        <f t="shared" si="88"/>
        <v>0</v>
      </c>
      <c r="HMR36" s="26">
        <f t="shared" si="88"/>
        <v>0</v>
      </c>
      <c r="HMS36" s="26">
        <f t="shared" si="88"/>
        <v>0</v>
      </c>
      <c r="HMT36" s="26">
        <f t="shared" si="88"/>
        <v>0</v>
      </c>
      <c r="HMU36" s="26">
        <f t="shared" si="88"/>
        <v>0</v>
      </c>
      <c r="HMV36" s="26">
        <f t="shared" si="88"/>
        <v>357993.69349605299</v>
      </c>
      <c r="HMW36" s="26">
        <f t="shared" ref="HMW36:HPH36" si="89">SUM(HMQ34:HMQ37)</f>
        <v>0</v>
      </c>
      <c r="HMX36" s="26">
        <f t="shared" si="89"/>
        <v>0</v>
      </c>
      <c r="HMY36" s="26">
        <f t="shared" si="89"/>
        <v>0</v>
      </c>
      <c r="HMZ36" s="26">
        <f t="shared" si="89"/>
        <v>0</v>
      </c>
      <c r="HNA36" s="26">
        <f t="shared" si="89"/>
        <v>0</v>
      </c>
      <c r="HNB36" s="26">
        <f t="shared" si="89"/>
        <v>357993.69349605299</v>
      </c>
      <c r="HNC36" s="26">
        <f t="shared" si="89"/>
        <v>0</v>
      </c>
      <c r="HND36" s="26">
        <f t="shared" si="89"/>
        <v>0</v>
      </c>
      <c r="HNE36" s="26">
        <f t="shared" si="89"/>
        <v>0</v>
      </c>
      <c r="HNF36" s="26">
        <f t="shared" si="89"/>
        <v>0</v>
      </c>
      <c r="HNG36" s="26">
        <f t="shared" si="89"/>
        <v>0</v>
      </c>
      <c r="HNH36" s="26">
        <f t="shared" si="89"/>
        <v>357993.69349605299</v>
      </c>
      <c r="HNI36" s="26">
        <f t="shared" si="89"/>
        <v>0</v>
      </c>
      <c r="HNJ36" s="26">
        <f t="shared" si="89"/>
        <v>0</v>
      </c>
      <c r="HNK36" s="26">
        <f t="shared" si="89"/>
        <v>0</v>
      </c>
      <c r="HNL36" s="26">
        <f t="shared" si="89"/>
        <v>0</v>
      </c>
      <c r="HNM36" s="26">
        <f t="shared" si="89"/>
        <v>0</v>
      </c>
      <c r="HNN36" s="26">
        <f t="shared" si="89"/>
        <v>357993.69349605299</v>
      </c>
      <c r="HNO36" s="26">
        <f t="shared" si="89"/>
        <v>0</v>
      </c>
      <c r="HNP36" s="26">
        <f t="shared" si="89"/>
        <v>0</v>
      </c>
      <c r="HNQ36" s="26">
        <f t="shared" si="89"/>
        <v>0</v>
      </c>
      <c r="HNR36" s="26">
        <f t="shared" si="89"/>
        <v>0</v>
      </c>
      <c r="HNS36" s="26">
        <f t="shared" si="89"/>
        <v>0</v>
      </c>
      <c r="HNT36" s="26">
        <f t="shared" si="89"/>
        <v>357993.69349605299</v>
      </c>
      <c r="HNU36" s="26">
        <f t="shared" si="89"/>
        <v>0</v>
      </c>
      <c r="HNV36" s="26">
        <f t="shared" si="89"/>
        <v>0</v>
      </c>
      <c r="HNW36" s="26">
        <f t="shared" si="89"/>
        <v>0</v>
      </c>
      <c r="HNX36" s="26">
        <f t="shared" si="89"/>
        <v>0</v>
      </c>
      <c r="HNY36" s="26">
        <f t="shared" si="89"/>
        <v>0</v>
      </c>
      <c r="HNZ36" s="26">
        <f t="shared" si="89"/>
        <v>357993.69349605299</v>
      </c>
      <c r="HOA36" s="26">
        <f t="shared" si="89"/>
        <v>0</v>
      </c>
      <c r="HOB36" s="26">
        <f t="shared" si="89"/>
        <v>0</v>
      </c>
      <c r="HOC36" s="26">
        <f t="shared" si="89"/>
        <v>0</v>
      </c>
      <c r="HOD36" s="26">
        <f t="shared" si="89"/>
        <v>0</v>
      </c>
      <c r="HOE36" s="26">
        <f t="shared" si="89"/>
        <v>0</v>
      </c>
      <c r="HOF36" s="26">
        <f t="shared" si="89"/>
        <v>357993.69349605299</v>
      </c>
      <c r="HOG36" s="26">
        <f t="shared" si="89"/>
        <v>0</v>
      </c>
      <c r="HOH36" s="26">
        <f t="shared" si="89"/>
        <v>0</v>
      </c>
      <c r="HOI36" s="26">
        <f t="shared" si="89"/>
        <v>0</v>
      </c>
      <c r="HOJ36" s="26">
        <f t="shared" si="89"/>
        <v>0</v>
      </c>
      <c r="HOK36" s="26">
        <f t="shared" si="89"/>
        <v>0</v>
      </c>
      <c r="HOL36" s="26">
        <f t="shared" si="89"/>
        <v>357993.69349605299</v>
      </c>
      <c r="HOM36" s="26">
        <f t="shared" si="89"/>
        <v>0</v>
      </c>
      <c r="HON36" s="26">
        <f t="shared" si="89"/>
        <v>0</v>
      </c>
      <c r="HOO36" s="26">
        <f t="shared" si="89"/>
        <v>0</v>
      </c>
      <c r="HOP36" s="26">
        <f t="shared" si="89"/>
        <v>0</v>
      </c>
      <c r="HOQ36" s="26">
        <f t="shared" si="89"/>
        <v>0</v>
      </c>
      <c r="HOR36" s="26">
        <f t="shared" si="89"/>
        <v>357993.69349605299</v>
      </c>
      <c r="HOS36" s="26">
        <f t="shared" si="89"/>
        <v>0</v>
      </c>
      <c r="HOT36" s="26">
        <f t="shared" si="89"/>
        <v>0</v>
      </c>
      <c r="HOU36" s="26">
        <f t="shared" si="89"/>
        <v>0</v>
      </c>
      <c r="HOV36" s="26">
        <f t="shared" si="89"/>
        <v>0</v>
      </c>
      <c r="HOW36" s="26">
        <f t="shared" si="89"/>
        <v>0</v>
      </c>
      <c r="HOX36" s="26">
        <f t="shared" si="89"/>
        <v>357993.69349605299</v>
      </c>
      <c r="HOY36" s="26">
        <f t="shared" si="89"/>
        <v>0</v>
      </c>
      <c r="HOZ36" s="26">
        <f t="shared" si="89"/>
        <v>0</v>
      </c>
      <c r="HPA36" s="26">
        <f t="shared" si="89"/>
        <v>0</v>
      </c>
      <c r="HPB36" s="26">
        <f t="shared" si="89"/>
        <v>0</v>
      </c>
      <c r="HPC36" s="26">
        <f t="shared" si="89"/>
        <v>0</v>
      </c>
      <c r="HPD36" s="26">
        <f t="shared" si="89"/>
        <v>357993.69349605299</v>
      </c>
      <c r="HPE36" s="26">
        <f t="shared" si="89"/>
        <v>0</v>
      </c>
      <c r="HPF36" s="26">
        <f t="shared" si="89"/>
        <v>0</v>
      </c>
      <c r="HPG36" s="26">
        <f t="shared" si="89"/>
        <v>0</v>
      </c>
      <c r="HPH36" s="26">
        <f t="shared" si="89"/>
        <v>0</v>
      </c>
      <c r="HPI36" s="26">
        <f t="shared" ref="HPI36:HRT36" si="90">SUM(HPC34:HPC37)</f>
        <v>0</v>
      </c>
      <c r="HPJ36" s="26">
        <f t="shared" si="90"/>
        <v>357993.69349605299</v>
      </c>
      <c r="HPK36" s="26">
        <f t="shared" si="90"/>
        <v>0</v>
      </c>
      <c r="HPL36" s="26">
        <f t="shared" si="90"/>
        <v>0</v>
      </c>
      <c r="HPM36" s="26">
        <f t="shared" si="90"/>
        <v>0</v>
      </c>
      <c r="HPN36" s="26">
        <f t="shared" si="90"/>
        <v>0</v>
      </c>
      <c r="HPO36" s="26">
        <f t="shared" si="90"/>
        <v>0</v>
      </c>
      <c r="HPP36" s="26">
        <f t="shared" si="90"/>
        <v>357993.69349605299</v>
      </c>
      <c r="HPQ36" s="26">
        <f t="shared" si="90"/>
        <v>0</v>
      </c>
      <c r="HPR36" s="26">
        <f t="shared" si="90"/>
        <v>0</v>
      </c>
      <c r="HPS36" s="26">
        <f t="shared" si="90"/>
        <v>0</v>
      </c>
      <c r="HPT36" s="26">
        <f t="shared" si="90"/>
        <v>0</v>
      </c>
      <c r="HPU36" s="26">
        <f t="shared" si="90"/>
        <v>0</v>
      </c>
      <c r="HPV36" s="26">
        <f t="shared" si="90"/>
        <v>357993.69349605299</v>
      </c>
      <c r="HPW36" s="26">
        <f t="shared" si="90"/>
        <v>0</v>
      </c>
      <c r="HPX36" s="26">
        <f t="shared" si="90"/>
        <v>0</v>
      </c>
      <c r="HPY36" s="26">
        <f t="shared" si="90"/>
        <v>0</v>
      </c>
      <c r="HPZ36" s="26">
        <f t="shared" si="90"/>
        <v>0</v>
      </c>
      <c r="HQA36" s="26">
        <f t="shared" si="90"/>
        <v>0</v>
      </c>
      <c r="HQB36" s="26">
        <f t="shared" si="90"/>
        <v>357993.69349605299</v>
      </c>
      <c r="HQC36" s="26">
        <f t="shared" si="90"/>
        <v>0</v>
      </c>
      <c r="HQD36" s="26">
        <f t="shared" si="90"/>
        <v>0</v>
      </c>
      <c r="HQE36" s="26">
        <f t="shared" si="90"/>
        <v>0</v>
      </c>
      <c r="HQF36" s="26">
        <f t="shared" si="90"/>
        <v>0</v>
      </c>
      <c r="HQG36" s="26">
        <f t="shared" si="90"/>
        <v>0</v>
      </c>
      <c r="HQH36" s="26">
        <f t="shared" si="90"/>
        <v>357993.69349605299</v>
      </c>
      <c r="HQI36" s="26">
        <f t="shared" si="90"/>
        <v>0</v>
      </c>
      <c r="HQJ36" s="26">
        <f t="shared" si="90"/>
        <v>0</v>
      </c>
      <c r="HQK36" s="26">
        <f t="shared" si="90"/>
        <v>0</v>
      </c>
      <c r="HQL36" s="26">
        <f t="shared" si="90"/>
        <v>0</v>
      </c>
      <c r="HQM36" s="26">
        <f t="shared" si="90"/>
        <v>0</v>
      </c>
      <c r="HQN36" s="26">
        <f t="shared" si="90"/>
        <v>357993.69349605299</v>
      </c>
      <c r="HQO36" s="26">
        <f t="shared" si="90"/>
        <v>0</v>
      </c>
      <c r="HQP36" s="26">
        <f t="shared" si="90"/>
        <v>0</v>
      </c>
      <c r="HQQ36" s="26">
        <f t="shared" si="90"/>
        <v>0</v>
      </c>
      <c r="HQR36" s="26">
        <f t="shared" si="90"/>
        <v>0</v>
      </c>
      <c r="HQS36" s="26">
        <f t="shared" si="90"/>
        <v>0</v>
      </c>
      <c r="HQT36" s="26">
        <f t="shared" si="90"/>
        <v>357993.69349605299</v>
      </c>
      <c r="HQU36" s="26">
        <f t="shared" si="90"/>
        <v>0</v>
      </c>
      <c r="HQV36" s="26">
        <f t="shared" si="90"/>
        <v>0</v>
      </c>
      <c r="HQW36" s="26">
        <f t="shared" si="90"/>
        <v>0</v>
      </c>
      <c r="HQX36" s="26">
        <f t="shared" si="90"/>
        <v>0</v>
      </c>
      <c r="HQY36" s="26">
        <f t="shared" si="90"/>
        <v>0</v>
      </c>
      <c r="HQZ36" s="26">
        <f t="shared" si="90"/>
        <v>357993.69349605299</v>
      </c>
      <c r="HRA36" s="26">
        <f t="shared" si="90"/>
        <v>0</v>
      </c>
      <c r="HRB36" s="26">
        <f t="shared" si="90"/>
        <v>0</v>
      </c>
      <c r="HRC36" s="26">
        <f t="shared" si="90"/>
        <v>0</v>
      </c>
      <c r="HRD36" s="26">
        <f t="shared" si="90"/>
        <v>0</v>
      </c>
      <c r="HRE36" s="26">
        <f t="shared" si="90"/>
        <v>0</v>
      </c>
      <c r="HRF36" s="26">
        <f t="shared" si="90"/>
        <v>357993.69349605299</v>
      </c>
      <c r="HRG36" s="26">
        <f t="shared" si="90"/>
        <v>0</v>
      </c>
      <c r="HRH36" s="26">
        <f t="shared" si="90"/>
        <v>0</v>
      </c>
      <c r="HRI36" s="26">
        <f t="shared" si="90"/>
        <v>0</v>
      </c>
      <c r="HRJ36" s="26">
        <f t="shared" si="90"/>
        <v>0</v>
      </c>
      <c r="HRK36" s="26">
        <f t="shared" si="90"/>
        <v>0</v>
      </c>
      <c r="HRL36" s="26">
        <f t="shared" si="90"/>
        <v>357993.69349605299</v>
      </c>
      <c r="HRM36" s="26">
        <f t="shared" si="90"/>
        <v>0</v>
      </c>
      <c r="HRN36" s="26">
        <f t="shared" si="90"/>
        <v>0</v>
      </c>
      <c r="HRO36" s="26">
        <f t="shared" si="90"/>
        <v>0</v>
      </c>
      <c r="HRP36" s="26">
        <f t="shared" si="90"/>
        <v>0</v>
      </c>
      <c r="HRQ36" s="26">
        <f t="shared" si="90"/>
        <v>0</v>
      </c>
      <c r="HRR36" s="26">
        <f t="shared" si="90"/>
        <v>357993.69349605299</v>
      </c>
      <c r="HRS36" s="26">
        <f t="shared" si="90"/>
        <v>0</v>
      </c>
      <c r="HRT36" s="26">
        <f t="shared" si="90"/>
        <v>0</v>
      </c>
      <c r="HRU36" s="26">
        <f t="shared" ref="HRU36:HUF36" si="91">SUM(HRO34:HRO37)</f>
        <v>0</v>
      </c>
      <c r="HRV36" s="26">
        <f t="shared" si="91"/>
        <v>0</v>
      </c>
      <c r="HRW36" s="26">
        <f t="shared" si="91"/>
        <v>0</v>
      </c>
      <c r="HRX36" s="26">
        <f t="shared" si="91"/>
        <v>357993.69349605299</v>
      </c>
      <c r="HRY36" s="26">
        <f t="shared" si="91"/>
        <v>0</v>
      </c>
      <c r="HRZ36" s="26">
        <f t="shared" si="91"/>
        <v>0</v>
      </c>
      <c r="HSA36" s="26">
        <f t="shared" si="91"/>
        <v>0</v>
      </c>
      <c r="HSB36" s="26">
        <f t="shared" si="91"/>
        <v>0</v>
      </c>
      <c r="HSC36" s="26">
        <f t="shared" si="91"/>
        <v>0</v>
      </c>
      <c r="HSD36" s="26">
        <f t="shared" si="91"/>
        <v>357993.69349605299</v>
      </c>
      <c r="HSE36" s="26">
        <f t="shared" si="91"/>
        <v>0</v>
      </c>
      <c r="HSF36" s="26">
        <f t="shared" si="91"/>
        <v>0</v>
      </c>
      <c r="HSG36" s="26">
        <f t="shared" si="91"/>
        <v>0</v>
      </c>
      <c r="HSH36" s="26">
        <f t="shared" si="91"/>
        <v>0</v>
      </c>
      <c r="HSI36" s="26">
        <f t="shared" si="91"/>
        <v>0</v>
      </c>
      <c r="HSJ36" s="26">
        <f t="shared" si="91"/>
        <v>357993.69349605299</v>
      </c>
      <c r="HSK36" s="26">
        <f t="shared" si="91"/>
        <v>0</v>
      </c>
      <c r="HSL36" s="26">
        <f t="shared" si="91"/>
        <v>0</v>
      </c>
      <c r="HSM36" s="26">
        <f t="shared" si="91"/>
        <v>0</v>
      </c>
      <c r="HSN36" s="26">
        <f t="shared" si="91"/>
        <v>0</v>
      </c>
      <c r="HSO36" s="26">
        <f t="shared" si="91"/>
        <v>0</v>
      </c>
      <c r="HSP36" s="26">
        <f t="shared" si="91"/>
        <v>357993.69349605299</v>
      </c>
      <c r="HSQ36" s="26">
        <f t="shared" si="91"/>
        <v>0</v>
      </c>
      <c r="HSR36" s="26">
        <f t="shared" si="91"/>
        <v>0</v>
      </c>
      <c r="HSS36" s="26">
        <f t="shared" si="91"/>
        <v>0</v>
      </c>
      <c r="HST36" s="26">
        <f t="shared" si="91"/>
        <v>0</v>
      </c>
      <c r="HSU36" s="26">
        <f t="shared" si="91"/>
        <v>0</v>
      </c>
      <c r="HSV36" s="26">
        <f t="shared" si="91"/>
        <v>357993.69349605299</v>
      </c>
      <c r="HSW36" s="26">
        <f t="shared" si="91"/>
        <v>0</v>
      </c>
      <c r="HSX36" s="26">
        <f t="shared" si="91"/>
        <v>0</v>
      </c>
      <c r="HSY36" s="26">
        <f t="shared" si="91"/>
        <v>0</v>
      </c>
      <c r="HSZ36" s="26">
        <f t="shared" si="91"/>
        <v>0</v>
      </c>
      <c r="HTA36" s="26">
        <f t="shared" si="91"/>
        <v>0</v>
      </c>
      <c r="HTB36" s="26">
        <f t="shared" si="91"/>
        <v>357993.69349605299</v>
      </c>
      <c r="HTC36" s="26">
        <f t="shared" si="91"/>
        <v>0</v>
      </c>
      <c r="HTD36" s="26">
        <f t="shared" si="91"/>
        <v>0</v>
      </c>
      <c r="HTE36" s="26">
        <f t="shared" si="91"/>
        <v>0</v>
      </c>
      <c r="HTF36" s="26">
        <f t="shared" si="91"/>
        <v>0</v>
      </c>
      <c r="HTG36" s="26">
        <f t="shared" si="91"/>
        <v>0</v>
      </c>
      <c r="HTH36" s="26">
        <f t="shared" si="91"/>
        <v>357993.69349605299</v>
      </c>
      <c r="HTI36" s="26">
        <f t="shared" si="91"/>
        <v>0</v>
      </c>
      <c r="HTJ36" s="26">
        <f t="shared" si="91"/>
        <v>0</v>
      </c>
      <c r="HTK36" s="26">
        <f t="shared" si="91"/>
        <v>0</v>
      </c>
      <c r="HTL36" s="26">
        <f t="shared" si="91"/>
        <v>0</v>
      </c>
      <c r="HTM36" s="26">
        <f t="shared" si="91"/>
        <v>0</v>
      </c>
      <c r="HTN36" s="26">
        <f t="shared" si="91"/>
        <v>357993.69349605299</v>
      </c>
      <c r="HTO36" s="26">
        <f t="shared" si="91"/>
        <v>0</v>
      </c>
      <c r="HTP36" s="26">
        <f t="shared" si="91"/>
        <v>0</v>
      </c>
      <c r="HTQ36" s="26">
        <f t="shared" si="91"/>
        <v>0</v>
      </c>
      <c r="HTR36" s="26">
        <f t="shared" si="91"/>
        <v>0</v>
      </c>
      <c r="HTS36" s="26">
        <f t="shared" si="91"/>
        <v>0</v>
      </c>
      <c r="HTT36" s="26">
        <f t="shared" si="91"/>
        <v>357993.69349605299</v>
      </c>
      <c r="HTU36" s="26">
        <f t="shared" si="91"/>
        <v>0</v>
      </c>
      <c r="HTV36" s="26">
        <f t="shared" si="91"/>
        <v>0</v>
      </c>
      <c r="HTW36" s="26">
        <f t="shared" si="91"/>
        <v>0</v>
      </c>
      <c r="HTX36" s="26">
        <f t="shared" si="91"/>
        <v>0</v>
      </c>
      <c r="HTY36" s="26">
        <f t="shared" si="91"/>
        <v>0</v>
      </c>
      <c r="HTZ36" s="26">
        <f t="shared" si="91"/>
        <v>357993.69349605299</v>
      </c>
      <c r="HUA36" s="26">
        <f t="shared" si="91"/>
        <v>0</v>
      </c>
      <c r="HUB36" s="26">
        <f t="shared" si="91"/>
        <v>0</v>
      </c>
      <c r="HUC36" s="26">
        <f t="shared" si="91"/>
        <v>0</v>
      </c>
      <c r="HUD36" s="26">
        <f t="shared" si="91"/>
        <v>0</v>
      </c>
      <c r="HUE36" s="26">
        <f t="shared" si="91"/>
        <v>0</v>
      </c>
      <c r="HUF36" s="26">
        <f t="shared" si="91"/>
        <v>357993.69349605299</v>
      </c>
      <c r="HUG36" s="26">
        <f t="shared" ref="HUG36:HWR36" si="92">SUM(HUA34:HUA37)</f>
        <v>0</v>
      </c>
      <c r="HUH36" s="26">
        <f t="shared" si="92"/>
        <v>0</v>
      </c>
      <c r="HUI36" s="26">
        <f t="shared" si="92"/>
        <v>0</v>
      </c>
      <c r="HUJ36" s="26">
        <f t="shared" si="92"/>
        <v>0</v>
      </c>
      <c r="HUK36" s="26">
        <f t="shared" si="92"/>
        <v>0</v>
      </c>
      <c r="HUL36" s="26">
        <f t="shared" si="92"/>
        <v>357993.69349605299</v>
      </c>
      <c r="HUM36" s="26">
        <f t="shared" si="92"/>
        <v>0</v>
      </c>
      <c r="HUN36" s="26">
        <f t="shared" si="92"/>
        <v>0</v>
      </c>
      <c r="HUO36" s="26">
        <f t="shared" si="92"/>
        <v>0</v>
      </c>
      <c r="HUP36" s="26">
        <f t="shared" si="92"/>
        <v>0</v>
      </c>
      <c r="HUQ36" s="26">
        <f t="shared" si="92"/>
        <v>0</v>
      </c>
      <c r="HUR36" s="26">
        <f t="shared" si="92"/>
        <v>357993.69349605299</v>
      </c>
      <c r="HUS36" s="26">
        <f t="shared" si="92"/>
        <v>0</v>
      </c>
      <c r="HUT36" s="26">
        <f t="shared" si="92"/>
        <v>0</v>
      </c>
      <c r="HUU36" s="26">
        <f t="shared" si="92"/>
        <v>0</v>
      </c>
      <c r="HUV36" s="26">
        <f t="shared" si="92"/>
        <v>0</v>
      </c>
      <c r="HUW36" s="26">
        <f t="shared" si="92"/>
        <v>0</v>
      </c>
      <c r="HUX36" s="26">
        <f t="shared" si="92"/>
        <v>357993.69349605299</v>
      </c>
      <c r="HUY36" s="26">
        <f t="shared" si="92"/>
        <v>0</v>
      </c>
      <c r="HUZ36" s="26">
        <f t="shared" si="92"/>
        <v>0</v>
      </c>
      <c r="HVA36" s="26">
        <f t="shared" si="92"/>
        <v>0</v>
      </c>
      <c r="HVB36" s="26">
        <f t="shared" si="92"/>
        <v>0</v>
      </c>
      <c r="HVC36" s="26">
        <f t="shared" si="92"/>
        <v>0</v>
      </c>
      <c r="HVD36" s="26">
        <f t="shared" si="92"/>
        <v>357993.69349605299</v>
      </c>
      <c r="HVE36" s="26">
        <f t="shared" si="92"/>
        <v>0</v>
      </c>
      <c r="HVF36" s="26">
        <f t="shared" si="92"/>
        <v>0</v>
      </c>
      <c r="HVG36" s="26">
        <f t="shared" si="92"/>
        <v>0</v>
      </c>
      <c r="HVH36" s="26">
        <f t="shared" si="92"/>
        <v>0</v>
      </c>
      <c r="HVI36" s="26">
        <f t="shared" si="92"/>
        <v>0</v>
      </c>
      <c r="HVJ36" s="26">
        <f t="shared" si="92"/>
        <v>357993.69349605299</v>
      </c>
      <c r="HVK36" s="26">
        <f t="shared" si="92"/>
        <v>0</v>
      </c>
      <c r="HVL36" s="26">
        <f t="shared" si="92"/>
        <v>0</v>
      </c>
      <c r="HVM36" s="26">
        <f t="shared" si="92"/>
        <v>0</v>
      </c>
      <c r="HVN36" s="26">
        <f t="shared" si="92"/>
        <v>0</v>
      </c>
      <c r="HVO36" s="26">
        <f t="shared" si="92"/>
        <v>0</v>
      </c>
      <c r="HVP36" s="26">
        <f t="shared" si="92"/>
        <v>357993.69349605299</v>
      </c>
      <c r="HVQ36" s="26">
        <f t="shared" si="92"/>
        <v>0</v>
      </c>
      <c r="HVR36" s="26">
        <f t="shared" si="92"/>
        <v>0</v>
      </c>
      <c r="HVS36" s="26">
        <f t="shared" si="92"/>
        <v>0</v>
      </c>
      <c r="HVT36" s="26">
        <f t="shared" si="92"/>
        <v>0</v>
      </c>
      <c r="HVU36" s="26">
        <f t="shared" si="92"/>
        <v>0</v>
      </c>
      <c r="HVV36" s="26">
        <f t="shared" si="92"/>
        <v>357993.69349605299</v>
      </c>
      <c r="HVW36" s="26">
        <f t="shared" si="92"/>
        <v>0</v>
      </c>
      <c r="HVX36" s="26">
        <f t="shared" si="92"/>
        <v>0</v>
      </c>
      <c r="HVY36" s="26">
        <f t="shared" si="92"/>
        <v>0</v>
      </c>
      <c r="HVZ36" s="26">
        <f t="shared" si="92"/>
        <v>0</v>
      </c>
      <c r="HWA36" s="26">
        <f t="shared" si="92"/>
        <v>0</v>
      </c>
      <c r="HWB36" s="26">
        <f t="shared" si="92"/>
        <v>357993.69349605299</v>
      </c>
      <c r="HWC36" s="26">
        <f t="shared" si="92"/>
        <v>0</v>
      </c>
      <c r="HWD36" s="26">
        <f t="shared" si="92"/>
        <v>0</v>
      </c>
      <c r="HWE36" s="26">
        <f t="shared" si="92"/>
        <v>0</v>
      </c>
      <c r="HWF36" s="26">
        <f t="shared" si="92"/>
        <v>0</v>
      </c>
      <c r="HWG36" s="26">
        <f t="shared" si="92"/>
        <v>0</v>
      </c>
      <c r="HWH36" s="26">
        <f t="shared" si="92"/>
        <v>357993.69349605299</v>
      </c>
      <c r="HWI36" s="26">
        <f t="shared" si="92"/>
        <v>0</v>
      </c>
      <c r="HWJ36" s="26">
        <f t="shared" si="92"/>
        <v>0</v>
      </c>
      <c r="HWK36" s="26">
        <f t="shared" si="92"/>
        <v>0</v>
      </c>
      <c r="HWL36" s="26">
        <f t="shared" si="92"/>
        <v>0</v>
      </c>
      <c r="HWM36" s="26">
        <f t="shared" si="92"/>
        <v>0</v>
      </c>
      <c r="HWN36" s="26">
        <f t="shared" si="92"/>
        <v>357993.69349605299</v>
      </c>
      <c r="HWO36" s="26">
        <f t="shared" si="92"/>
        <v>0</v>
      </c>
      <c r="HWP36" s="26">
        <f t="shared" si="92"/>
        <v>0</v>
      </c>
      <c r="HWQ36" s="26">
        <f t="shared" si="92"/>
        <v>0</v>
      </c>
      <c r="HWR36" s="26">
        <f t="shared" si="92"/>
        <v>0</v>
      </c>
      <c r="HWS36" s="26">
        <f t="shared" ref="HWS36:HZD36" si="93">SUM(HWM34:HWM37)</f>
        <v>0</v>
      </c>
      <c r="HWT36" s="26">
        <f t="shared" si="93"/>
        <v>357993.69349605299</v>
      </c>
      <c r="HWU36" s="26">
        <f t="shared" si="93"/>
        <v>0</v>
      </c>
      <c r="HWV36" s="26">
        <f t="shared" si="93"/>
        <v>0</v>
      </c>
      <c r="HWW36" s="26">
        <f t="shared" si="93"/>
        <v>0</v>
      </c>
      <c r="HWX36" s="26">
        <f t="shared" si="93"/>
        <v>0</v>
      </c>
      <c r="HWY36" s="26">
        <f t="shared" si="93"/>
        <v>0</v>
      </c>
      <c r="HWZ36" s="26">
        <f t="shared" si="93"/>
        <v>357993.69349605299</v>
      </c>
      <c r="HXA36" s="26">
        <f t="shared" si="93"/>
        <v>0</v>
      </c>
      <c r="HXB36" s="26">
        <f t="shared" si="93"/>
        <v>0</v>
      </c>
      <c r="HXC36" s="26">
        <f t="shared" si="93"/>
        <v>0</v>
      </c>
      <c r="HXD36" s="26">
        <f t="shared" si="93"/>
        <v>0</v>
      </c>
      <c r="HXE36" s="26">
        <f t="shared" si="93"/>
        <v>0</v>
      </c>
      <c r="HXF36" s="26">
        <f t="shared" si="93"/>
        <v>357993.69349605299</v>
      </c>
      <c r="HXG36" s="26">
        <f t="shared" si="93"/>
        <v>0</v>
      </c>
      <c r="HXH36" s="26">
        <f t="shared" si="93"/>
        <v>0</v>
      </c>
      <c r="HXI36" s="26">
        <f t="shared" si="93"/>
        <v>0</v>
      </c>
      <c r="HXJ36" s="26">
        <f t="shared" si="93"/>
        <v>0</v>
      </c>
      <c r="HXK36" s="26">
        <f t="shared" si="93"/>
        <v>0</v>
      </c>
      <c r="HXL36" s="26">
        <f t="shared" si="93"/>
        <v>357993.69349605299</v>
      </c>
      <c r="HXM36" s="26">
        <f t="shared" si="93"/>
        <v>0</v>
      </c>
      <c r="HXN36" s="26">
        <f t="shared" si="93"/>
        <v>0</v>
      </c>
      <c r="HXO36" s="26">
        <f t="shared" si="93"/>
        <v>0</v>
      </c>
      <c r="HXP36" s="26">
        <f t="shared" si="93"/>
        <v>0</v>
      </c>
      <c r="HXQ36" s="26">
        <f t="shared" si="93"/>
        <v>0</v>
      </c>
      <c r="HXR36" s="26">
        <f t="shared" si="93"/>
        <v>357993.69349605299</v>
      </c>
      <c r="HXS36" s="26">
        <f t="shared" si="93"/>
        <v>0</v>
      </c>
      <c r="HXT36" s="26">
        <f t="shared" si="93"/>
        <v>0</v>
      </c>
      <c r="HXU36" s="26">
        <f t="shared" si="93"/>
        <v>0</v>
      </c>
      <c r="HXV36" s="26">
        <f t="shared" si="93"/>
        <v>0</v>
      </c>
      <c r="HXW36" s="26">
        <f t="shared" si="93"/>
        <v>0</v>
      </c>
      <c r="HXX36" s="26">
        <f t="shared" si="93"/>
        <v>357993.69349605299</v>
      </c>
      <c r="HXY36" s="26">
        <f t="shared" si="93"/>
        <v>0</v>
      </c>
      <c r="HXZ36" s="26">
        <f t="shared" si="93"/>
        <v>0</v>
      </c>
      <c r="HYA36" s="26">
        <f t="shared" si="93"/>
        <v>0</v>
      </c>
      <c r="HYB36" s="26">
        <f t="shared" si="93"/>
        <v>0</v>
      </c>
      <c r="HYC36" s="26">
        <f t="shared" si="93"/>
        <v>0</v>
      </c>
      <c r="HYD36" s="26">
        <f t="shared" si="93"/>
        <v>357993.69349605299</v>
      </c>
      <c r="HYE36" s="26">
        <f t="shared" si="93"/>
        <v>0</v>
      </c>
      <c r="HYF36" s="26">
        <f t="shared" si="93"/>
        <v>0</v>
      </c>
      <c r="HYG36" s="26">
        <f t="shared" si="93"/>
        <v>0</v>
      </c>
      <c r="HYH36" s="26">
        <f t="shared" si="93"/>
        <v>0</v>
      </c>
      <c r="HYI36" s="26">
        <f t="shared" si="93"/>
        <v>0</v>
      </c>
      <c r="HYJ36" s="26">
        <f t="shared" si="93"/>
        <v>357993.69349605299</v>
      </c>
      <c r="HYK36" s="26">
        <f t="shared" si="93"/>
        <v>0</v>
      </c>
      <c r="HYL36" s="26">
        <f t="shared" si="93"/>
        <v>0</v>
      </c>
      <c r="HYM36" s="26">
        <f t="shared" si="93"/>
        <v>0</v>
      </c>
      <c r="HYN36" s="26">
        <f t="shared" si="93"/>
        <v>0</v>
      </c>
      <c r="HYO36" s="26">
        <f t="shared" si="93"/>
        <v>0</v>
      </c>
      <c r="HYP36" s="26">
        <f t="shared" si="93"/>
        <v>357993.69349605299</v>
      </c>
      <c r="HYQ36" s="26">
        <f t="shared" si="93"/>
        <v>0</v>
      </c>
      <c r="HYR36" s="26">
        <f t="shared" si="93"/>
        <v>0</v>
      </c>
      <c r="HYS36" s="26">
        <f t="shared" si="93"/>
        <v>0</v>
      </c>
      <c r="HYT36" s="26">
        <f t="shared" si="93"/>
        <v>0</v>
      </c>
      <c r="HYU36" s="26">
        <f t="shared" si="93"/>
        <v>0</v>
      </c>
      <c r="HYV36" s="26">
        <f t="shared" si="93"/>
        <v>357993.69349605299</v>
      </c>
      <c r="HYW36" s="26">
        <f t="shared" si="93"/>
        <v>0</v>
      </c>
      <c r="HYX36" s="26">
        <f t="shared" si="93"/>
        <v>0</v>
      </c>
      <c r="HYY36" s="26">
        <f t="shared" si="93"/>
        <v>0</v>
      </c>
      <c r="HYZ36" s="26">
        <f t="shared" si="93"/>
        <v>0</v>
      </c>
      <c r="HZA36" s="26">
        <f t="shared" si="93"/>
        <v>0</v>
      </c>
      <c r="HZB36" s="26">
        <f t="shared" si="93"/>
        <v>357993.69349605299</v>
      </c>
      <c r="HZC36" s="26">
        <f t="shared" si="93"/>
        <v>0</v>
      </c>
      <c r="HZD36" s="26">
        <f t="shared" si="93"/>
        <v>0</v>
      </c>
      <c r="HZE36" s="26">
        <f t="shared" ref="HZE36:IBP36" si="94">SUM(HYY34:HYY37)</f>
        <v>0</v>
      </c>
      <c r="HZF36" s="26">
        <f t="shared" si="94"/>
        <v>0</v>
      </c>
      <c r="HZG36" s="26">
        <f t="shared" si="94"/>
        <v>0</v>
      </c>
      <c r="HZH36" s="26">
        <f t="shared" si="94"/>
        <v>357993.69349605299</v>
      </c>
      <c r="HZI36" s="26">
        <f t="shared" si="94"/>
        <v>0</v>
      </c>
      <c r="HZJ36" s="26">
        <f t="shared" si="94"/>
        <v>0</v>
      </c>
      <c r="HZK36" s="26">
        <f t="shared" si="94"/>
        <v>0</v>
      </c>
      <c r="HZL36" s="26">
        <f t="shared" si="94"/>
        <v>0</v>
      </c>
      <c r="HZM36" s="26">
        <f t="shared" si="94"/>
        <v>0</v>
      </c>
      <c r="HZN36" s="26">
        <f t="shared" si="94"/>
        <v>357993.69349605299</v>
      </c>
      <c r="HZO36" s="26">
        <f t="shared" si="94"/>
        <v>0</v>
      </c>
      <c r="HZP36" s="26">
        <f t="shared" si="94"/>
        <v>0</v>
      </c>
      <c r="HZQ36" s="26">
        <f t="shared" si="94"/>
        <v>0</v>
      </c>
      <c r="HZR36" s="26">
        <f t="shared" si="94"/>
        <v>0</v>
      </c>
      <c r="HZS36" s="26">
        <f t="shared" si="94"/>
        <v>0</v>
      </c>
      <c r="HZT36" s="26">
        <f t="shared" si="94"/>
        <v>357993.69349605299</v>
      </c>
      <c r="HZU36" s="26">
        <f t="shared" si="94"/>
        <v>0</v>
      </c>
      <c r="HZV36" s="26">
        <f t="shared" si="94"/>
        <v>0</v>
      </c>
      <c r="HZW36" s="26">
        <f t="shared" si="94"/>
        <v>0</v>
      </c>
      <c r="HZX36" s="26">
        <f t="shared" si="94"/>
        <v>0</v>
      </c>
      <c r="HZY36" s="26">
        <f t="shared" si="94"/>
        <v>0</v>
      </c>
      <c r="HZZ36" s="26">
        <f t="shared" si="94"/>
        <v>357993.69349605299</v>
      </c>
      <c r="IAA36" s="26">
        <f t="shared" si="94"/>
        <v>0</v>
      </c>
      <c r="IAB36" s="26">
        <f t="shared" si="94"/>
        <v>0</v>
      </c>
      <c r="IAC36" s="26">
        <f t="shared" si="94"/>
        <v>0</v>
      </c>
      <c r="IAD36" s="26">
        <f t="shared" si="94"/>
        <v>0</v>
      </c>
      <c r="IAE36" s="26">
        <f t="shared" si="94"/>
        <v>0</v>
      </c>
      <c r="IAF36" s="26">
        <f t="shared" si="94"/>
        <v>357993.69349605299</v>
      </c>
      <c r="IAG36" s="26">
        <f t="shared" si="94"/>
        <v>0</v>
      </c>
      <c r="IAH36" s="26">
        <f t="shared" si="94"/>
        <v>0</v>
      </c>
      <c r="IAI36" s="26">
        <f t="shared" si="94"/>
        <v>0</v>
      </c>
      <c r="IAJ36" s="26">
        <f t="shared" si="94"/>
        <v>0</v>
      </c>
      <c r="IAK36" s="26">
        <f t="shared" si="94"/>
        <v>0</v>
      </c>
      <c r="IAL36" s="26">
        <f t="shared" si="94"/>
        <v>357993.69349605299</v>
      </c>
      <c r="IAM36" s="26">
        <f t="shared" si="94"/>
        <v>0</v>
      </c>
      <c r="IAN36" s="26">
        <f t="shared" si="94"/>
        <v>0</v>
      </c>
      <c r="IAO36" s="26">
        <f t="shared" si="94"/>
        <v>0</v>
      </c>
      <c r="IAP36" s="26">
        <f t="shared" si="94"/>
        <v>0</v>
      </c>
      <c r="IAQ36" s="26">
        <f t="shared" si="94"/>
        <v>0</v>
      </c>
      <c r="IAR36" s="26">
        <f t="shared" si="94"/>
        <v>357993.69349605299</v>
      </c>
      <c r="IAS36" s="26">
        <f t="shared" si="94"/>
        <v>0</v>
      </c>
      <c r="IAT36" s="26">
        <f t="shared" si="94"/>
        <v>0</v>
      </c>
      <c r="IAU36" s="26">
        <f t="shared" si="94"/>
        <v>0</v>
      </c>
      <c r="IAV36" s="26">
        <f t="shared" si="94"/>
        <v>0</v>
      </c>
      <c r="IAW36" s="26">
        <f t="shared" si="94"/>
        <v>0</v>
      </c>
      <c r="IAX36" s="26">
        <f t="shared" si="94"/>
        <v>357993.69349605299</v>
      </c>
      <c r="IAY36" s="26">
        <f t="shared" si="94"/>
        <v>0</v>
      </c>
      <c r="IAZ36" s="26">
        <f t="shared" si="94"/>
        <v>0</v>
      </c>
      <c r="IBA36" s="26">
        <f t="shared" si="94"/>
        <v>0</v>
      </c>
      <c r="IBB36" s="26">
        <f t="shared" si="94"/>
        <v>0</v>
      </c>
      <c r="IBC36" s="26">
        <f t="shared" si="94"/>
        <v>0</v>
      </c>
      <c r="IBD36" s="26">
        <f t="shared" si="94"/>
        <v>357993.69349605299</v>
      </c>
      <c r="IBE36" s="26">
        <f t="shared" si="94"/>
        <v>0</v>
      </c>
      <c r="IBF36" s="26">
        <f t="shared" si="94"/>
        <v>0</v>
      </c>
      <c r="IBG36" s="26">
        <f t="shared" si="94"/>
        <v>0</v>
      </c>
      <c r="IBH36" s="26">
        <f t="shared" si="94"/>
        <v>0</v>
      </c>
      <c r="IBI36" s="26">
        <f t="shared" si="94"/>
        <v>0</v>
      </c>
      <c r="IBJ36" s="26">
        <f t="shared" si="94"/>
        <v>357993.69349605299</v>
      </c>
      <c r="IBK36" s="26">
        <f t="shared" si="94"/>
        <v>0</v>
      </c>
      <c r="IBL36" s="26">
        <f t="shared" si="94"/>
        <v>0</v>
      </c>
      <c r="IBM36" s="26">
        <f t="shared" si="94"/>
        <v>0</v>
      </c>
      <c r="IBN36" s="26">
        <f t="shared" si="94"/>
        <v>0</v>
      </c>
      <c r="IBO36" s="26">
        <f t="shared" si="94"/>
        <v>0</v>
      </c>
      <c r="IBP36" s="26">
        <f t="shared" si="94"/>
        <v>357993.69349605299</v>
      </c>
      <c r="IBQ36" s="26">
        <f t="shared" ref="IBQ36:IEB36" si="95">SUM(IBK34:IBK37)</f>
        <v>0</v>
      </c>
      <c r="IBR36" s="26">
        <f t="shared" si="95"/>
        <v>0</v>
      </c>
      <c r="IBS36" s="26">
        <f t="shared" si="95"/>
        <v>0</v>
      </c>
      <c r="IBT36" s="26">
        <f t="shared" si="95"/>
        <v>0</v>
      </c>
      <c r="IBU36" s="26">
        <f t="shared" si="95"/>
        <v>0</v>
      </c>
      <c r="IBV36" s="26">
        <f t="shared" si="95"/>
        <v>357993.69349605299</v>
      </c>
      <c r="IBW36" s="26">
        <f t="shared" si="95"/>
        <v>0</v>
      </c>
      <c r="IBX36" s="26">
        <f t="shared" si="95"/>
        <v>0</v>
      </c>
      <c r="IBY36" s="26">
        <f t="shared" si="95"/>
        <v>0</v>
      </c>
      <c r="IBZ36" s="26">
        <f t="shared" si="95"/>
        <v>0</v>
      </c>
      <c r="ICA36" s="26">
        <f t="shared" si="95"/>
        <v>0</v>
      </c>
      <c r="ICB36" s="26">
        <f t="shared" si="95"/>
        <v>357993.69349605299</v>
      </c>
      <c r="ICC36" s="26">
        <f t="shared" si="95"/>
        <v>0</v>
      </c>
      <c r="ICD36" s="26">
        <f t="shared" si="95"/>
        <v>0</v>
      </c>
      <c r="ICE36" s="26">
        <f t="shared" si="95"/>
        <v>0</v>
      </c>
      <c r="ICF36" s="26">
        <f t="shared" si="95"/>
        <v>0</v>
      </c>
      <c r="ICG36" s="26">
        <f t="shared" si="95"/>
        <v>0</v>
      </c>
      <c r="ICH36" s="26">
        <f t="shared" si="95"/>
        <v>357993.69349605299</v>
      </c>
      <c r="ICI36" s="26">
        <f t="shared" si="95"/>
        <v>0</v>
      </c>
      <c r="ICJ36" s="26">
        <f t="shared" si="95"/>
        <v>0</v>
      </c>
      <c r="ICK36" s="26">
        <f t="shared" si="95"/>
        <v>0</v>
      </c>
      <c r="ICL36" s="26">
        <f t="shared" si="95"/>
        <v>0</v>
      </c>
      <c r="ICM36" s="26">
        <f t="shared" si="95"/>
        <v>0</v>
      </c>
      <c r="ICN36" s="26">
        <f t="shared" si="95"/>
        <v>357993.69349605299</v>
      </c>
      <c r="ICO36" s="26">
        <f t="shared" si="95"/>
        <v>0</v>
      </c>
      <c r="ICP36" s="26">
        <f t="shared" si="95"/>
        <v>0</v>
      </c>
      <c r="ICQ36" s="26">
        <f t="shared" si="95"/>
        <v>0</v>
      </c>
      <c r="ICR36" s="26">
        <f t="shared" si="95"/>
        <v>0</v>
      </c>
      <c r="ICS36" s="26">
        <f t="shared" si="95"/>
        <v>0</v>
      </c>
      <c r="ICT36" s="26">
        <f t="shared" si="95"/>
        <v>357993.69349605299</v>
      </c>
      <c r="ICU36" s="26">
        <f t="shared" si="95"/>
        <v>0</v>
      </c>
      <c r="ICV36" s="26">
        <f t="shared" si="95"/>
        <v>0</v>
      </c>
      <c r="ICW36" s="26">
        <f t="shared" si="95"/>
        <v>0</v>
      </c>
      <c r="ICX36" s="26">
        <f t="shared" si="95"/>
        <v>0</v>
      </c>
      <c r="ICY36" s="26">
        <f t="shared" si="95"/>
        <v>0</v>
      </c>
      <c r="ICZ36" s="26">
        <f t="shared" si="95"/>
        <v>357993.69349605299</v>
      </c>
      <c r="IDA36" s="26">
        <f t="shared" si="95"/>
        <v>0</v>
      </c>
      <c r="IDB36" s="26">
        <f t="shared" si="95"/>
        <v>0</v>
      </c>
      <c r="IDC36" s="26">
        <f t="shared" si="95"/>
        <v>0</v>
      </c>
      <c r="IDD36" s="26">
        <f t="shared" si="95"/>
        <v>0</v>
      </c>
      <c r="IDE36" s="26">
        <f t="shared" si="95"/>
        <v>0</v>
      </c>
      <c r="IDF36" s="26">
        <f t="shared" si="95"/>
        <v>357993.69349605299</v>
      </c>
      <c r="IDG36" s="26">
        <f t="shared" si="95"/>
        <v>0</v>
      </c>
      <c r="IDH36" s="26">
        <f t="shared" si="95"/>
        <v>0</v>
      </c>
      <c r="IDI36" s="26">
        <f t="shared" si="95"/>
        <v>0</v>
      </c>
      <c r="IDJ36" s="26">
        <f t="shared" si="95"/>
        <v>0</v>
      </c>
      <c r="IDK36" s="26">
        <f t="shared" si="95"/>
        <v>0</v>
      </c>
      <c r="IDL36" s="26">
        <f t="shared" si="95"/>
        <v>357993.69349605299</v>
      </c>
      <c r="IDM36" s="26">
        <f t="shared" si="95"/>
        <v>0</v>
      </c>
      <c r="IDN36" s="26">
        <f t="shared" si="95"/>
        <v>0</v>
      </c>
      <c r="IDO36" s="26">
        <f t="shared" si="95"/>
        <v>0</v>
      </c>
      <c r="IDP36" s="26">
        <f t="shared" si="95"/>
        <v>0</v>
      </c>
      <c r="IDQ36" s="26">
        <f t="shared" si="95"/>
        <v>0</v>
      </c>
      <c r="IDR36" s="26">
        <f t="shared" si="95"/>
        <v>357993.69349605299</v>
      </c>
      <c r="IDS36" s="26">
        <f t="shared" si="95"/>
        <v>0</v>
      </c>
      <c r="IDT36" s="26">
        <f t="shared" si="95"/>
        <v>0</v>
      </c>
      <c r="IDU36" s="26">
        <f t="shared" si="95"/>
        <v>0</v>
      </c>
      <c r="IDV36" s="26">
        <f t="shared" si="95"/>
        <v>0</v>
      </c>
      <c r="IDW36" s="26">
        <f t="shared" si="95"/>
        <v>0</v>
      </c>
      <c r="IDX36" s="26">
        <f t="shared" si="95"/>
        <v>357993.69349605299</v>
      </c>
      <c r="IDY36" s="26">
        <f t="shared" si="95"/>
        <v>0</v>
      </c>
      <c r="IDZ36" s="26">
        <f t="shared" si="95"/>
        <v>0</v>
      </c>
      <c r="IEA36" s="26">
        <f t="shared" si="95"/>
        <v>0</v>
      </c>
      <c r="IEB36" s="26">
        <f t="shared" si="95"/>
        <v>0</v>
      </c>
      <c r="IEC36" s="26">
        <f t="shared" ref="IEC36:IGN36" si="96">SUM(IDW34:IDW37)</f>
        <v>0</v>
      </c>
      <c r="IED36" s="26">
        <f t="shared" si="96"/>
        <v>357993.69349605299</v>
      </c>
      <c r="IEE36" s="26">
        <f t="shared" si="96"/>
        <v>0</v>
      </c>
      <c r="IEF36" s="26">
        <f t="shared" si="96"/>
        <v>0</v>
      </c>
      <c r="IEG36" s="26">
        <f t="shared" si="96"/>
        <v>0</v>
      </c>
      <c r="IEH36" s="26">
        <f t="shared" si="96"/>
        <v>0</v>
      </c>
      <c r="IEI36" s="26">
        <f t="shared" si="96"/>
        <v>0</v>
      </c>
      <c r="IEJ36" s="26">
        <f t="shared" si="96"/>
        <v>357993.69349605299</v>
      </c>
      <c r="IEK36" s="26">
        <f t="shared" si="96"/>
        <v>0</v>
      </c>
      <c r="IEL36" s="26">
        <f t="shared" si="96"/>
        <v>0</v>
      </c>
      <c r="IEM36" s="26">
        <f t="shared" si="96"/>
        <v>0</v>
      </c>
      <c r="IEN36" s="26">
        <f t="shared" si="96"/>
        <v>0</v>
      </c>
      <c r="IEO36" s="26">
        <f t="shared" si="96"/>
        <v>0</v>
      </c>
      <c r="IEP36" s="26">
        <f t="shared" si="96"/>
        <v>357993.69349605299</v>
      </c>
      <c r="IEQ36" s="26">
        <f t="shared" si="96"/>
        <v>0</v>
      </c>
      <c r="IER36" s="26">
        <f t="shared" si="96"/>
        <v>0</v>
      </c>
      <c r="IES36" s="26">
        <f t="shared" si="96"/>
        <v>0</v>
      </c>
      <c r="IET36" s="26">
        <f t="shared" si="96"/>
        <v>0</v>
      </c>
      <c r="IEU36" s="26">
        <f t="shared" si="96"/>
        <v>0</v>
      </c>
      <c r="IEV36" s="26">
        <f t="shared" si="96"/>
        <v>357993.69349605299</v>
      </c>
      <c r="IEW36" s="26">
        <f t="shared" si="96"/>
        <v>0</v>
      </c>
      <c r="IEX36" s="26">
        <f t="shared" si="96"/>
        <v>0</v>
      </c>
      <c r="IEY36" s="26">
        <f t="shared" si="96"/>
        <v>0</v>
      </c>
      <c r="IEZ36" s="26">
        <f t="shared" si="96"/>
        <v>0</v>
      </c>
      <c r="IFA36" s="26">
        <f t="shared" si="96"/>
        <v>0</v>
      </c>
      <c r="IFB36" s="26">
        <f t="shared" si="96"/>
        <v>357993.69349605299</v>
      </c>
      <c r="IFC36" s="26">
        <f t="shared" si="96"/>
        <v>0</v>
      </c>
      <c r="IFD36" s="26">
        <f t="shared" si="96"/>
        <v>0</v>
      </c>
      <c r="IFE36" s="26">
        <f t="shared" si="96"/>
        <v>0</v>
      </c>
      <c r="IFF36" s="26">
        <f t="shared" si="96"/>
        <v>0</v>
      </c>
      <c r="IFG36" s="26">
        <f t="shared" si="96"/>
        <v>0</v>
      </c>
      <c r="IFH36" s="26">
        <f t="shared" si="96"/>
        <v>357993.69349605299</v>
      </c>
      <c r="IFI36" s="26">
        <f t="shared" si="96"/>
        <v>0</v>
      </c>
      <c r="IFJ36" s="26">
        <f t="shared" si="96"/>
        <v>0</v>
      </c>
      <c r="IFK36" s="26">
        <f t="shared" si="96"/>
        <v>0</v>
      </c>
      <c r="IFL36" s="26">
        <f t="shared" si="96"/>
        <v>0</v>
      </c>
      <c r="IFM36" s="26">
        <f t="shared" si="96"/>
        <v>0</v>
      </c>
      <c r="IFN36" s="26">
        <f t="shared" si="96"/>
        <v>357993.69349605299</v>
      </c>
      <c r="IFO36" s="26">
        <f t="shared" si="96"/>
        <v>0</v>
      </c>
      <c r="IFP36" s="26">
        <f t="shared" si="96"/>
        <v>0</v>
      </c>
      <c r="IFQ36" s="26">
        <f t="shared" si="96"/>
        <v>0</v>
      </c>
      <c r="IFR36" s="26">
        <f t="shared" si="96"/>
        <v>0</v>
      </c>
      <c r="IFS36" s="26">
        <f t="shared" si="96"/>
        <v>0</v>
      </c>
      <c r="IFT36" s="26">
        <f t="shared" si="96"/>
        <v>357993.69349605299</v>
      </c>
      <c r="IFU36" s="26">
        <f t="shared" si="96"/>
        <v>0</v>
      </c>
      <c r="IFV36" s="26">
        <f t="shared" si="96"/>
        <v>0</v>
      </c>
      <c r="IFW36" s="26">
        <f t="shared" si="96"/>
        <v>0</v>
      </c>
      <c r="IFX36" s="26">
        <f t="shared" si="96"/>
        <v>0</v>
      </c>
      <c r="IFY36" s="26">
        <f t="shared" si="96"/>
        <v>0</v>
      </c>
      <c r="IFZ36" s="26">
        <f t="shared" si="96"/>
        <v>357993.69349605299</v>
      </c>
      <c r="IGA36" s="26">
        <f t="shared" si="96"/>
        <v>0</v>
      </c>
      <c r="IGB36" s="26">
        <f t="shared" si="96"/>
        <v>0</v>
      </c>
      <c r="IGC36" s="26">
        <f t="shared" si="96"/>
        <v>0</v>
      </c>
      <c r="IGD36" s="26">
        <f t="shared" si="96"/>
        <v>0</v>
      </c>
      <c r="IGE36" s="26">
        <f t="shared" si="96"/>
        <v>0</v>
      </c>
      <c r="IGF36" s="26">
        <f t="shared" si="96"/>
        <v>357993.69349605299</v>
      </c>
      <c r="IGG36" s="26">
        <f t="shared" si="96"/>
        <v>0</v>
      </c>
      <c r="IGH36" s="26">
        <f t="shared" si="96"/>
        <v>0</v>
      </c>
      <c r="IGI36" s="26">
        <f t="shared" si="96"/>
        <v>0</v>
      </c>
      <c r="IGJ36" s="26">
        <f t="shared" si="96"/>
        <v>0</v>
      </c>
      <c r="IGK36" s="26">
        <f t="shared" si="96"/>
        <v>0</v>
      </c>
      <c r="IGL36" s="26">
        <f t="shared" si="96"/>
        <v>357993.69349605299</v>
      </c>
      <c r="IGM36" s="26">
        <f t="shared" si="96"/>
        <v>0</v>
      </c>
      <c r="IGN36" s="26">
        <f t="shared" si="96"/>
        <v>0</v>
      </c>
      <c r="IGO36" s="26">
        <f t="shared" ref="IGO36:IIZ36" si="97">SUM(IGI34:IGI37)</f>
        <v>0</v>
      </c>
      <c r="IGP36" s="26">
        <f t="shared" si="97"/>
        <v>0</v>
      </c>
      <c r="IGQ36" s="26">
        <f t="shared" si="97"/>
        <v>0</v>
      </c>
      <c r="IGR36" s="26">
        <f t="shared" si="97"/>
        <v>357993.69349605299</v>
      </c>
      <c r="IGS36" s="26">
        <f t="shared" si="97"/>
        <v>0</v>
      </c>
      <c r="IGT36" s="26">
        <f t="shared" si="97"/>
        <v>0</v>
      </c>
      <c r="IGU36" s="26">
        <f t="shared" si="97"/>
        <v>0</v>
      </c>
      <c r="IGV36" s="26">
        <f t="shared" si="97"/>
        <v>0</v>
      </c>
      <c r="IGW36" s="26">
        <f t="shared" si="97"/>
        <v>0</v>
      </c>
      <c r="IGX36" s="26">
        <f t="shared" si="97"/>
        <v>357993.69349605299</v>
      </c>
      <c r="IGY36" s="26">
        <f t="shared" si="97"/>
        <v>0</v>
      </c>
      <c r="IGZ36" s="26">
        <f t="shared" si="97"/>
        <v>0</v>
      </c>
      <c r="IHA36" s="26">
        <f t="shared" si="97"/>
        <v>0</v>
      </c>
      <c r="IHB36" s="26">
        <f t="shared" si="97"/>
        <v>0</v>
      </c>
      <c r="IHC36" s="26">
        <f t="shared" si="97"/>
        <v>0</v>
      </c>
      <c r="IHD36" s="26">
        <f t="shared" si="97"/>
        <v>357993.69349605299</v>
      </c>
      <c r="IHE36" s="26">
        <f t="shared" si="97"/>
        <v>0</v>
      </c>
      <c r="IHF36" s="26">
        <f t="shared" si="97"/>
        <v>0</v>
      </c>
      <c r="IHG36" s="26">
        <f t="shared" si="97"/>
        <v>0</v>
      </c>
      <c r="IHH36" s="26">
        <f t="shared" si="97"/>
        <v>0</v>
      </c>
      <c r="IHI36" s="26">
        <f t="shared" si="97"/>
        <v>0</v>
      </c>
      <c r="IHJ36" s="26">
        <f t="shared" si="97"/>
        <v>357993.69349605299</v>
      </c>
      <c r="IHK36" s="26">
        <f t="shared" si="97"/>
        <v>0</v>
      </c>
      <c r="IHL36" s="26">
        <f t="shared" si="97"/>
        <v>0</v>
      </c>
      <c r="IHM36" s="26">
        <f t="shared" si="97"/>
        <v>0</v>
      </c>
      <c r="IHN36" s="26">
        <f t="shared" si="97"/>
        <v>0</v>
      </c>
      <c r="IHO36" s="26">
        <f t="shared" si="97"/>
        <v>0</v>
      </c>
      <c r="IHP36" s="26">
        <f t="shared" si="97"/>
        <v>357993.69349605299</v>
      </c>
      <c r="IHQ36" s="26">
        <f t="shared" si="97"/>
        <v>0</v>
      </c>
      <c r="IHR36" s="26">
        <f t="shared" si="97"/>
        <v>0</v>
      </c>
      <c r="IHS36" s="26">
        <f t="shared" si="97"/>
        <v>0</v>
      </c>
      <c r="IHT36" s="26">
        <f t="shared" si="97"/>
        <v>0</v>
      </c>
      <c r="IHU36" s="26">
        <f t="shared" si="97"/>
        <v>0</v>
      </c>
      <c r="IHV36" s="26">
        <f t="shared" si="97"/>
        <v>357993.69349605299</v>
      </c>
      <c r="IHW36" s="26">
        <f t="shared" si="97"/>
        <v>0</v>
      </c>
      <c r="IHX36" s="26">
        <f t="shared" si="97"/>
        <v>0</v>
      </c>
      <c r="IHY36" s="26">
        <f t="shared" si="97"/>
        <v>0</v>
      </c>
      <c r="IHZ36" s="26">
        <f t="shared" si="97"/>
        <v>0</v>
      </c>
      <c r="IIA36" s="26">
        <f t="shared" si="97"/>
        <v>0</v>
      </c>
      <c r="IIB36" s="26">
        <f t="shared" si="97"/>
        <v>357993.69349605299</v>
      </c>
      <c r="IIC36" s="26">
        <f t="shared" si="97"/>
        <v>0</v>
      </c>
      <c r="IID36" s="26">
        <f t="shared" si="97"/>
        <v>0</v>
      </c>
      <c r="IIE36" s="26">
        <f t="shared" si="97"/>
        <v>0</v>
      </c>
      <c r="IIF36" s="26">
        <f t="shared" si="97"/>
        <v>0</v>
      </c>
      <c r="IIG36" s="26">
        <f t="shared" si="97"/>
        <v>0</v>
      </c>
      <c r="IIH36" s="26">
        <f t="shared" si="97"/>
        <v>357993.69349605299</v>
      </c>
      <c r="III36" s="26">
        <f t="shared" si="97"/>
        <v>0</v>
      </c>
      <c r="IIJ36" s="26">
        <f t="shared" si="97"/>
        <v>0</v>
      </c>
      <c r="IIK36" s="26">
        <f t="shared" si="97"/>
        <v>0</v>
      </c>
      <c r="IIL36" s="26">
        <f t="shared" si="97"/>
        <v>0</v>
      </c>
      <c r="IIM36" s="26">
        <f t="shared" si="97"/>
        <v>0</v>
      </c>
      <c r="IIN36" s="26">
        <f t="shared" si="97"/>
        <v>357993.69349605299</v>
      </c>
      <c r="IIO36" s="26">
        <f t="shared" si="97"/>
        <v>0</v>
      </c>
      <c r="IIP36" s="26">
        <f t="shared" si="97"/>
        <v>0</v>
      </c>
      <c r="IIQ36" s="26">
        <f t="shared" si="97"/>
        <v>0</v>
      </c>
      <c r="IIR36" s="26">
        <f t="shared" si="97"/>
        <v>0</v>
      </c>
      <c r="IIS36" s="26">
        <f t="shared" si="97"/>
        <v>0</v>
      </c>
      <c r="IIT36" s="26">
        <f t="shared" si="97"/>
        <v>357993.69349605299</v>
      </c>
      <c r="IIU36" s="26">
        <f t="shared" si="97"/>
        <v>0</v>
      </c>
      <c r="IIV36" s="26">
        <f t="shared" si="97"/>
        <v>0</v>
      </c>
      <c r="IIW36" s="26">
        <f t="shared" si="97"/>
        <v>0</v>
      </c>
      <c r="IIX36" s="26">
        <f t="shared" si="97"/>
        <v>0</v>
      </c>
      <c r="IIY36" s="26">
        <f t="shared" si="97"/>
        <v>0</v>
      </c>
      <c r="IIZ36" s="26">
        <f t="shared" si="97"/>
        <v>357993.69349605299</v>
      </c>
      <c r="IJA36" s="26">
        <f t="shared" ref="IJA36:ILL36" si="98">SUM(IIU34:IIU37)</f>
        <v>0</v>
      </c>
      <c r="IJB36" s="26">
        <f t="shared" si="98"/>
        <v>0</v>
      </c>
      <c r="IJC36" s="26">
        <f t="shared" si="98"/>
        <v>0</v>
      </c>
      <c r="IJD36" s="26">
        <f t="shared" si="98"/>
        <v>0</v>
      </c>
      <c r="IJE36" s="26">
        <f t="shared" si="98"/>
        <v>0</v>
      </c>
      <c r="IJF36" s="26">
        <f t="shared" si="98"/>
        <v>357993.69349605299</v>
      </c>
      <c r="IJG36" s="26">
        <f t="shared" si="98"/>
        <v>0</v>
      </c>
      <c r="IJH36" s="26">
        <f t="shared" si="98"/>
        <v>0</v>
      </c>
      <c r="IJI36" s="26">
        <f t="shared" si="98"/>
        <v>0</v>
      </c>
      <c r="IJJ36" s="26">
        <f t="shared" si="98"/>
        <v>0</v>
      </c>
      <c r="IJK36" s="26">
        <f t="shared" si="98"/>
        <v>0</v>
      </c>
      <c r="IJL36" s="26">
        <f t="shared" si="98"/>
        <v>357993.69349605299</v>
      </c>
      <c r="IJM36" s="26">
        <f t="shared" si="98"/>
        <v>0</v>
      </c>
      <c r="IJN36" s="26">
        <f t="shared" si="98"/>
        <v>0</v>
      </c>
      <c r="IJO36" s="26">
        <f t="shared" si="98"/>
        <v>0</v>
      </c>
      <c r="IJP36" s="26">
        <f t="shared" si="98"/>
        <v>0</v>
      </c>
      <c r="IJQ36" s="26">
        <f t="shared" si="98"/>
        <v>0</v>
      </c>
      <c r="IJR36" s="26">
        <f t="shared" si="98"/>
        <v>357993.69349605299</v>
      </c>
      <c r="IJS36" s="26">
        <f t="shared" si="98"/>
        <v>0</v>
      </c>
      <c r="IJT36" s="26">
        <f t="shared" si="98"/>
        <v>0</v>
      </c>
      <c r="IJU36" s="26">
        <f t="shared" si="98"/>
        <v>0</v>
      </c>
      <c r="IJV36" s="26">
        <f t="shared" si="98"/>
        <v>0</v>
      </c>
      <c r="IJW36" s="26">
        <f t="shared" si="98"/>
        <v>0</v>
      </c>
      <c r="IJX36" s="26">
        <f t="shared" si="98"/>
        <v>357993.69349605299</v>
      </c>
      <c r="IJY36" s="26">
        <f t="shared" si="98"/>
        <v>0</v>
      </c>
      <c r="IJZ36" s="26">
        <f t="shared" si="98"/>
        <v>0</v>
      </c>
      <c r="IKA36" s="26">
        <f t="shared" si="98"/>
        <v>0</v>
      </c>
      <c r="IKB36" s="26">
        <f t="shared" si="98"/>
        <v>0</v>
      </c>
      <c r="IKC36" s="26">
        <f t="shared" si="98"/>
        <v>0</v>
      </c>
      <c r="IKD36" s="26">
        <f t="shared" si="98"/>
        <v>357993.69349605299</v>
      </c>
      <c r="IKE36" s="26">
        <f t="shared" si="98"/>
        <v>0</v>
      </c>
      <c r="IKF36" s="26">
        <f t="shared" si="98"/>
        <v>0</v>
      </c>
      <c r="IKG36" s="26">
        <f t="shared" si="98"/>
        <v>0</v>
      </c>
      <c r="IKH36" s="26">
        <f t="shared" si="98"/>
        <v>0</v>
      </c>
      <c r="IKI36" s="26">
        <f t="shared" si="98"/>
        <v>0</v>
      </c>
      <c r="IKJ36" s="26">
        <f t="shared" si="98"/>
        <v>357993.69349605299</v>
      </c>
      <c r="IKK36" s="26">
        <f t="shared" si="98"/>
        <v>0</v>
      </c>
      <c r="IKL36" s="26">
        <f t="shared" si="98"/>
        <v>0</v>
      </c>
      <c r="IKM36" s="26">
        <f t="shared" si="98"/>
        <v>0</v>
      </c>
      <c r="IKN36" s="26">
        <f t="shared" si="98"/>
        <v>0</v>
      </c>
      <c r="IKO36" s="26">
        <f t="shared" si="98"/>
        <v>0</v>
      </c>
      <c r="IKP36" s="26">
        <f t="shared" si="98"/>
        <v>357993.69349605299</v>
      </c>
      <c r="IKQ36" s="26">
        <f t="shared" si="98"/>
        <v>0</v>
      </c>
      <c r="IKR36" s="26">
        <f t="shared" si="98"/>
        <v>0</v>
      </c>
      <c r="IKS36" s="26">
        <f t="shared" si="98"/>
        <v>0</v>
      </c>
      <c r="IKT36" s="26">
        <f t="shared" si="98"/>
        <v>0</v>
      </c>
      <c r="IKU36" s="26">
        <f t="shared" si="98"/>
        <v>0</v>
      </c>
      <c r="IKV36" s="26">
        <f t="shared" si="98"/>
        <v>357993.69349605299</v>
      </c>
      <c r="IKW36" s="26">
        <f t="shared" si="98"/>
        <v>0</v>
      </c>
      <c r="IKX36" s="26">
        <f t="shared" si="98"/>
        <v>0</v>
      </c>
      <c r="IKY36" s="26">
        <f t="shared" si="98"/>
        <v>0</v>
      </c>
      <c r="IKZ36" s="26">
        <f t="shared" si="98"/>
        <v>0</v>
      </c>
      <c r="ILA36" s="26">
        <f t="shared" si="98"/>
        <v>0</v>
      </c>
      <c r="ILB36" s="26">
        <f t="shared" si="98"/>
        <v>357993.69349605299</v>
      </c>
      <c r="ILC36" s="26">
        <f t="shared" si="98"/>
        <v>0</v>
      </c>
      <c r="ILD36" s="26">
        <f t="shared" si="98"/>
        <v>0</v>
      </c>
      <c r="ILE36" s="26">
        <f t="shared" si="98"/>
        <v>0</v>
      </c>
      <c r="ILF36" s="26">
        <f t="shared" si="98"/>
        <v>0</v>
      </c>
      <c r="ILG36" s="26">
        <f t="shared" si="98"/>
        <v>0</v>
      </c>
      <c r="ILH36" s="26">
        <f t="shared" si="98"/>
        <v>357993.69349605299</v>
      </c>
      <c r="ILI36" s="26">
        <f t="shared" si="98"/>
        <v>0</v>
      </c>
      <c r="ILJ36" s="26">
        <f t="shared" si="98"/>
        <v>0</v>
      </c>
      <c r="ILK36" s="26">
        <f t="shared" si="98"/>
        <v>0</v>
      </c>
      <c r="ILL36" s="26">
        <f t="shared" si="98"/>
        <v>0</v>
      </c>
      <c r="ILM36" s="26">
        <f t="shared" ref="ILM36:INX36" si="99">SUM(ILG34:ILG37)</f>
        <v>0</v>
      </c>
      <c r="ILN36" s="26">
        <f t="shared" si="99"/>
        <v>357993.69349605299</v>
      </c>
      <c r="ILO36" s="26">
        <f t="shared" si="99"/>
        <v>0</v>
      </c>
      <c r="ILP36" s="26">
        <f t="shared" si="99"/>
        <v>0</v>
      </c>
      <c r="ILQ36" s="26">
        <f t="shared" si="99"/>
        <v>0</v>
      </c>
      <c r="ILR36" s="26">
        <f t="shared" si="99"/>
        <v>0</v>
      </c>
      <c r="ILS36" s="26">
        <f t="shared" si="99"/>
        <v>0</v>
      </c>
      <c r="ILT36" s="26">
        <f t="shared" si="99"/>
        <v>357993.69349605299</v>
      </c>
      <c r="ILU36" s="26">
        <f t="shared" si="99"/>
        <v>0</v>
      </c>
      <c r="ILV36" s="26">
        <f t="shared" si="99"/>
        <v>0</v>
      </c>
      <c r="ILW36" s="26">
        <f t="shared" si="99"/>
        <v>0</v>
      </c>
      <c r="ILX36" s="26">
        <f t="shared" si="99"/>
        <v>0</v>
      </c>
      <c r="ILY36" s="26">
        <f t="shared" si="99"/>
        <v>0</v>
      </c>
      <c r="ILZ36" s="26">
        <f t="shared" si="99"/>
        <v>357993.69349605299</v>
      </c>
      <c r="IMA36" s="26">
        <f t="shared" si="99"/>
        <v>0</v>
      </c>
      <c r="IMB36" s="26">
        <f t="shared" si="99"/>
        <v>0</v>
      </c>
      <c r="IMC36" s="26">
        <f t="shared" si="99"/>
        <v>0</v>
      </c>
      <c r="IMD36" s="26">
        <f t="shared" si="99"/>
        <v>0</v>
      </c>
      <c r="IME36" s="26">
        <f t="shared" si="99"/>
        <v>0</v>
      </c>
      <c r="IMF36" s="26">
        <f t="shared" si="99"/>
        <v>357993.69349605299</v>
      </c>
      <c r="IMG36" s="26">
        <f t="shared" si="99"/>
        <v>0</v>
      </c>
      <c r="IMH36" s="26">
        <f t="shared" si="99"/>
        <v>0</v>
      </c>
      <c r="IMI36" s="26">
        <f t="shared" si="99"/>
        <v>0</v>
      </c>
      <c r="IMJ36" s="26">
        <f t="shared" si="99"/>
        <v>0</v>
      </c>
      <c r="IMK36" s="26">
        <f t="shared" si="99"/>
        <v>0</v>
      </c>
      <c r="IML36" s="26">
        <f t="shared" si="99"/>
        <v>357993.69349605299</v>
      </c>
      <c r="IMM36" s="26">
        <f t="shared" si="99"/>
        <v>0</v>
      </c>
      <c r="IMN36" s="26">
        <f t="shared" si="99"/>
        <v>0</v>
      </c>
      <c r="IMO36" s="26">
        <f t="shared" si="99"/>
        <v>0</v>
      </c>
      <c r="IMP36" s="26">
        <f t="shared" si="99"/>
        <v>0</v>
      </c>
      <c r="IMQ36" s="26">
        <f t="shared" si="99"/>
        <v>0</v>
      </c>
      <c r="IMR36" s="26">
        <f t="shared" si="99"/>
        <v>357993.69349605299</v>
      </c>
      <c r="IMS36" s="26">
        <f t="shared" si="99"/>
        <v>0</v>
      </c>
      <c r="IMT36" s="26">
        <f t="shared" si="99"/>
        <v>0</v>
      </c>
      <c r="IMU36" s="26">
        <f t="shared" si="99"/>
        <v>0</v>
      </c>
      <c r="IMV36" s="26">
        <f t="shared" si="99"/>
        <v>0</v>
      </c>
      <c r="IMW36" s="26">
        <f t="shared" si="99"/>
        <v>0</v>
      </c>
      <c r="IMX36" s="26">
        <f t="shared" si="99"/>
        <v>357993.69349605299</v>
      </c>
      <c r="IMY36" s="26">
        <f t="shared" si="99"/>
        <v>0</v>
      </c>
      <c r="IMZ36" s="26">
        <f t="shared" si="99"/>
        <v>0</v>
      </c>
      <c r="INA36" s="26">
        <f t="shared" si="99"/>
        <v>0</v>
      </c>
      <c r="INB36" s="26">
        <f t="shared" si="99"/>
        <v>0</v>
      </c>
      <c r="INC36" s="26">
        <f t="shared" si="99"/>
        <v>0</v>
      </c>
      <c r="IND36" s="26">
        <f t="shared" si="99"/>
        <v>357993.69349605299</v>
      </c>
      <c r="INE36" s="26">
        <f t="shared" si="99"/>
        <v>0</v>
      </c>
      <c r="INF36" s="26">
        <f t="shared" si="99"/>
        <v>0</v>
      </c>
      <c r="ING36" s="26">
        <f t="shared" si="99"/>
        <v>0</v>
      </c>
      <c r="INH36" s="26">
        <f t="shared" si="99"/>
        <v>0</v>
      </c>
      <c r="INI36" s="26">
        <f t="shared" si="99"/>
        <v>0</v>
      </c>
      <c r="INJ36" s="26">
        <f t="shared" si="99"/>
        <v>357993.69349605299</v>
      </c>
      <c r="INK36" s="26">
        <f t="shared" si="99"/>
        <v>0</v>
      </c>
      <c r="INL36" s="26">
        <f t="shared" si="99"/>
        <v>0</v>
      </c>
      <c r="INM36" s="26">
        <f t="shared" si="99"/>
        <v>0</v>
      </c>
      <c r="INN36" s="26">
        <f t="shared" si="99"/>
        <v>0</v>
      </c>
      <c r="INO36" s="26">
        <f t="shared" si="99"/>
        <v>0</v>
      </c>
      <c r="INP36" s="26">
        <f t="shared" si="99"/>
        <v>357993.69349605299</v>
      </c>
      <c r="INQ36" s="26">
        <f t="shared" si="99"/>
        <v>0</v>
      </c>
      <c r="INR36" s="26">
        <f t="shared" si="99"/>
        <v>0</v>
      </c>
      <c r="INS36" s="26">
        <f t="shared" si="99"/>
        <v>0</v>
      </c>
      <c r="INT36" s="26">
        <f t="shared" si="99"/>
        <v>0</v>
      </c>
      <c r="INU36" s="26">
        <f t="shared" si="99"/>
        <v>0</v>
      </c>
      <c r="INV36" s="26">
        <f t="shared" si="99"/>
        <v>357993.69349605299</v>
      </c>
      <c r="INW36" s="26">
        <f t="shared" si="99"/>
        <v>0</v>
      </c>
      <c r="INX36" s="26">
        <f t="shared" si="99"/>
        <v>0</v>
      </c>
      <c r="INY36" s="26">
        <f t="shared" ref="INY36:IQJ36" si="100">SUM(INS34:INS37)</f>
        <v>0</v>
      </c>
      <c r="INZ36" s="26">
        <f t="shared" si="100"/>
        <v>0</v>
      </c>
      <c r="IOA36" s="26">
        <f t="shared" si="100"/>
        <v>0</v>
      </c>
      <c r="IOB36" s="26">
        <f t="shared" si="100"/>
        <v>357993.69349605299</v>
      </c>
      <c r="IOC36" s="26">
        <f t="shared" si="100"/>
        <v>0</v>
      </c>
      <c r="IOD36" s="26">
        <f t="shared" si="100"/>
        <v>0</v>
      </c>
      <c r="IOE36" s="26">
        <f t="shared" si="100"/>
        <v>0</v>
      </c>
      <c r="IOF36" s="26">
        <f t="shared" si="100"/>
        <v>0</v>
      </c>
      <c r="IOG36" s="26">
        <f t="shared" si="100"/>
        <v>0</v>
      </c>
      <c r="IOH36" s="26">
        <f t="shared" si="100"/>
        <v>357993.69349605299</v>
      </c>
      <c r="IOI36" s="26">
        <f t="shared" si="100"/>
        <v>0</v>
      </c>
      <c r="IOJ36" s="26">
        <f t="shared" si="100"/>
        <v>0</v>
      </c>
      <c r="IOK36" s="26">
        <f t="shared" si="100"/>
        <v>0</v>
      </c>
      <c r="IOL36" s="26">
        <f t="shared" si="100"/>
        <v>0</v>
      </c>
      <c r="IOM36" s="26">
        <f t="shared" si="100"/>
        <v>0</v>
      </c>
      <c r="ION36" s="26">
        <f t="shared" si="100"/>
        <v>357993.69349605299</v>
      </c>
      <c r="IOO36" s="26">
        <f t="shared" si="100"/>
        <v>0</v>
      </c>
      <c r="IOP36" s="26">
        <f t="shared" si="100"/>
        <v>0</v>
      </c>
      <c r="IOQ36" s="26">
        <f t="shared" si="100"/>
        <v>0</v>
      </c>
      <c r="IOR36" s="26">
        <f t="shared" si="100"/>
        <v>0</v>
      </c>
      <c r="IOS36" s="26">
        <f t="shared" si="100"/>
        <v>0</v>
      </c>
      <c r="IOT36" s="26">
        <f t="shared" si="100"/>
        <v>357993.69349605299</v>
      </c>
      <c r="IOU36" s="26">
        <f t="shared" si="100"/>
        <v>0</v>
      </c>
      <c r="IOV36" s="26">
        <f t="shared" si="100"/>
        <v>0</v>
      </c>
      <c r="IOW36" s="26">
        <f t="shared" si="100"/>
        <v>0</v>
      </c>
      <c r="IOX36" s="26">
        <f t="shared" si="100"/>
        <v>0</v>
      </c>
      <c r="IOY36" s="26">
        <f t="shared" si="100"/>
        <v>0</v>
      </c>
      <c r="IOZ36" s="26">
        <f t="shared" si="100"/>
        <v>357993.69349605299</v>
      </c>
      <c r="IPA36" s="26">
        <f t="shared" si="100"/>
        <v>0</v>
      </c>
      <c r="IPB36" s="26">
        <f t="shared" si="100"/>
        <v>0</v>
      </c>
      <c r="IPC36" s="26">
        <f t="shared" si="100"/>
        <v>0</v>
      </c>
      <c r="IPD36" s="26">
        <f t="shared" si="100"/>
        <v>0</v>
      </c>
      <c r="IPE36" s="26">
        <f t="shared" si="100"/>
        <v>0</v>
      </c>
      <c r="IPF36" s="26">
        <f t="shared" si="100"/>
        <v>357993.69349605299</v>
      </c>
      <c r="IPG36" s="26">
        <f t="shared" si="100"/>
        <v>0</v>
      </c>
      <c r="IPH36" s="26">
        <f t="shared" si="100"/>
        <v>0</v>
      </c>
      <c r="IPI36" s="26">
        <f t="shared" si="100"/>
        <v>0</v>
      </c>
      <c r="IPJ36" s="26">
        <f t="shared" si="100"/>
        <v>0</v>
      </c>
      <c r="IPK36" s="26">
        <f t="shared" si="100"/>
        <v>0</v>
      </c>
      <c r="IPL36" s="26">
        <f t="shared" si="100"/>
        <v>357993.69349605299</v>
      </c>
      <c r="IPM36" s="26">
        <f t="shared" si="100"/>
        <v>0</v>
      </c>
      <c r="IPN36" s="26">
        <f t="shared" si="100"/>
        <v>0</v>
      </c>
      <c r="IPO36" s="26">
        <f t="shared" si="100"/>
        <v>0</v>
      </c>
      <c r="IPP36" s="26">
        <f t="shared" si="100"/>
        <v>0</v>
      </c>
      <c r="IPQ36" s="26">
        <f t="shared" si="100"/>
        <v>0</v>
      </c>
      <c r="IPR36" s="26">
        <f t="shared" si="100"/>
        <v>357993.69349605299</v>
      </c>
      <c r="IPS36" s="26">
        <f t="shared" si="100"/>
        <v>0</v>
      </c>
      <c r="IPT36" s="26">
        <f t="shared" si="100"/>
        <v>0</v>
      </c>
      <c r="IPU36" s="26">
        <f t="shared" si="100"/>
        <v>0</v>
      </c>
      <c r="IPV36" s="26">
        <f t="shared" si="100"/>
        <v>0</v>
      </c>
      <c r="IPW36" s="26">
        <f t="shared" si="100"/>
        <v>0</v>
      </c>
      <c r="IPX36" s="26">
        <f t="shared" si="100"/>
        <v>357993.69349605299</v>
      </c>
      <c r="IPY36" s="26">
        <f t="shared" si="100"/>
        <v>0</v>
      </c>
      <c r="IPZ36" s="26">
        <f t="shared" si="100"/>
        <v>0</v>
      </c>
      <c r="IQA36" s="26">
        <f t="shared" si="100"/>
        <v>0</v>
      </c>
      <c r="IQB36" s="26">
        <f t="shared" si="100"/>
        <v>0</v>
      </c>
      <c r="IQC36" s="26">
        <f t="shared" si="100"/>
        <v>0</v>
      </c>
      <c r="IQD36" s="26">
        <f t="shared" si="100"/>
        <v>357993.69349605299</v>
      </c>
      <c r="IQE36" s="26">
        <f t="shared" si="100"/>
        <v>0</v>
      </c>
      <c r="IQF36" s="26">
        <f t="shared" si="100"/>
        <v>0</v>
      </c>
      <c r="IQG36" s="26">
        <f t="shared" si="100"/>
        <v>0</v>
      </c>
      <c r="IQH36" s="26">
        <f t="shared" si="100"/>
        <v>0</v>
      </c>
      <c r="IQI36" s="26">
        <f t="shared" si="100"/>
        <v>0</v>
      </c>
      <c r="IQJ36" s="26">
        <f t="shared" si="100"/>
        <v>357993.69349605299</v>
      </c>
      <c r="IQK36" s="26">
        <f t="shared" ref="IQK36:ISV36" si="101">SUM(IQE34:IQE37)</f>
        <v>0</v>
      </c>
      <c r="IQL36" s="26">
        <f t="shared" si="101"/>
        <v>0</v>
      </c>
      <c r="IQM36" s="26">
        <f t="shared" si="101"/>
        <v>0</v>
      </c>
      <c r="IQN36" s="26">
        <f t="shared" si="101"/>
        <v>0</v>
      </c>
      <c r="IQO36" s="26">
        <f t="shared" si="101"/>
        <v>0</v>
      </c>
      <c r="IQP36" s="26">
        <f t="shared" si="101"/>
        <v>357993.69349605299</v>
      </c>
      <c r="IQQ36" s="26">
        <f t="shared" si="101"/>
        <v>0</v>
      </c>
      <c r="IQR36" s="26">
        <f t="shared" si="101"/>
        <v>0</v>
      </c>
      <c r="IQS36" s="26">
        <f t="shared" si="101"/>
        <v>0</v>
      </c>
      <c r="IQT36" s="26">
        <f t="shared" si="101"/>
        <v>0</v>
      </c>
      <c r="IQU36" s="26">
        <f t="shared" si="101"/>
        <v>0</v>
      </c>
      <c r="IQV36" s="26">
        <f t="shared" si="101"/>
        <v>357993.69349605299</v>
      </c>
      <c r="IQW36" s="26">
        <f t="shared" si="101"/>
        <v>0</v>
      </c>
      <c r="IQX36" s="26">
        <f t="shared" si="101"/>
        <v>0</v>
      </c>
      <c r="IQY36" s="26">
        <f t="shared" si="101"/>
        <v>0</v>
      </c>
      <c r="IQZ36" s="26">
        <f t="shared" si="101"/>
        <v>0</v>
      </c>
      <c r="IRA36" s="26">
        <f t="shared" si="101"/>
        <v>0</v>
      </c>
      <c r="IRB36" s="26">
        <f t="shared" si="101"/>
        <v>357993.69349605299</v>
      </c>
      <c r="IRC36" s="26">
        <f t="shared" si="101"/>
        <v>0</v>
      </c>
      <c r="IRD36" s="26">
        <f t="shared" si="101"/>
        <v>0</v>
      </c>
      <c r="IRE36" s="26">
        <f t="shared" si="101"/>
        <v>0</v>
      </c>
      <c r="IRF36" s="26">
        <f t="shared" si="101"/>
        <v>0</v>
      </c>
      <c r="IRG36" s="26">
        <f t="shared" si="101"/>
        <v>0</v>
      </c>
      <c r="IRH36" s="26">
        <f t="shared" si="101"/>
        <v>357993.69349605299</v>
      </c>
      <c r="IRI36" s="26">
        <f t="shared" si="101"/>
        <v>0</v>
      </c>
      <c r="IRJ36" s="26">
        <f t="shared" si="101"/>
        <v>0</v>
      </c>
      <c r="IRK36" s="26">
        <f t="shared" si="101"/>
        <v>0</v>
      </c>
      <c r="IRL36" s="26">
        <f t="shared" si="101"/>
        <v>0</v>
      </c>
      <c r="IRM36" s="26">
        <f t="shared" si="101"/>
        <v>0</v>
      </c>
      <c r="IRN36" s="26">
        <f t="shared" si="101"/>
        <v>357993.69349605299</v>
      </c>
      <c r="IRO36" s="26">
        <f t="shared" si="101"/>
        <v>0</v>
      </c>
      <c r="IRP36" s="26">
        <f t="shared" si="101"/>
        <v>0</v>
      </c>
      <c r="IRQ36" s="26">
        <f t="shared" si="101"/>
        <v>0</v>
      </c>
      <c r="IRR36" s="26">
        <f t="shared" si="101"/>
        <v>0</v>
      </c>
      <c r="IRS36" s="26">
        <f t="shared" si="101"/>
        <v>0</v>
      </c>
      <c r="IRT36" s="26">
        <f t="shared" si="101"/>
        <v>357993.69349605299</v>
      </c>
      <c r="IRU36" s="26">
        <f t="shared" si="101"/>
        <v>0</v>
      </c>
      <c r="IRV36" s="26">
        <f t="shared" si="101"/>
        <v>0</v>
      </c>
      <c r="IRW36" s="26">
        <f t="shared" si="101"/>
        <v>0</v>
      </c>
      <c r="IRX36" s="26">
        <f t="shared" si="101"/>
        <v>0</v>
      </c>
      <c r="IRY36" s="26">
        <f t="shared" si="101"/>
        <v>0</v>
      </c>
      <c r="IRZ36" s="26">
        <f t="shared" si="101"/>
        <v>357993.69349605299</v>
      </c>
      <c r="ISA36" s="26">
        <f t="shared" si="101"/>
        <v>0</v>
      </c>
      <c r="ISB36" s="26">
        <f t="shared" si="101"/>
        <v>0</v>
      </c>
      <c r="ISC36" s="26">
        <f t="shared" si="101"/>
        <v>0</v>
      </c>
      <c r="ISD36" s="26">
        <f t="shared" si="101"/>
        <v>0</v>
      </c>
      <c r="ISE36" s="26">
        <f t="shared" si="101"/>
        <v>0</v>
      </c>
      <c r="ISF36" s="26">
        <f t="shared" si="101"/>
        <v>357993.69349605299</v>
      </c>
      <c r="ISG36" s="26">
        <f t="shared" si="101"/>
        <v>0</v>
      </c>
      <c r="ISH36" s="26">
        <f t="shared" si="101"/>
        <v>0</v>
      </c>
      <c r="ISI36" s="26">
        <f t="shared" si="101"/>
        <v>0</v>
      </c>
      <c r="ISJ36" s="26">
        <f t="shared" si="101"/>
        <v>0</v>
      </c>
      <c r="ISK36" s="26">
        <f t="shared" si="101"/>
        <v>0</v>
      </c>
      <c r="ISL36" s="26">
        <f t="shared" si="101"/>
        <v>357993.69349605299</v>
      </c>
      <c r="ISM36" s="26">
        <f t="shared" si="101"/>
        <v>0</v>
      </c>
      <c r="ISN36" s="26">
        <f t="shared" si="101"/>
        <v>0</v>
      </c>
      <c r="ISO36" s="26">
        <f t="shared" si="101"/>
        <v>0</v>
      </c>
      <c r="ISP36" s="26">
        <f t="shared" si="101"/>
        <v>0</v>
      </c>
      <c r="ISQ36" s="26">
        <f t="shared" si="101"/>
        <v>0</v>
      </c>
      <c r="ISR36" s="26">
        <f t="shared" si="101"/>
        <v>357993.69349605299</v>
      </c>
      <c r="ISS36" s="26">
        <f t="shared" si="101"/>
        <v>0</v>
      </c>
      <c r="IST36" s="26">
        <f t="shared" si="101"/>
        <v>0</v>
      </c>
      <c r="ISU36" s="26">
        <f t="shared" si="101"/>
        <v>0</v>
      </c>
      <c r="ISV36" s="26">
        <f t="shared" si="101"/>
        <v>0</v>
      </c>
      <c r="ISW36" s="26">
        <f t="shared" ref="ISW36:IVH36" si="102">SUM(ISQ34:ISQ37)</f>
        <v>0</v>
      </c>
      <c r="ISX36" s="26">
        <f t="shared" si="102"/>
        <v>357993.69349605299</v>
      </c>
      <c r="ISY36" s="26">
        <f t="shared" si="102"/>
        <v>0</v>
      </c>
      <c r="ISZ36" s="26">
        <f t="shared" si="102"/>
        <v>0</v>
      </c>
      <c r="ITA36" s="26">
        <f t="shared" si="102"/>
        <v>0</v>
      </c>
      <c r="ITB36" s="26">
        <f t="shared" si="102"/>
        <v>0</v>
      </c>
      <c r="ITC36" s="26">
        <f t="shared" si="102"/>
        <v>0</v>
      </c>
      <c r="ITD36" s="26">
        <f t="shared" si="102"/>
        <v>357993.69349605299</v>
      </c>
      <c r="ITE36" s="26">
        <f t="shared" si="102"/>
        <v>0</v>
      </c>
      <c r="ITF36" s="26">
        <f t="shared" si="102"/>
        <v>0</v>
      </c>
      <c r="ITG36" s="26">
        <f t="shared" si="102"/>
        <v>0</v>
      </c>
      <c r="ITH36" s="26">
        <f t="shared" si="102"/>
        <v>0</v>
      </c>
      <c r="ITI36" s="26">
        <f t="shared" si="102"/>
        <v>0</v>
      </c>
      <c r="ITJ36" s="26">
        <f t="shared" si="102"/>
        <v>357993.69349605299</v>
      </c>
      <c r="ITK36" s="26">
        <f t="shared" si="102"/>
        <v>0</v>
      </c>
      <c r="ITL36" s="26">
        <f t="shared" si="102"/>
        <v>0</v>
      </c>
      <c r="ITM36" s="26">
        <f t="shared" si="102"/>
        <v>0</v>
      </c>
      <c r="ITN36" s="26">
        <f t="shared" si="102"/>
        <v>0</v>
      </c>
      <c r="ITO36" s="26">
        <f t="shared" si="102"/>
        <v>0</v>
      </c>
      <c r="ITP36" s="26">
        <f t="shared" si="102"/>
        <v>357993.69349605299</v>
      </c>
      <c r="ITQ36" s="26">
        <f t="shared" si="102"/>
        <v>0</v>
      </c>
      <c r="ITR36" s="26">
        <f t="shared" si="102"/>
        <v>0</v>
      </c>
      <c r="ITS36" s="26">
        <f t="shared" si="102"/>
        <v>0</v>
      </c>
      <c r="ITT36" s="26">
        <f t="shared" si="102"/>
        <v>0</v>
      </c>
      <c r="ITU36" s="26">
        <f t="shared" si="102"/>
        <v>0</v>
      </c>
      <c r="ITV36" s="26">
        <f t="shared" si="102"/>
        <v>357993.69349605299</v>
      </c>
      <c r="ITW36" s="26">
        <f t="shared" si="102"/>
        <v>0</v>
      </c>
      <c r="ITX36" s="26">
        <f t="shared" si="102"/>
        <v>0</v>
      </c>
      <c r="ITY36" s="26">
        <f t="shared" si="102"/>
        <v>0</v>
      </c>
      <c r="ITZ36" s="26">
        <f t="shared" si="102"/>
        <v>0</v>
      </c>
      <c r="IUA36" s="26">
        <f t="shared" si="102"/>
        <v>0</v>
      </c>
      <c r="IUB36" s="26">
        <f t="shared" si="102"/>
        <v>357993.69349605299</v>
      </c>
      <c r="IUC36" s="26">
        <f t="shared" si="102"/>
        <v>0</v>
      </c>
      <c r="IUD36" s="26">
        <f t="shared" si="102"/>
        <v>0</v>
      </c>
      <c r="IUE36" s="26">
        <f t="shared" si="102"/>
        <v>0</v>
      </c>
      <c r="IUF36" s="26">
        <f t="shared" si="102"/>
        <v>0</v>
      </c>
      <c r="IUG36" s="26">
        <f t="shared" si="102"/>
        <v>0</v>
      </c>
      <c r="IUH36" s="26">
        <f t="shared" si="102"/>
        <v>357993.69349605299</v>
      </c>
      <c r="IUI36" s="26">
        <f t="shared" si="102"/>
        <v>0</v>
      </c>
      <c r="IUJ36" s="26">
        <f t="shared" si="102"/>
        <v>0</v>
      </c>
      <c r="IUK36" s="26">
        <f t="shared" si="102"/>
        <v>0</v>
      </c>
      <c r="IUL36" s="26">
        <f t="shared" si="102"/>
        <v>0</v>
      </c>
      <c r="IUM36" s="26">
        <f t="shared" si="102"/>
        <v>0</v>
      </c>
      <c r="IUN36" s="26">
        <f t="shared" si="102"/>
        <v>357993.69349605299</v>
      </c>
      <c r="IUO36" s="26">
        <f t="shared" si="102"/>
        <v>0</v>
      </c>
      <c r="IUP36" s="26">
        <f t="shared" si="102"/>
        <v>0</v>
      </c>
      <c r="IUQ36" s="26">
        <f t="shared" si="102"/>
        <v>0</v>
      </c>
      <c r="IUR36" s="26">
        <f t="shared" si="102"/>
        <v>0</v>
      </c>
      <c r="IUS36" s="26">
        <f t="shared" si="102"/>
        <v>0</v>
      </c>
      <c r="IUT36" s="26">
        <f t="shared" si="102"/>
        <v>357993.69349605299</v>
      </c>
      <c r="IUU36" s="26">
        <f t="shared" si="102"/>
        <v>0</v>
      </c>
      <c r="IUV36" s="26">
        <f t="shared" si="102"/>
        <v>0</v>
      </c>
      <c r="IUW36" s="26">
        <f t="shared" si="102"/>
        <v>0</v>
      </c>
      <c r="IUX36" s="26">
        <f t="shared" si="102"/>
        <v>0</v>
      </c>
      <c r="IUY36" s="26">
        <f t="shared" si="102"/>
        <v>0</v>
      </c>
      <c r="IUZ36" s="26">
        <f t="shared" si="102"/>
        <v>357993.69349605299</v>
      </c>
      <c r="IVA36" s="26">
        <f t="shared" si="102"/>
        <v>0</v>
      </c>
      <c r="IVB36" s="26">
        <f t="shared" si="102"/>
        <v>0</v>
      </c>
      <c r="IVC36" s="26">
        <f t="shared" si="102"/>
        <v>0</v>
      </c>
      <c r="IVD36" s="26">
        <f t="shared" si="102"/>
        <v>0</v>
      </c>
      <c r="IVE36" s="26">
        <f t="shared" si="102"/>
        <v>0</v>
      </c>
      <c r="IVF36" s="26">
        <f t="shared" si="102"/>
        <v>357993.69349605299</v>
      </c>
      <c r="IVG36" s="26">
        <f t="shared" si="102"/>
        <v>0</v>
      </c>
      <c r="IVH36" s="26">
        <f t="shared" si="102"/>
        <v>0</v>
      </c>
      <c r="IVI36" s="26">
        <f t="shared" ref="IVI36:IXT36" si="103">SUM(IVC34:IVC37)</f>
        <v>0</v>
      </c>
      <c r="IVJ36" s="26">
        <f t="shared" si="103"/>
        <v>0</v>
      </c>
      <c r="IVK36" s="26">
        <f t="shared" si="103"/>
        <v>0</v>
      </c>
      <c r="IVL36" s="26">
        <f t="shared" si="103"/>
        <v>357993.69349605299</v>
      </c>
      <c r="IVM36" s="26">
        <f t="shared" si="103"/>
        <v>0</v>
      </c>
      <c r="IVN36" s="26">
        <f t="shared" si="103"/>
        <v>0</v>
      </c>
      <c r="IVO36" s="26">
        <f t="shared" si="103"/>
        <v>0</v>
      </c>
      <c r="IVP36" s="26">
        <f t="shared" si="103"/>
        <v>0</v>
      </c>
      <c r="IVQ36" s="26">
        <f t="shared" si="103"/>
        <v>0</v>
      </c>
      <c r="IVR36" s="26">
        <f t="shared" si="103"/>
        <v>357993.69349605299</v>
      </c>
      <c r="IVS36" s="26">
        <f t="shared" si="103"/>
        <v>0</v>
      </c>
      <c r="IVT36" s="26">
        <f t="shared" si="103"/>
        <v>0</v>
      </c>
      <c r="IVU36" s="26">
        <f t="shared" si="103"/>
        <v>0</v>
      </c>
      <c r="IVV36" s="26">
        <f t="shared" si="103"/>
        <v>0</v>
      </c>
      <c r="IVW36" s="26">
        <f t="shared" si="103"/>
        <v>0</v>
      </c>
      <c r="IVX36" s="26">
        <f t="shared" si="103"/>
        <v>357993.69349605299</v>
      </c>
      <c r="IVY36" s="26">
        <f t="shared" si="103"/>
        <v>0</v>
      </c>
      <c r="IVZ36" s="26">
        <f t="shared" si="103"/>
        <v>0</v>
      </c>
      <c r="IWA36" s="26">
        <f t="shared" si="103"/>
        <v>0</v>
      </c>
      <c r="IWB36" s="26">
        <f t="shared" si="103"/>
        <v>0</v>
      </c>
      <c r="IWC36" s="26">
        <f t="shared" si="103"/>
        <v>0</v>
      </c>
      <c r="IWD36" s="26">
        <f t="shared" si="103"/>
        <v>357993.69349605299</v>
      </c>
      <c r="IWE36" s="26">
        <f t="shared" si="103"/>
        <v>0</v>
      </c>
      <c r="IWF36" s="26">
        <f t="shared" si="103"/>
        <v>0</v>
      </c>
      <c r="IWG36" s="26">
        <f t="shared" si="103"/>
        <v>0</v>
      </c>
      <c r="IWH36" s="26">
        <f t="shared" si="103"/>
        <v>0</v>
      </c>
      <c r="IWI36" s="26">
        <f t="shared" si="103"/>
        <v>0</v>
      </c>
      <c r="IWJ36" s="26">
        <f t="shared" si="103"/>
        <v>357993.69349605299</v>
      </c>
      <c r="IWK36" s="26">
        <f t="shared" si="103"/>
        <v>0</v>
      </c>
      <c r="IWL36" s="26">
        <f t="shared" si="103"/>
        <v>0</v>
      </c>
      <c r="IWM36" s="26">
        <f t="shared" si="103"/>
        <v>0</v>
      </c>
      <c r="IWN36" s="26">
        <f t="shared" si="103"/>
        <v>0</v>
      </c>
      <c r="IWO36" s="26">
        <f t="shared" si="103"/>
        <v>0</v>
      </c>
      <c r="IWP36" s="26">
        <f t="shared" si="103"/>
        <v>357993.69349605299</v>
      </c>
      <c r="IWQ36" s="26">
        <f t="shared" si="103"/>
        <v>0</v>
      </c>
      <c r="IWR36" s="26">
        <f t="shared" si="103"/>
        <v>0</v>
      </c>
      <c r="IWS36" s="26">
        <f t="shared" si="103"/>
        <v>0</v>
      </c>
      <c r="IWT36" s="26">
        <f t="shared" si="103"/>
        <v>0</v>
      </c>
      <c r="IWU36" s="26">
        <f t="shared" si="103"/>
        <v>0</v>
      </c>
      <c r="IWV36" s="26">
        <f t="shared" si="103"/>
        <v>357993.69349605299</v>
      </c>
      <c r="IWW36" s="26">
        <f t="shared" si="103"/>
        <v>0</v>
      </c>
      <c r="IWX36" s="26">
        <f t="shared" si="103"/>
        <v>0</v>
      </c>
      <c r="IWY36" s="26">
        <f t="shared" si="103"/>
        <v>0</v>
      </c>
      <c r="IWZ36" s="26">
        <f t="shared" si="103"/>
        <v>0</v>
      </c>
      <c r="IXA36" s="26">
        <f t="shared" si="103"/>
        <v>0</v>
      </c>
      <c r="IXB36" s="26">
        <f t="shared" si="103"/>
        <v>357993.69349605299</v>
      </c>
      <c r="IXC36" s="26">
        <f t="shared" si="103"/>
        <v>0</v>
      </c>
      <c r="IXD36" s="26">
        <f t="shared" si="103"/>
        <v>0</v>
      </c>
      <c r="IXE36" s="26">
        <f t="shared" si="103"/>
        <v>0</v>
      </c>
      <c r="IXF36" s="26">
        <f t="shared" si="103"/>
        <v>0</v>
      </c>
      <c r="IXG36" s="26">
        <f t="shared" si="103"/>
        <v>0</v>
      </c>
      <c r="IXH36" s="26">
        <f t="shared" si="103"/>
        <v>357993.69349605299</v>
      </c>
      <c r="IXI36" s="26">
        <f t="shared" si="103"/>
        <v>0</v>
      </c>
      <c r="IXJ36" s="26">
        <f t="shared" si="103"/>
        <v>0</v>
      </c>
      <c r="IXK36" s="26">
        <f t="shared" si="103"/>
        <v>0</v>
      </c>
      <c r="IXL36" s="26">
        <f t="shared" si="103"/>
        <v>0</v>
      </c>
      <c r="IXM36" s="26">
        <f t="shared" si="103"/>
        <v>0</v>
      </c>
      <c r="IXN36" s="26">
        <f t="shared" si="103"/>
        <v>357993.69349605299</v>
      </c>
      <c r="IXO36" s="26">
        <f t="shared" si="103"/>
        <v>0</v>
      </c>
      <c r="IXP36" s="26">
        <f t="shared" si="103"/>
        <v>0</v>
      </c>
      <c r="IXQ36" s="26">
        <f t="shared" si="103"/>
        <v>0</v>
      </c>
      <c r="IXR36" s="26">
        <f t="shared" si="103"/>
        <v>0</v>
      </c>
      <c r="IXS36" s="26">
        <f t="shared" si="103"/>
        <v>0</v>
      </c>
      <c r="IXT36" s="26">
        <f t="shared" si="103"/>
        <v>357993.69349605299</v>
      </c>
      <c r="IXU36" s="26">
        <f t="shared" ref="IXU36:JAF36" si="104">SUM(IXO34:IXO37)</f>
        <v>0</v>
      </c>
      <c r="IXV36" s="26">
        <f t="shared" si="104"/>
        <v>0</v>
      </c>
      <c r="IXW36" s="26">
        <f t="shared" si="104"/>
        <v>0</v>
      </c>
      <c r="IXX36" s="26">
        <f t="shared" si="104"/>
        <v>0</v>
      </c>
      <c r="IXY36" s="26">
        <f t="shared" si="104"/>
        <v>0</v>
      </c>
      <c r="IXZ36" s="26">
        <f t="shared" si="104"/>
        <v>357993.69349605299</v>
      </c>
      <c r="IYA36" s="26">
        <f t="shared" si="104"/>
        <v>0</v>
      </c>
      <c r="IYB36" s="26">
        <f t="shared" si="104"/>
        <v>0</v>
      </c>
      <c r="IYC36" s="26">
        <f t="shared" si="104"/>
        <v>0</v>
      </c>
      <c r="IYD36" s="26">
        <f t="shared" si="104"/>
        <v>0</v>
      </c>
      <c r="IYE36" s="26">
        <f t="shared" si="104"/>
        <v>0</v>
      </c>
      <c r="IYF36" s="26">
        <f t="shared" si="104"/>
        <v>357993.69349605299</v>
      </c>
      <c r="IYG36" s="26">
        <f t="shared" si="104"/>
        <v>0</v>
      </c>
      <c r="IYH36" s="26">
        <f t="shared" si="104"/>
        <v>0</v>
      </c>
      <c r="IYI36" s="26">
        <f t="shared" si="104"/>
        <v>0</v>
      </c>
      <c r="IYJ36" s="26">
        <f t="shared" si="104"/>
        <v>0</v>
      </c>
      <c r="IYK36" s="26">
        <f t="shared" si="104"/>
        <v>0</v>
      </c>
      <c r="IYL36" s="26">
        <f t="shared" si="104"/>
        <v>357993.69349605299</v>
      </c>
      <c r="IYM36" s="26">
        <f t="shared" si="104"/>
        <v>0</v>
      </c>
      <c r="IYN36" s="26">
        <f t="shared" si="104"/>
        <v>0</v>
      </c>
      <c r="IYO36" s="26">
        <f t="shared" si="104"/>
        <v>0</v>
      </c>
      <c r="IYP36" s="26">
        <f t="shared" si="104"/>
        <v>0</v>
      </c>
      <c r="IYQ36" s="26">
        <f t="shared" si="104"/>
        <v>0</v>
      </c>
      <c r="IYR36" s="26">
        <f t="shared" si="104"/>
        <v>357993.69349605299</v>
      </c>
      <c r="IYS36" s="26">
        <f t="shared" si="104"/>
        <v>0</v>
      </c>
      <c r="IYT36" s="26">
        <f t="shared" si="104"/>
        <v>0</v>
      </c>
      <c r="IYU36" s="26">
        <f t="shared" si="104"/>
        <v>0</v>
      </c>
      <c r="IYV36" s="26">
        <f t="shared" si="104"/>
        <v>0</v>
      </c>
      <c r="IYW36" s="26">
        <f t="shared" si="104"/>
        <v>0</v>
      </c>
      <c r="IYX36" s="26">
        <f t="shared" si="104"/>
        <v>357993.69349605299</v>
      </c>
      <c r="IYY36" s="26">
        <f t="shared" si="104"/>
        <v>0</v>
      </c>
      <c r="IYZ36" s="26">
        <f t="shared" si="104"/>
        <v>0</v>
      </c>
      <c r="IZA36" s="26">
        <f t="shared" si="104"/>
        <v>0</v>
      </c>
      <c r="IZB36" s="26">
        <f t="shared" si="104"/>
        <v>0</v>
      </c>
      <c r="IZC36" s="26">
        <f t="shared" si="104"/>
        <v>0</v>
      </c>
      <c r="IZD36" s="26">
        <f t="shared" si="104"/>
        <v>357993.69349605299</v>
      </c>
      <c r="IZE36" s="26">
        <f t="shared" si="104"/>
        <v>0</v>
      </c>
      <c r="IZF36" s="26">
        <f t="shared" si="104"/>
        <v>0</v>
      </c>
      <c r="IZG36" s="26">
        <f t="shared" si="104"/>
        <v>0</v>
      </c>
      <c r="IZH36" s="26">
        <f t="shared" si="104"/>
        <v>0</v>
      </c>
      <c r="IZI36" s="26">
        <f t="shared" si="104"/>
        <v>0</v>
      </c>
      <c r="IZJ36" s="26">
        <f t="shared" si="104"/>
        <v>357993.69349605299</v>
      </c>
      <c r="IZK36" s="26">
        <f t="shared" si="104"/>
        <v>0</v>
      </c>
      <c r="IZL36" s="26">
        <f t="shared" si="104"/>
        <v>0</v>
      </c>
      <c r="IZM36" s="26">
        <f t="shared" si="104"/>
        <v>0</v>
      </c>
      <c r="IZN36" s="26">
        <f t="shared" si="104"/>
        <v>0</v>
      </c>
      <c r="IZO36" s="26">
        <f t="shared" si="104"/>
        <v>0</v>
      </c>
      <c r="IZP36" s="26">
        <f t="shared" si="104"/>
        <v>357993.69349605299</v>
      </c>
      <c r="IZQ36" s="26">
        <f t="shared" si="104"/>
        <v>0</v>
      </c>
      <c r="IZR36" s="26">
        <f t="shared" si="104"/>
        <v>0</v>
      </c>
      <c r="IZS36" s="26">
        <f t="shared" si="104"/>
        <v>0</v>
      </c>
      <c r="IZT36" s="26">
        <f t="shared" si="104"/>
        <v>0</v>
      </c>
      <c r="IZU36" s="26">
        <f t="shared" si="104"/>
        <v>0</v>
      </c>
      <c r="IZV36" s="26">
        <f t="shared" si="104"/>
        <v>357993.69349605299</v>
      </c>
      <c r="IZW36" s="26">
        <f t="shared" si="104"/>
        <v>0</v>
      </c>
      <c r="IZX36" s="26">
        <f t="shared" si="104"/>
        <v>0</v>
      </c>
      <c r="IZY36" s="26">
        <f t="shared" si="104"/>
        <v>0</v>
      </c>
      <c r="IZZ36" s="26">
        <f t="shared" si="104"/>
        <v>0</v>
      </c>
      <c r="JAA36" s="26">
        <f t="shared" si="104"/>
        <v>0</v>
      </c>
      <c r="JAB36" s="26">
        <f t="shared" si="104"/>
        <v>357993.69349605299</v>
      </c>
      <c r="JAC36" s="26">
        <f t="shared" si="104"/>
        <v>0</v>
      </c>
      <c r="JAD36" s="26">
        <f t="shared" si="104"/>
        <v>0</v>
      </c>
      <c r="JAE36" s="26">
        <f t="shared" si="104"/>
        <v>0</v>
      </c>
      <c r="JAF36" s="26">
        <f t="shared" si="104"/>
        <v>0</v>
      </c>
      <c r="JAG36" s="26">
        <f t="shared" ref="JAG36:JCR36" si="105">SUM(JAA34:JAA37)</f>
        <v>0</v>
      </c>
      <c r="JAH36" s="26">
        <f t="shared" si="105"/>
        <v>357993.69349605299</v>
      </c>
      <c r="JAI36" s="26">
        <f t="shared" si="105"/>
        <v>0</v>
      </c>
      <c r="JAJ36" s="26">
        <f t="shared" si="105"/>
        <v>0</v>
      </c>
      <c r="JAK36" s="26">
        <f t="shared" si="105"/>
        <v>0</v>
      </c>
      <c r="JAL36" s="26">
        <f t="shared" si="105"/>
        <v>0</v>
      </c>
      <c r="JAM36" s="26">
        <f t="shared" si="105"/>
        <v>0</v>
      </c>
      <c r="JAN36" s="26">
        <f t="shared" si="105"/>
        <v>357993.69349605299</v>
      </c>
      <c r="JAO36" s="26">
        <f t="shared" si="105"/>
        <v>0</v>
      </c>
      <c r="JAP36" s="26">
        <f t="shared" si="105"/>
        <v>0</v>
      </c>
      <c r="JAQ36" s="26">
        <f t="shared" si="105"/>
        <v>0</v>
      </c>
      <c r="JAR36" s="26">
        <f t="shared" si="105"/>
        <v>0</v>
      </c>
      <c r="JAS36" s="26">
        <f t="shared" si="105"/>
        <v>0</v>
      </c>
      <c r="JAT36" s="26">
        <f t="shared" si="105"/>
        <v>357993.69349605299</v>
      </c>
      <c r="JAU36" s="26">
        <f t="shared" si="105"/>
        <v>0</v>
      </c>
      <c r="JAV36" s="26">
        <f t="shared" si="105"/>
        <v>0</v>
      </c>
      <c r="JAW36" s="26">
        <f t="shared" si="105"/>
        <v>0</v>
      </c>
      <c r="JAX36" s="26">
        <f t="shared" si="105"/>
        <v>0</v>
      </c>
      <c r="JAY36" s="26">
        <f t="shared" si="105"/>
        <v>0</v>
      </c>
      <c r="JAZ36" s="26">
        <f t="shared" si="105"/>
        <v>357993.69349605299</v>
      </c>
      <c r="JBA36" s="26">
        <f t="shared" si="105"/>
        <v>0</v>
      </c>
      <c r="JBB36" s="26">
        <f t="shared" si="105"/>
        <v>0</v>
      </c>
      <c r="JBC36" s="26">
        <f t="shared" si="105"/>
        <v>0</v>
      </c>
      <c r="JBD36" s="26">
        <f t="shared" si="105"/>
        <v>0</v>
      </c>
      <c r="JBE36" s="26">
        <f t="shared" si="105"/>
        <v>0</v>
      </c>
      <c r="JBF36" s="26">
        <f t="shared" si="105"/>
        <v>357993.69349605299</v>
      </c>
      <c r="JBG36" s="26">
        <f t="shared" si="105"/>
        <v>0</v>
      </c>
      <c r="JBH36" s="26">
        <f t="shared" si="105"/>
        <v>0</v>
      </c>
      <c r="JBI36" s="26">
        <f t="shared" si="105"/>
        <v>0</v>
      </c>
      <c r="JBJ36" s="26">
        <f t="shared" si="105"/>
        <v>0</v>
      </c>
      <c r="JBK36" s="26">
        <f t="shared" si="105"/>
        <v>0</v>
      </c>
      <c r="JBL36" s="26">
        <f t="shared" si="105"/>
        <v>357993.69349605299</v>
      </c>
      <c r="JBM36" s="26">
        <f t="shared" si="105"/>
        <v>0</v>
      </c>
      <c r="JBN36" s="26">
        <f t="shared" si="105"/>
        <v>0</v>
      </c>
      <c r="JBO36" s="26">
        <f t="shared" si="105"/>
        <v>0</v>
      </c>
      <c r="JBP36" s="26">
        <f t="shared" si="105"/>
        <v>0</v>
      </c>
      <c r="JBQ36" s="26">
        <f t="shared" si="105"/>
        <v>0</v>
      </c>
      <c r="JBR36" s="26">
        <f t="shared" si="105"/>
        <v>357993.69349605299</v>
      </c>
      <c r="JBS36" s="26">
        <f t="shared" si="105"/>
        <v>0</v>
      </c>
      <c r="JBT36" s="26">
        <f t="shared" si="105"/>
        <v>0</v>
      </c>
      <c r="JBU36" s="26">
        <f t="shared" si="105"/>
        <v>0</v>
      </c>
      <c r="JBV36" s="26">
        <f t="shared" si="105"/>
        <v>0</v>
      </c>
      <c r="JBW36" s="26">
        <f t="shared" si="105"/>
        <v>0</v>
      </c>
      <c r="JBX36" s="26">
        <f t="shared" si="105"/>
        <v>357993.69349605299</v>
      </c>
      <c r="JBY36" s="26">
        <f t="shared" si="105"/>
        <v>0</v>
      </c>
      <c r="JBZ36" s="26">
        <f t="shared" si="105"/>
        <v>0</v>
      </c>
      <c r="JCA36" s="26">
        <f t="shared" si="105"/>
        <v>0</v>
      </c>
      <c r="JCB36" s="26">
        <f t="shared" si="105"/>
        <v>0</v>
      </c>
      <c r="JCC36" s="26">
        <f t="shared" si="105"/>
        <v>0</v>
      </c>
      <c r="JCD36" s="26">
        <f t="shared" si="105"/>
        <v>357993.69349605299</v>
      </c>
      <c r="JCE36" s="26">
        <f t="shared" si="105"/>
        <v>0</v>
      </c>
      <c r="JCF36" s="26">
        <f t="shared" si="105"/>
        <v>0</v>
      </c>
      <c r="JCG36" s="26">
        <f t="shared" si="105"/>
        <v>0</v>
      </c>
      <c r="JCH36" s="26">
        <f t="shared" si="105"/>
        <v>0</v>
      </c>
      <c r="JCI36" s="26">
        <f t="shared" si="105"/>
        <v>0</v>
      </c>
      <c r="JCJ36" s="26">
        <f t="shared" si="105"/>
        <v>357993.69349605299</v>
      </c>
      <c r="JCK36" s="26">
        <f t="shared" si="105"/>
        <v>0</v>
      </c>
      <c r="JCL36" s="26">
        <f t="shared" si="105"/>
        <v>0</v>
      </c>
      <c r="JCM36" s="26">
        <f t="shared" si="105"/>
        <v>0</v>
      </c>
      <c r="JCN36" s="26">
        <f t="shared" si="105"/>
        <v>0</v>
      </c>
      <c r="JCO36" s="26">
        <f t="shared" si="105"/>
        <v>0</v>
      </c>
      <c r="JCP36" s="26">
        <f t="shared" si="105"/>
        <v>357993.69349605299</v>
      </c>
      <c r="JCQ36" s="26">
        <f t="shared" si="105"/>
        <v>0</v>
      </c>
      <c r="JCR36" s="26">
        <f t="shared" si="105"/>
        <v>0</v>
      </c>
      <c r="JCS36" s="26">
        <f t="shared" ref="JCS36:JFD36" si="106">SUM(JCM34:JCM37)</f>
        <v>0</v>
      </c>
      <c r="JCT36" s="26">
        <f t="shared" si="106"/>
        <v>0</v>
      </c>
      <c r="JCU36" s="26">
        <f t="shared" si="106"/>
        <v>0</v>
      </c>
      <c r="JCV36" s="26">
        <f t="shared" si="106"/>
        <v>357993.69349605299</v>
      </c>
      <c r="JCW36" s="26">
        <f t="shared" si="106"/>
        <v>0</v>
      </c>
      <c r="JCX36" s="26">
        <f t="shared" si="106"/>
        <v>0</v>
      </c>
      <c r="JCY36" s="26">
        <f t="shared" si="106"/>
        <v>0</v>
      </c>
      <c r="JCZ36" s="26">
        <f t="shared" si="106"/>
        <v>0</v>
      </c>
      <c r="JDA36" s="26">
        <f t="shared" si="106"/>
        <v>0</v>
      </c>
      <c r="JDB36" s="26">
        <f t="shared" si="106"/>
        <v>357993.69349605299</v>
      </c>
      <c r="JDC36" s="26">
        <f t="shared" si="106"/>
        <v>0</v>
      </c>
      <c r="JDD36" s="26">
        <f t="shared" si="106"/>
        <v>0</v>
      </c>
      <c r="JDE36" s="26">
        <f t="shared" si="106"/>
        <v>0</v>
      </c>
      <c r="JDF36" s="26">
        <f t="shared" si="106"/>
        <v>0</v>
      </c>
      <c r="JDG36" s="26">
        <f t="shared" si="106"/>
        <v>0</v>
      </c>
      <c r="JDH36" s="26">
        <f t="shared" si="106"/>
        <v>357993.69349605299</v>
      </c>
      <c r="JDI36" s="26">
        <f t="shared" si="106"/>
        <v>0</v>
      </c>
      <c r="JDJ36" s="26">
        <f t="shared" si="106"/>
        <v>0</v>
      </c>
      <c r="JDK36" s="26">
        <f t="shared" si="106"/>
        <v>0</v>
      </c>
      <c r="JDL36" s="26">
        <f t="shared" si="106"/>
        <v>0</v>
      </c>
      <c r="JDM36" s="26">
        <f t="shared" si="106"/>
        <v>0</v>
      </c>
      <c r="JDN36" s="26">
        <f t="shared" si="106"/>
        <v>357993.69349605299</v>
      </c>
      <c r="JDO36" s="26">
        <f t="shared" si="106"/>
        <v>0</v>
      </c>
      <c r="JDP36" s="26">
        <f t="shared" si="106"/>
        <v>0</v>
      </c>
      <c r="JDQ36" s="26">
        <f t="shared" si="106"/>
        <v>0</v>
      </c>
      <c r="JDR36" s="26">
        <f t="shared" si="106"/>
        <v>0</v>
      </c>
      <c r="JDS36" s="26">
        <f t="shared" si="106"/>
        <v>0</v>
      </c>
      <c r="JDT36" s="26">
        <f t="shared" si="106"/>
        <v>357993.69349605299</v>
      </c>
      <c r="JDU36" s="26">
        <f t="shared" si="106"/>
        <v>0</v>
      </c>
      <c r="JDV36" s="26">
        <f t="shared" si="106"/>
        <v>0</v>
      </c>
      <c r="JDW36" s="26">
        <f t="shared" si="106"/>
        <v>0</v>
      </c>
      <c r="JDX36" s="26">
        <f t="shared" si="106"/>
        <v>0</v>
      </c>
      <c r="JDY36" s="26">
        <f t="shared" si="106"/>
        <v>0</v>
      </c>
      <c r="JDZ36" s="26">
        <f t="shared" si="106"/>
        <v>357993.69349605299</v>
      </c>
      <c r="JEA36" s="26">
        <f t="shared" si="106"/>
        <v>0</v>
      </c>
      <c r="JEB36" s="26">
        <f t="shared" si="106"/>
        <v>0</v>
      </c>
      <c r="JEC36" s="26">
        <f t="shared" si="106"/>
        <v>0</v>
      </c>
      <c r="JED36" s="26">
        <f t="shared" si="106"/>
        <v>0</v>
      </c>
      <c r="JEE36" s="26">
        <f t="shared" si="106"/>
        <v>0</v>
      </c>
      <c r="JEF36" s="26">
        <f t="shared" si="106"/>
        <v>357993.69349605299</v>
      </c>
      <c r="JEG36" s="26">
        <f t="shared" si="106"/>
        <v>0</v>
      </c>
      <c r="JEH36" s="26">
        <f t="shared" si="106"/>
        <v>0</v>
      </c>
      <c r="JEI36" s="26">
        <f t="shared" si="106"/>
        <v>0</v>
      </c>
      <c r="JEJ36" s="26">
        <f t="shared" si="106"/>
        <v>0</v>
      </c>
      <c r="JEK36" s="26">
        <f t="shared" si="106"/>
        <v>0</v>
      </c>
      <c r="JEL36" s="26">
        <f t="shared" si="106"/>
        <v>357993.69349605299</v>
      </c>
      <c r="JEM36" s="26">
        <f t="shared" si="106"/>
        <v>0</v>
      </c>
      <c r="JEN36" s="26">
        <f t="shared" si="106"/>
        <v>0</v>
      </c>
      <c r="JEO36" s="26">
        <f t="shared" si="106"/>
        <v>0</v>
      </c>
      <c r="JEP36" s="26">
        <f t="shared" si="106"/>
        <v>0</v>
      </c>
      <c r="JEQ36" s="26">
        <f t="shared" si="106"/>
        <v>0</v>
      </c>
      <c r="JER36" s="26">
        <f t="shared" si="106"/>
        <v>357993.69349605299</v>
      </c>
      <c r="JES36" s="26">
        <f t="shared" si="106"/>
        <v>0</v>
      </c>
      <c r="JET36" s="26">
        <f t="shared" si="106"/>
        <v>0</v>
      </c>
      <c r="JEU36" s="26">
        <f t="shared" si="106"/>
        <v>0</v>
      </c>
      <c r="JEV36" s="26">
        <f t="shared" si="106"/>
        <v>0</v>
      </c>
      <c r="JEW36" s="26">
        <f t="shared" si="106"/>
        <v>0</v>
      </c>
      <c r="JEX36" s="26">
        <f t="shared" si="106"/>
        <v>357993.69349605299</v>
      </c>
      <c r="JEY36" s="26">
        <f t="shared" si="106"/>
        <v>0</v>
      </c>
      <c r="JEZ36" s="26">
        <f t="shared" si="106"/>
        <v>0</v>
      </c>
      <c r="JFA36" s="26">
        <f t="shared" si="106"/>
        <v>0</v>
      </c>
      <c r="JFB36" s="26">
        <f t="shared" si="106"/>
        <v>0</v>
      </c>
      <c r="JFC36" s="26">
        <f t="shared" si="106"/>
        <v>0</v>
      </c>
      <c r="JFD36" s="26">
        <f t="shared" si="106"/>
        <v>357993.69349605299</v>
      </c>
      <c r="JFE36" s="26">
        <f t="shared" ref="JFE36:JHP36" si="107">SUM(JEY34:JEY37)</f>
        <v>0</v>
      </c>
      <c r="JFF36" s="26">
        <f t="shared" si="107"/>
        <v>0</v>
      </c>
      <c r="JFG36" s="26">
        <f t="shared" si="107"/>
        <v>0</v>
      </c>
      <c r="JFH36" s="26">
        <f t="shared" si="107"/>
        <v>0</v>
      </c>
      <c r="JFI36" s="26">
        <f t="shared" si="107"/>
        <v>0</v>
      </c>
      <c r="JFJ36" s="26">
        <f t="shared" si="107"/>
        <v>357993.69349605299</v>
      </c>
      <c r="JFK36" s="26">
        <f t="shared" si="107"/>
        <v>0</v>
      </c>
      <c r="JFL36" s="26">
        <f t="shared" si="107"/>
        <v>0</v>
      </c>
      <c r="JFM36" s="26">
        <f t="shared" si="107"/>
        <v>0</v>
      </c>
      <c r="JFN36" s="26">
        <f t="shared" si="107"/>
        <v>0</v>
      </c>
      <c r="JFO36" s="26">
        <f t="shared" si="107"/>
        <v>0</v>
      </c>
      <c r="JFP36" s="26">
        <f t="shared" si="107"/>
        <v>357993.69349605299</v>
      </c>
      <c r="JFQ36" s="26">
        <f t="shared" si="107"/>
        <v>0</v>
      </c>
      <c r="JFR36" s="26">
        <f t="shared" si="107"/>
        <v>0</v>
      </c>
      <c r="JFS36" s="26">
        <f t="shared" si="107"/>
        <v>0</v>
      </c>
      <c r="JFT36" s="26">
        <f t="shared" si="107"/>
        <v>0</v>
      </c>
      <c r="JFU36" s="26">
        <f t="shared" si="107"/>
        <v>0</v>
      </c>
      <c r="JFV36" s="26">
        <f t="shared" si="107"/>
        <v>357993.69349605299</v>
      </c>
      <c r="JFW36" s="26">
        <f t="shared" si="107"/>
        <v>0</v>
      </c>
      <c r="JFX36" s="26">
        <f t="shared" si="107"/>
        <v>0</v>
      </c>
      <c r="JFY36" s="26">
        <f t="shared" si="107"/>
        <v>0</v>
      </c>
      <c r="JFZ36" s="26">
        <f t="shared" si="107"/>
        <v>0</v>
      </c>
      <c r="JGA36" s="26">
        <f t="shared" si="107"/>
        <v>0</v>
      </c>
      <c r="JGB36" s="26">
        <f t="shared" si="107"/>
        <v>357993.69349605299</v>
      </c>
      <c r="JGC36" s="26">
        <f t="shared" si="107"/>
        <v>0</v>
      </c>
      <c r="JGD36" s="26">
        <f t="shared" si="107"/>
        <v>0</v>
      </c>
      <c r="JGE36" s="26">
        <f t="shared" si="107"/>
        <v>0</v>
      </c>
      <c r="JGF36" s="26">
        <f t="shared" si="107"/>
        <v>0</v>
      </c>
      <c r="JGG36" s="26">
        <f t="shared" si="107"/>
        <v>0</v>
      </c>
      <c r="JGH36" s="26">
        <f t="shared" si="107"/>
        <v>357993.69349605299</v>
      </c>
      <c r="JGI36" s="26">
        <f t="shared" si="107"/>
        <v>0</v>
      </c>
      <c r="JGJ36" s="26">
        <f t="shared" si="107"/>
        <v>0</v>
      </c>
      <c r="JGK36" s="26">
        <f t="shared" si="107"/>
        <v>0</v>
      </c>
      <c r="JGL36" s="26">
        <f t="shared" si="107"/>
        <v>0</v>
      </c>
      <c r="JGM36" s="26">
        <f t="shared" si="107"/>
        <v>0</v>
      </c>
      <c r="JGN36" s="26">
        <f t="shared" si="107"/>
        <v>357993.69349605299</v>
      </c>
      <c r="JGO36" s="26">
        <f t="shared" si="107"/>
        <v>0</v>
      </c>
      <c r="JGP36" s="26">
        <f t="shared" si="107"/>
        <v>0</v>
      </c>
      <c r="JGQ36" s="26">
        <f t="shared" si="107"/>
        <v>0</v>
      </c>
      <c r="JGR36" s="26">
        <f t="shared" si="107"/>
        <v>0</v>
      </c>
      <c r="JGS36" s="26">
        <f t="shared" si="107"/>
        <v>0</v>
      </c>
      <c r="JGT36" s="26">
        <f t="shared" si="107"/>
        <v>357993.69349605299</v>
      </c>
      <c r="JGU36" s="26">
        <f t="shared" si="107"/>
        <v>0</v>
      </c>
      <c r="JGV36" s="26">
        <f t="shared" si="107"/>
        <v>0</v>
      </c>
      <c r="JGW36" s="26">
        <f t="shared" si="107"/>
        <v>0</v>
      </c>
      <c r="JGX36" s="26">
        <f t="shared" si="107"/>
        <v>0</v>
      </c>
      <c r="JGY36" s="26">
        <f t="shared" si="107"/>
        <v>0</v>
      </c>
      <c r="JGZ36" s="26">
        <f t="shared" si="107"/>
        <v>357993.69349605299</v>
      </c>
      <c r="JHA36" s="26">
        <f t="shared" si="107"/>
        <v>0</v>
      </c>
      <c r="JHB36" s="26">
        <f t="shared" si="107"/>
        <v>0</v>
      </c>
      <c r="JHC36" s="26">
        <f t="shared" si="107"/>
        <v>0</v>
      </c>
      <c r="JHD36" s="26">
        <f t="shared" si="107"/>
        <v>0</v>
      </c>
      <c r="JHE36" s="26">
        <f t="shared" si="107"/>
        <v>0</v>
      </c>
      <c r="JHF36" s="26">
        <f t="shared" si="107"/>
        <v>357993.69349605299</v>
      </c>
      <c r="JHG36" s="26">
        <f t="shared" si="107"/>
        <v>0</v>
      </c>
      <c r="JHH36" s="26">
        <f t="shared" si="107"/>
        <v>0</v>
      </c>
      <c r="JHI36" s="26">
        <f t="shared" si="107"/>
        <v>0</v>
      </c>
      <c r="JHJ36" s="26">
        <f t="shared" si="107"/>
        <v>0</v>
      </c>
      <c r="JHK36" s="26">
        <f t="shared" si="107"/>
        <v>0</v>
      </c>
      <c r="JHL36" s="26">
        <f t="shared" si="107"/>
        <v>357993.69349605299</v>
      </c>
      <c r="JHM36" s="26">
        <f t="shared" si="107"/>
        <v>0</v>
      </c>
      <c r="JHN36" s="26">
        <f t="shared" si="107"/>
        <v>0</v>
      </c>
      <c r="JHO36" s="26">
        <f t="shared" si="107"/>
        <v>0</v>
      </c>
      <c r="JHP36" s="26">
        <f t="shared" si="107"/>
        <v>0</v>
      </c>
      <c r="JHQ36" s="26">
        <f t="shared" ref="JHQ36:JKB36" si="108">SUM(JHK34:JHK37)</f>
        <v>0</v>
      </c>
      <c r="JHR36" s="26">
        <f t="shared" si="108"/>
        <v>357993.69349605299</v>
      </c>
      <c r="JHS36" s="26">
        <f t="shared" si="108"/>
        <v>0</v>
      </c>
      <c r="JHT36" s="26">
        <f t="shared" si="108"/>
        <v>0</v>
      </c>
      <c r="JHU36" s="26">
        <f t="shared" si="108"/>
        <v>0</v>
      </c>
      <c r="JHV36" s="26">
        <f t="shared" si="108"/>
        <v>0</v>
      </c>
      <c r="JHW36" s="26">
        <f t="shared" si="108"/>
        <v>0</v>
      </c>
      <c r="JHX36" s="26">
        <f t="shared" si="108"/>
        <v>357993.69349605299</v>
      </c>
      <c r="JHY36" s="26">
        <f t="shared" si="108"/>
        <v>0</v>
      </c>
      <c r="JHZ36" s="26">
        <f t="shared" si="108"/>
        <v>0</v>
      </c>
      <c r="JIA36" s="26">
        <f t="shared" si="108"/>
        <v>0</v>
      </c>
      <c r="JIB36" s="26">
        <f t="shared" si="108"/>
        <v>0</v>
      </c>
      <c r="JIC36" s="26">
        <f t="shared" si="108"/>
        <v>0</v>
      </c>
      <c r="JID36" s="26">
        <f t="shared" si="108"/>
        <v>357993.69349605299</v>
      </c>
      <c r="JIE36" s="26">
        <f t="shared" si="108"/>
        <v>0</v>
      </c>
      <c r="JIF36" s="26">
        <f t="shared" si="108"/>
        <v>0</v>
      </c>
      <c r="JIG36" s="26">
        <f t="shared" si="108"/>
        <v>0</v>
      </c>
      <c r="JIH36" s="26">
        <f t="shared" si="108"/>
        <v>0</v>
      </c>
      <c r="JII36" s="26">
        <f t="shared" si="108"/>
        <v>0</v>
      </c>
      <c r="JIJ36" s="26">
        <f t="shared" si="108"/>
        <v>357993.69349605299</v>
      </c>
      <c r="JIK36" s="26">
        <f t="shared" si="108"/>
        <v>0</v>
      </c>
      <c r="JIL36" s="26">
        <f t="shared" si="108"/>
        <v>0</v>
      </c>
      <c r="JIM36" s="26">
        <f t="shared" si="108"/>
        <v>0</v>
      </c>
      <c r="JIN36" s="26">
        <f t="shared" si="108"/>
        <v>0</v>
      </c>
      <c r="JIO36" s="26">
        <f t="shared" si="108"/>
        <v>0</v>
      </c>
      <c r="JIP36" s="26">
        <f t="shared" si="108"/>
        <v>357993.69349605299</v>
      </c>
      <c r="JIQ36" s="26">
        <f t="shared" si="108"/>
        <v>0</v>
      </c>
      <c r="JIR36" s="26">
        <f t="shared" si="108"/>
        <v>0</v>
      </c>
      <c r="JIS36" s="26">
        <f t="shared" si="108"/>
        <v>0</v>
      </c>
      <c r="JIT36" s="26">
        <f t="shared" si="108"/>
        <v>0</v>
      </c>
      <c r="JIU36" s="26">
        <f t="shared" si="108"/>
        <v>0</v>
      </c>
      <c r="JIV36" s="26">
        <f t="shared" si="108"/>
        <v>357993.69349605299</v>
      </c>
      <c r="JIW36" s="26">
        <f t="shared" si="108"/>
        <v>0</v>
      </c>
      <c r="JIX36" s="26">
        <f t="shared" si="108"/>
        <v>0</v>
      </c>
      <c r="JIY36" s="26">
        <f t="shared" si="108"/>
        <v>0</v>
      </c>
      <c r="JIZ36" s="26">
        <f t="shared" si="108"/>
        <v>0</v>
      </c>
      <c r="JJA36" s="26">
        <f t="shared" si="108"/>
        <v>0</v>
      </c>
      <c r="JJB36" s="26">
        <f t="shared" si="108"/>
        <v>357993.69349605299</v>
      </c>
      <c r="JJC36" s="26">
        <f t="shared" si="108"/>
        <v>0</v>
      </c>
      <c r="JJD36" s="26">
        <f t="shared" si="108"/>
        <v>0</v>
      </c>
      <c r="JJE36" s="26">
        <f t="shared" si="108"/>
        <v>0</v>
      </c>
      <c r="JJF36" s="26">
        <f t="shared" si="108"/>
        <v>0</v>
      </c>
      <c r="JJG36" s="26">
        <f t="shared" si="108"/>
        <v>0</v>
      </c>
      <c r="JJH36" s="26">
        <f t="shared" si="108"/>
        <v>357993.69349605299</v>
      </c>
      <c r="JJI36" s="26">
        <f t="shared" si="108"/>
        <v>0</v>
      </c>
      <c r="JJJ36" s="26">
        <f t="shared" si="108"/>
        <v>0</v>
      </c>
      <c r="JJK36" s="26">
        <f t="shared" si="108"/>
        <v>0</v>
      </c>
      <c r="JJL36" s="26">
        <f t="shared" si="108"/>
        <v>0</v>
      </c>
      <c r="JJM36" s="26">
        <f t="shared" si="108"/>
        <v>0</v>
      </c>
      <c r="JJN36" s="26">
        <f t="shared" si="108"/>
        <v>357993.69349605299</v>
      </c>
      <c r="JJO36" s="26">
        <f t="shared" si="108"/>
        <v>0</v>
      </c>
      <c r="JJP36" s="26">
        <f t="shared" si="108"/>
        <v>0</v>
      </c>
      <c r="JJQ36" s="26">
        <f t="shared" si="108"/>
        <v>0</v>
      </c>
      <c r="JJR36" s="26">
        <f t="shared" si="108"/>
        <v>0</v>
      </c>
      <c r="JJS36" s="26">
        <f t="shared" si="108"/>
        <v>0</v>
      </c>
      <c r="JJT36" s="26">
        <f t="shared" si="108"/>
        <v>357993.69349605299</v>
      </c>
      <c r="JJU36" s="26">
        <f t="shared" si="108"/>
        <v>0</v>
      </c>
      <c r="JJV36" s="26">
        <f t="shared" si="108"/>
        <v>0</v>
      </c>
      <c r="JJW36" s="26">
        <f t="shared" si="108"/>
        <v>0</v>
      </c>
      <c r="JJX36" s="26">
        <f t="shared" si="108"/>
        <v>0</v>
      </c>
      <c r="JJY36" s="26">
        <f t="shared" si="108"/>
        <v>0</v>
      </c>
      <c r="JJZ36" s="26">
        <f t="shared" si="108"/>
        <v>357993.69349605299</v>
      </c>
      <c r="JKA36" s="26">
        <f t="shared" si="108"/>
        <v>0</v>
      </c>
      <c r="JKB36" s="26">
        <f t="shared" si="108"/>
        <v>0</v>
      </c>
      <c r="JKC36" s="26">
        <f t="shared" ref="JKC36:JMN36" si="109">SUM(JJW34:JJW37)</f>
        <v>0</v>
      </c>
      <c r="JKD36" s="26">
        <f t="shared" si="109"/>
        <v>0</v>
      </c>
      <c r="JKE36" s="26">
        <f t="shared" si="109"/>
        <v>0</v>
      </c>
      <c r="JKF36" s="26">
        <f t="shared" si="109"/>
        <v>357993.69349605299</v>
      </c>
      <c r="JKG36" s="26">
        <f t="shared" si="109"/>
        <v>0</v>
      </c>
      <c r="JKH36" s="26">
        <f t="shared" si="109"/>
        <v>0</v>
      </c>
      <c r="JKI36" s="26">
        <f t="shared" si="109"/>
        <v>0</v>
      </c>
      <c r="JKJ36" s="26">
        <f t="shared" si="109"/>
        <v>0</v>
      </c>
      <c r="JKK36" s="26">
        <f t="shared" si="109"/>
        <v>0</v>
      </c>
      <c r="JKL36" s="26">
        <f t="shared" si="109"/>
        <v>357993.69349605299</v>
      </c>
      <c r="JKM36" s="26">
        <f t="shared" si="109"/>
        <v>0</v>
      </c>
      <c r="JKN36" s="26">
        <f t="shared" si="109"/>
        <v>0</v>
      </c>
      <c r="JKO36" s="26">
        <f t="shared" si="109"/>
        <v>0</v>
      </c>
      <c r="JKP36" s="26">
        <f t="shared" si="109"/>
        <v>0</v>
      </c>
      <c r="JKQ36" s="26">
        <f t="shared" si="109"/>
        <v>0</v>
      </c>
      <c r="JKR36" s="26">
        <f t="shared" si="109"/>
        <v>357993.69349605299</v>
      </c>
      <c r="JKS36" s="26">
        <f t="shared" si="109"/>
        <v>0</v>
      </c>
      <c r="JKT36" s="26">
        <f t="shared" si="109"/>
        <v>0</v>
      </c>
      <c r="JKU36" s="26">
        <f t="shared" si="109"/>
        <v>0</v>
      </c>
      <c r="JKV36" s="26">
        <f t="shared" si="109"/>
        <v>0</v>
      </c>
      <c r="JKW36" s="26">
        <f t="shared" si="109"/>
        <v>0</v>
      </c>
      <c r="JKX36" s="26">
        <f t="shared" si="109"/>
        <v>357993.69349605299</v>
      </c>
      <c r="JKY36" s="26">
        <f t="shared" si="109"/>
        <v>0</v>
      </c>
      <c r="JKZ36" s="26">
        <f t="shared" si="109"/>
        <v>0</v>
      </c>
      <c r="JLA36" s="26">
        <f t="shared" si="109"/>
        <v>0</v>
      </c>
      <c r="JLB36" s="26">
        <f t="shared" si="109"/>
        <v>0</v>
      </c>
      <c r="JLC36" s="26">
        <f t="shared" si="109"/>
        <v>0</v>
      </c>
      <c r="JLD36" s="26">
        <f t="shared" si="109"/>
        <v>357993.69349605299</v>
      </c>
      <c r="JLE36" s="26">
        <f t="shared" si="109"/>
        <v>0</v>
      </c>
      <c r="JLF36" s="26">
        <f t="shared" si="109"/>
        <v>0</v>
      </c>
      <c r="JLG36" s="26">
        <f t="shared" si="109"/>
        <v>0</v>
      </c>
      <c r="JLH36" s="26">
        <f t="shared" si="109"/>
        <v>0</v>
      </c>
      <c r="JLI36" s="26">
        <f t="shared" si="109"/>
        <v>0</v>
      </c>
      <c r="JLJ36" s="26">
        <f t="shared" si="109"/>
        <v>357993.69349605299</v>
      </c>
      <c r="JLK36" s="26">
        <f t="shared" si="109"/>
        <v>0</v>
      </c>
      <c r="JLL36" s="26">
        <f t="shared" si="109"/>
        <v>0</v>
      </c>
      <c r="JLM36" s="26">
        <f t="shared" si="109"/>
        <v>0</v>
      </c>
      <c r="JLN36" s="26">
        <f t="shared" si="109"/>
        <v>0</v>
      </c>
      <c r="JLO36" s="26">
        <f t="shared" si="109"/>
        <v>0</v>
      </c>
      <c r="JLP36" s="26">
        <f t="shared" si="109"/>
        <v>357993.69349605299</v>
      </c>
      <c r="JLQ36" s="26">
        <f t="shared" si="109"/>
        <v>0</v>
      </c>
      <c r="JLR36" s="26">
        <f t="shared" si="109"/>
        <v>0</v>
      </c>
      <c r="JLS36" s="26">
        <f t="shared" si="109"/>
        <v>0</v>
      </c>
      <c r="JLT36" s="26">
        <f t="shared" si="109"/>
        <v>0</v>
      </c>
      <c r="JLU36" s="26">
        <f t="shared" si="109"/>
        <v>0</v>
      </c>
      <c r="JLV36" s="26">
        <f t="shared" si="109"/>
        <v>357993.69349605299</v>
      </c>
      <c r="JLW36" s="26">
        <f t="shared" si="109"/>
        <v>0</v>
      </c>
      <c r="JLX36" s="26">
        <f t="shared" si="109"/>
        <v>0</v>
      </c>
      <c r="JLY36" s="26">
        <f t="shared" si="109"/>
        <v>0</v>
      </c>
      <c r="JLZ36" s="26">
        <f t="shared" si="109"/>
        <v>0</v>
      </c>
      <c r="JMA36" s="26">
        <f t="shared" si="109"/>
        <v>0</v>
      </c>
      <c r="JMB36" s="26">
        <f t="shared" si="109"/>
        <v>357993.69349605299</v>
      </c>
      <c r="JMC36" s="26">
        <f t="shared" si="109"/>
        <v>0</v>
      </c>
      <c r="JMD36" s="26">
        <f t="shared" si="109"/>
        <v>0</v>
      </c>
      <c r="JME36" s="26">
        <f t="shared" si="109"/>
        <v>0</v>
      </c>
      <c r="JMF36" s="26">
        <f t="shared" si="109"/>
        <v>0</v>
      </c>
      <c r="JMG36" s="26">
        <f t="shared" si="109"/>
        <v>0</v>
      </c>
      <c r="JMH36" s="26">
        <f t="shared" si="109"/>
        <v>357993.69349605299</v>
      </c>
      <c r="JMI36" s="26">
        <f t="shared" si="109"/>
        <v>0</v>
      </c>
      <c r="JMJ36" s="26">
        <f t="shared" si="109"/>
        <v>0</v>
      </c>
      <c r="JMK36" s="26">
        <f t="shared" si="109"/>
        <v>0</v>
      </c>
      <c r="JML36" s="26">
        <f t="shared" si="109"/>
        <v>0</v>
      </c>
      <c r="JMM36" s="26">
        <f t="shared" si="109"/>
        <v>0</v>
      </c>
      <c r="JMN36" s="26">
        <f t="shared" si="109"/>
        <v>357993.69349605299</v>
      </c>
      <c r="JMO36" s="26">
        <f t="shared" ref="JMO36:JOZ36" si="110">SUM(JMI34:JMI37)</f>
        <v>0</v>
      </c>
      <c r="JMP36" s="26">
        <f t="shared" si="110"/>
        <v>0</v>
      </c>
      <c r="JMQ36" s="26">
        <f t="shared" si="110"/>
        <v>0</v>
      </c>
      <c r="JMR36" s="26">
        <f t="shared" si="110"/>
        <v>0</v>
      </c>
      <c r="JMS36" s="26">
        <f t="shared" si="110"/>
        <v>0</v>
      </c>
      <c r="JMT36" s="26">
        <f t="shared" si="110"/>
        <v>357993.69349605299</v>
      </c>
      <c r="JMU36" s="26">
        <f t="shared" si="110"/>
        <v>0</v>
      </c>
      <c r="JMV36" s="26">
        <f t="shared" si="110"/>
        <v>0</v>
      </c>
      <c r="JMW36" s="26">
        <f t="shared" si="110"/>
        <v>0</v>
      </c>
      <c r="JMX36" s="26">
        <f t="shared" si="110"/>
        <v>0</v>
      </c>
      <c r="JMY36" s="26">
        <f t="shared" si="110"/>
        <v>0</v>
      </c>
      <c r="JMZ36" s="26">
        <f t="shared" si="110"/>
        <v>357993.69349605299</v>
      </c>
      <c r="JNA36" s="26">
        <f t="shared" si="110"/>
        <v>0</v>
      </c>
      <c r="JNB36" s="26">
        <f t="shared" si="110"/>
        <v>0</v>
      </c>
      <c r="JNC36" s="26">
        <f t="shared" si="110"/>
        <v>0</v>
      </c>
      <c r="JND36" s="26">
        <f t="shared" si="110"/>
        <v>0</v>
      </c>
      <c r="JNE36" s="26">
        <f t="shared" si="110"/>
        <v>0</v>
      </c>
      <c r="JNF36" s="26">
        <f t="shared" si="110"/>
        <v>357993.69349605299</v>
      </c>
      <c r="JNG36" s="26">
        <f t="shared" si="110"/>
        <v>0</v>
      </c>
      <c r="JNH36" s="26">
        <f t="shared" si="110"/>
        <v>0</v>
      </c>
      <c r="JNI36" s="26">
        <f t="shared" si="110"/>
        <v>0</v>
      </c>
      <c r="JNJ36" s="26">
        <f t="shared" si="110"/>
        <v>0</v>
      </c>
      <c r="JNK36" s="26">
        <f t="shared" si="110"/>
        <v>0</v>
      </c>
      <c r="JNL36" s="26">
        <f t="shared" si="110"/>
        <v>357993.69349605299</v>
      </c>
      <c r="JNM36" s="26">
        <f t="shared" si="110"/>
        <v>0</v>
      </c>
      <c r="JNN36" s="26">
        <f t="shared" si="110"/>
        <v>0</v>
      </c>
      <c r="JNO36" s="26">
        <f t="shared" si="110"/>
        <v>0</v>
      </c>
      <c r="JNP36" s="26">
        <f t="shared" si="110"/>
        <v>0</v>
      </c>
      <c r="JNQ36" s="26">
        <f t="shared" si="110"/>
        <v>0</v>
      </c>
      <c r="JNR36" s="26">
        <f t="shared" si="110"/>
        <v>357993.69349605299</v>
      </c>
      <c r="JNS36" s="26">
        <f t="shared" si="110"/>
        <v>0</v>
      </c>
      <c r="JNT36" s="26">
        <f t="shared" si="110"/>
        <v>0</v>
      </c>
      <c r="JNU36" s="26">
        <f t="shared" si="110"/>
        <v>0</v>
      </c>
      <c r="JNV36" s="26">
        <f t="shared" si="110"/>
        <v>0</v>
      </c>
      <c r="JNW36" s="26">
        <f t="shared" si="110"/>
        <v>0</v>
      </c>
      <c r="JNX36" s="26">
        <f t="shared" si="110"/>
        <v>357993.69349605299</v>
      </c>
      <c r="JNY36" s="26">
        <f t="shared" si="110"/>
        <v>0</v>
      </c>
      <c r="JNZ36" s="26">
        <f t="shared" si="110"/>
        <v>0</v>
      </c>
      <c r="JOA36" s="26">
        <f t="shared" si="110"/>
        <v>0</v>
      </c>
      <c r="JOB36" s="26">
        <f t="shared" si="110"/>
        <v>0</v>
      </c>
      <c r="JOC36" s="26">
        <f t="shared" si="110"/>
        <v>0</v>
      </c>
      <c r="JOD36" s="26">
        <f t="shared" si="110"/>
        <v>357993.69349605299</v>
      </c>
      <c r="JOE36" s="26">
        <f t="shared" si="110"/>
        <v>0</v>
      </c>
      <c r="JOF36" s="26">
        <f t="shared" si="110"/>
        <v>0</v>
      </c>
      <c r="JOG36" s="26">
        <f t="shared" si="110"/>
        <v>0</v>
      </c>
      <c r="JOH36" s="26">
        <f t="shared" si="110"/>
        <v>0</v>
      </c>
      <c r="JOI36" s="26">
        <f t="shared" si="110"/>
        <v>0</v>
      </c>
      <c r="JOJ36" s="26">
        <f t="shared" si="110"/>
        <v>357993.69349605299</v>
      </c>
      <c r="JOK36" s="26">
        <f t="shared" si="110"/>
        <v>0</v>
      </c>
      <c r="JOL36" s="26">
        <f t="shared" si="110"/>
        <v>0</v>
      </c>
      <c r="JOM36" s="26">
        <f t="shared" si="110"/>
        <v>0</v>
      </c>
      <c r="JON36" s="26">
        <f t="shared" si="110"/>
        <v>0</v>
      </c>
      <c r="JOO36" s="26">
        <f t="shared" si="110"/>
        <v>0</v>
      </c>
      <c r="JOP36" s="26">
        <f t="shared" si="110"/>
        <v>357993.69349605299</v>
      </c>
      <c r="JOQ36" s="26">
        <f t="shared" si="110"/>
        <v>0</v>
      </c>
      <c r="JOR36" s="26">
        <f t="shared" si="110"/>
        <v>0</v>
      </c>
      <c r="JOS36" s="26">
        <f t="shared" si="110"/>
        <v>0</v>
      </c>
      <c r="JOT36" s="26">
        <f t="shared" si="110"/>
        <v>0</v>
      </c>
      <c r="JOU36" s="26">
        <f t="shared" si="110"/>
        <v>0</v>
      </c>
      <c r="JOV36" s="26">
        <f t="shared" si="110"/>
        <v>357993.69349605299</v>
      </c>
      <c r="JOW36" s="26">
        <f t="shared" si="110"/>
        <v>0</v>
      </c>
      <c r="JOX36" s="26">
        <f t="shared" si="110"/>
        <v>0</v>
      </c>
      <c r="JOY36" s="26">
        <f t="shared" si="110"/>
        <v>0</v>
      </c>
      <c r="JOZ36" s="26">
        <f t="shared" si="110"/>
        <v>0</v>
      </c>
      <c r="JPA36" s="26">
        <f t="shared" ref="JPA36:JRL36" si="111">SUM(JOU34:JOU37)</f>
        <v>0</v>
      </c>
      <c r="JPB36" s="26">
        <f t="shared" si="111"/>
        <v>357993.69349605299</v>
      </c>
      <c r="JPC36" s="26">
        <f t="shared" si="111"/>
        <v>0</v>
      </c>
      <c r="JPD36" s="26">
        <f t="shared" si="111"/>
        <v>0</v>
      </c>
      <c r="JPE36" s="26">
        <f t="shared" si="111"/>
        <v>0</v>
      </c>
      <c r="JPF36" s="26">
        <f t="shared" si="111"/>
        <v>0</v>
      </c>
      <c r="JPG36" s="26">
        <f t="shared" si="111"/>
        <v>0</v>
      </c>
      <c r="JPH36" s="26">
        <f t="shared" si="111"/>
        <v>357993.69349605299</v>
      </c>
      <c r="JPI36" s="26">
        <f t="shared" si="111"/>
        <v>0</v>
      </c>
      <c r="JPJ36" s="26">
        <f t="shared" si="111"/>
        <v>0</v>
      </c>
      <c r="JPK36" s="26">
        <f t="shared" si="111"/>
        <v>0</v>
      </c>
      <c r="JPL36" s="26">
        <f t="shared" si="111"/>
        <v>0</v>
      </c>
      <c r="JPM36" s="26">
        <f t="shared" si="111"/>
        <v>0</v>
      </c>
      <c r="JPN36" s="26">
        <f t="shared" si="111"/>
        <v>357993.69349605299</v>
      </c>
      <c r="JPO36" s="26">
        <f t="shared" si="111"/>
        <v>0</v>
      </c>
      <c r="JPP36" s="26">
        <f t="shared" si="111"/>
        <v>0</v>
      </c>
      <c r="JPQ36" s="26">
        <f t="shared" si="111"/>
        <v>0</v>
      </c>
      <c r="JPR36" s="26">
        <f t="shared" si="111"/>
        <v>0</v>
      </c>
      <c r="JPS36" s="26">
        <f t="shared" si="111"/>
        <v>0</v>
      </c>
      <c r="JPT36" s="26">
        <f t="shared" si="111"/>
        <v>357993.69349605299</v>
      </c>
      <c r="JPU36" s="26">
        <f t="shared" si="111"/>
        <v>0</v>
      </c>
      <c r="JPV36" s="26">
        <f t="shared" si="111"/>
        <v>0</v>
      </c>
      <c r="JPW36" s="26">
        <f t="shared" si="111"/>
        <v>0</v>
      </c>
      <c r="JPX36" s="26">
        <f t="shared" si="111"/>
        <v>0</v>
      </c>
      <c r="JPY36" s="26">
        <f t="shared" si="111"/>
        <v>0</v>
      </c>
      <c r="JPZ36" s="26">
        <f t="shared" si="111"/>
        <v>357993.69349605299</v>
      </c>
      <c r="JQA36" s="26">
        <f t="shared" si="111"/>
        <v>0</v>
      </c>
      <c r="JQB36" s="26">
        <f t="shared" si="111"/>
        <v>0</v>
      </c>
      <c r="JQC36" s="26">
        <f t="shared" si="111"/>
        <v>0</v>
      </c>
      <c r="JQD36" s="26">
        <f t="shared" si="111"/>
        <v>0</v>
      </c>
      <c r="JQE36" s="26">
        <f t="shared" si="111"/>
        <v>0</v>
      </c>
      <c r="JQF36" s="26">
        <f t="shared" si="111"/>
        <v>357993.69349605299</v>
      </c>
      <c r="JQG36" s="26">
        <f t="shared" si="111"/>
        <v>0</v>
      </c>
      <c r="JQH36" s="26">
        <f t="shared" si="111"/>
        <v>0</v>
      </c>
      <c r="JQI36" s="26">
        <f t="shared" si="111"/>
        <v>0</v>
      </c>
      <c r="JQJ36" s="26">
        <f t="shared" si="111"/>
        <v>0</v>
      </c>
      <c r="JQK36" s="26">
        <f t="shared" si="111"/>
        <v>0</v>
      </c>
      <c r="JQL36" s="26">
        <f t="shared" si="111"/>
        <v>357993.69349605299</v>
      </c>
      <c r="JQM36" s="26">
        <f t="shared" si="111"/>
        <v>0</v>
      </c>
      <c r="JQN36" s="26">
        <f t="shared" si="111"/>
        <v>0</v>
      </c>
      <c r="JQO36" s="26">
        <f t="shared" si="111"/>
        <v>0</v>
      </c>
      <c r="JQP36" s="26">
        <f t="shared" si="111"/>
        <v>0</v>
      </c>
      <c r="JQQ36" s="26">
        <f t="shared" si="111"/>
        <v>0</v>
      </c>
      <c r="JQR36" s="26">
        <f t="shared" si="111"/>
        <v>357993.69349605299</v>
      </c>
      <c r="JQS36" s="26">
        <f t="shared" si="111"/>
        <v>0</v>
      </c>
      <c r="JQT36" s="26">
        <f t="shared" si="111"/>
        <v>0</v>
      </c>
      <c r="JQU36" s="26">
        <f t="shared" si="111"/>
        <v>0</v>
      </c>
      <c r="JQV36" s="26">
        <f t="shared" si="111"/>
        <v>0</v>
      </c>
      <c r="JQW36" s="26">
        <f t="shared" si="111"/>
        <v>0</v>
      </c>
      <c r="JQX36" s="26">
        <f t="shared" si="111"/>
        <v>357993.69349605299</v>
      </c>
      <c r="JQY36" s="26">
        <f t="shared" si="111"/>
        <v>0</v>
      </c>
      <c r="JQZ36" s="26">
        <f t="shared" si="111"/>
        <v>0</v>
      </c>
      <c r="JRA36" s="26">
        <f t="shared" si="111"/>
        <v>0</v>
      </c>
      <c r="JRB36" s="26">
        <f t="shared" si="111"/>
        <v>0</v>
      </c>
      <c r="JRC36" s="26">
        <f t="shared" si="111"/>
        <v>0</v>
      </c>
      <c r="JRD36" s="26">
        <f t="shared" si="111"/>
        <v>357993.69349605299</v>
      </c>
      <c r="JRE36" s="26">
        <f t="shared" si="111"/>
        <v>0</v>
      </c>
      <c r="JRF36" s="26">
        <f t="shared" si="111"/>
        <v>0</v>
      </c>
      <c r="JRG36" s="26">
        <f t="shared" si="111"/>
        <v>0</v>
      </c>
      <c r="JRH36" s="26">
        <f t="shared" si="111"/>
        <v>0</v>
      </c>
      <c r="JRI36" s="26">
        <f t="shared" si="111"/>
        <v>0</v>
      </c>
      <c r="JRJ36" s="26">
        <f t="shared" si="111"/>
        <v>357993.69349605299</v>
      </c>
      <c r="JRK36" s="26">
        <f t="shared" si="111"/>
        <v>0</v>
      </c>
      <c r="JRL36" s="26">
        <f t="shared" si="111"/>
        <v>0</v>
      </c>
      <c r="JRM36" s="26">
        <f t="shared" ref="JRM36:JTX36" si="112">SUM(JRG34:JRG37)</f>
        <v>0</v>
      </c>
      <c r="JRN36" s="26">
        <f t="shared" si="112"/>
        <v>0</v>
      </c>
      <c r="JRO36" s="26">
        <f t="shared" si="112"/>
        <v>0</v>
      </c>
      <c r="JRP36" s="26">
        <f t="shared" si="112"/>
        <v>357993.69349605299</v>
      </c>
      <c r="JRQ36" s="26">
        <f t="shared" si="112"/>
        <v>0</v>
      </c>
      <c r="JRR36" s="26">
        <f t="shared" si="112"/>
        <v>0</v>
      </c>
      <c r="JRS36" s="26">
        <f t="shared" si="112"/>
        <v>0</v>
      </c>
      <c r="JRT36" s="26">
        <f t="shared" si="112"/>
        <v>0</v>
      </c>
      <c r="JRU36" s="26">
        <f t="shared" si="112"/>
        <v>0</v>
      </c>
      <c r="JRV36" s="26">
        <f t="shared" si="112"/>
        <v>357993.69349605299</v>
      </c>
      <c r="JRW36" s="26">
        <f t="shared" si="112"/>
        <v>0</v>
      </c>
      <c r="JRX36" s="26">
        <f t="shared" si="112"/>
        <v>0</v>
      </c>
      <c r="JRY36" s="26">
        <f t="shared" si="112"/>
        <v>0</v>
      </c>
      <c r="JRZ36" s="26">
        <f t="shared" si="112"/>
        <v>0</v>
      </c>
      <c r="JSA36" s="26">
        <f t="shared" si="112"/>
        <v>0</v>
      </c>
      <c r="JSB36" s="26">
        <f t="shared" si="112"/>
        <v>357993.69349605299</v>
      </c>
      <c r="JSC36" s="26">
        <f t="shared" si="112"/>
        <v>0</v>
      </c>
      <c r="JSD36" s="26">
        <f t="shared" si="112"/>
        <v>0</v>
      </c>
      <c r="JSE36" s="26">
        <f t="shared" si="112"/>
        <v>0</v>
      </c>
      <c r="JSF36" s="26">
        <f t="shared" si="112"/>
        <v>0</v>
      </c>
      <c r="JSG36" s="26">
        <f t="shared" si="112"/>
        <v>0</v>
      </c>
      <c r="JSH36" s="26">
        <f t="shared" si="112"/>
        <v>357993.69349605299</v>
      </c>
      <c r="JSI36" s="26">
        <f t="shared" si="112"/>
        <v>0</v>
      </c>
      <c r="JSJ36" s="26">
        <f t="shared" si="112"/>
        <v>0</v>
      </c>
      <c r="JSK36" s="26">
        <f t="shared" si="112"/>
        <v>0</v>
      </c>
      <c r="JSL36" s="26">
        <f t="shared" si="112"/>
        <v>0</v>
      </c>
      <c r="JSM36" s="26">
        <f t="shared" si="112"/>
        <v>0</v>
      </c>
      <c r="JSN36" s="26">
        <f t="shared" si="112"/>
        <v>357993.69349605299</v>
      </c>
      <c r="JSO36" s="26">
        <f t="shared" si="112"/>
        <v>0</v>
      </c>
      <c r="JSP36" s="26">
        <f t="shared" si="112"/>
        <v>0</v>
      </c>
      <c r="JSQ36" s="26">
        <f t="shared" si="112"/>
        <v>0</v>
      </c>
      <c r="JSR36" s="26">
        <f t="shared" si="112"/>
        <v>0</v>
      </c>
      <c r="JSS36" s="26">
        <f t="shared" si="112"/>
        <v>0</v>
      </c>
      <c r="JST36" s="26">
        <f t="shared" si="112"/>
        <v>357993.69349605299</v>
      </c>
      <c r="JSU36" s="26">
        <f t="shared" si="112"/>
        <v>0</v>
      </c>
      <c r="JSV36" s="26">
        <f t="shared" si="112"/>
        <v>0</v>
      </c>
      <c r="JSW36" s="26">
        <f t="shared" si="112"/>
        <v>0</v>
      </c>
      <c r="JSX36" s="26">
        <f t="shared" si="112"/>
        <v>0</v>
      </c>
      <c r="JSY36" s="26">
        <f t="shared" si="112"/>
        <v>0</v>
      </c>
      <c r="JSZ36" s="26">
        <f t="shared" si="112"/>
        <v>357993.69349605299</v>
      </c>
      <c r="JTA36" s="26">
        <f t="shared" si="112"/>
        <v>0</v>
      </c>
      <c r="JTB36" s="26">
        <f t="shared" si="112"/>
        <v>0</v>
      </c>
      <c r="JTC36" s="26">
        <f t="shared" si="112"/>
        <v>0</v>
      </c>
      <c r="JTD36" s="26">
        <f t="shared" si="112"/>
        <v>0</v>
      </c>
      <c r="JTE36" s="26">
        <f t="shared" si="112"/>
        <v>0</v>
      </c>
      <c r="JTF36" s="26">
        <f t="shared" si="112"/>
        <v>357993.69349605299</v>
      </c>
      <c r="JTG36" s="26">
        <f t="shared" si="112"/>
        <v>0</v>
      </c>
      <c r="JTH36" s="26">
        <f t="shared" si="112"/>
        <v>0</v>
      </c>
      <c r="JTI36" s="26">
        <f t="shared" si="112"/>
        <v>0</v>
      </c>
      <c r="JTJ36" s="26">
        <f t="shared" si="112"/>
        <v>0</v>
      </c>
      <c r="JTK36" s="26">
        <f t="shared" si="112"/>
        <v>0</v>
      </c>
      <c r="JTL36" s="26">
        <f t="shared" si="112"/>
        <v>357993.69349605299</v>
      </c>
      <c r="JTM36" s="26">
        <f t="shared" si="112"/>
        <v>0</v>
      </c>
      <c r="JTN36" s="26">
        <f t="shared" si="112"/>
        <v>0</v>
      </c>
      <c r="JTO36" s="26">
        <f t="shared" si="112"/>
        <v>0</v>
      </c>
      <c r="JTP36" s="26">
        <f t="shared" si="112"/>
        <v>0</v>
      </c>
      <c r="JTQ36" s="26">
        <f t="shared" si="112"/>
        <v>0</v>
      </c>
      <c r="JTR36" s="26">
        <f t="shared" si="112"/>
        <v>357993.69349605299</v>
      </c>
      <c r="JTS36" s="26">
        <f t="shared" si="112"/>
        <v>0</v>
      </c>
      <c r="JTT36" s="26">
        <f t="shared" si="112"/>
        <v>0</v>
      </c>
      <c r="JTU36" s="26">
        <f t="shared" si="112"/>
        <v>0</v>
      </c>
      <c r="JTV36" s="26">
        <f t="shared" si="112"/>
        <v>0</v>
      </c>
      <c r="JTW36" s="26">
        <f t="shared" si="112"/>
        <v>0</v>
      </c>
      <c r="JTX36" s="26">
        <f t="shared" si="112"/>
        <v>357993.69349605299</v>
      </c>
      <c r="JTY36" s="26">
        <f t="shared" ref="JTY36:JWJ36" si="113">SUM(JTS34:JTS37)</f>
        <v>0</v>
      </c>
      <c r="JTZ36" s="26">
        <f t="shared" si="113"/>
        <v>0</v>
      </c>
      <c r="JUA36" s="26">
        <f t="shared" si="113"/>
        <v>0</v>
      </c>
      <c r="JUB36" s="26">
        <f t="shared" si="113"/>
        <v>0</v>
      </c>
      <c r="JUC36" s="26">
        <f t="shared" si="113"/>
        <v>0</v>
      </c>
      <c r="JUD36" s="26">
        <f t="shared" si="113"/>
        <v>357993.69349605299</v>
      </c>
      <c r="JUE36" s="26">
        <f t="shared" si="113"/>
        <v>0</v>
      </c>
      <c r="JUF36" s="26">
        <f t="shared" si="113"/>
        <v>0</v>
      </c>
      <c r="JUG36" s="26">
        <f t="shared" si="113"/>
        <v>0</v>
      </c>
      <c r="JUH36" s="26">
        <f t="shared" si="113"/>
        <v>0</v>
      </c>
      <c r="JUI36" s="26">
        <f t="shared" si="113"/>
        <v>0</v>
      </c>
      <c r="JUJ36" s="26">
        <f t="shared" si="113"/>
        <v>357993.69349605299</v>
      </c>
      <c r="JUK36" s="26">
        <f t="shared" si="113"/>
        <v>0</v>
      </c>
      <c r="JUL36" s="26">
        <f t="shared" si="113"/>
        <v>0</v>
      </c>
      <c r="JUM36" s="26">
        <f t="shared" si="113"/>
        <v>0</v>
      </c>
      <c r="JUN36" s="26">
        <f t="shared" si="113"/>
        <v>0</v>
      </c>
      <c r="JUO36" s="26">
        <f t="shared" si="113"/>
        <v>0</v>
      </c>
      <c r="JUP36" s="26">
        <f t="shared" si="113"/>
        <v>357993.69349605299</v>
      </c>
      <c r="JUQ36" s="26">
        <f t="shared" si="113"/>
        <v>0</v>
      </c>
      <c r="JUR36" s="26">
        <f t="shared" si="113"/>
        <v>0</v>
      </c>
      <c r="JUS36" s="26">
        <f t="shared" si="113"/>
        <v>0</v>
      </c>
      <c r="JUT36" s="26">
        <f t="shared" si="113"/>
        <v>0</v>
      </c>
      <c r="JUU36" s="26">
        <f t="shared" si="113"/>
        <v>0</v>
      </c>
      <c r="JUV36" s="26">
        <f t="shared" si="113"/>
        <v>357993.69349605299</v>
      </c>
      <c r="JUW36" s="26">
        <f t="shared" si="113"/>
        <v>0</v>
      </c>
      <c r="JUX36" s="26">
        <f t="shared" si="113"/>
        <v>0</v>
      </c>
      <c r="JUY36" s="26">
        <f t="shared" si="113"/>
        <v>0</v>
      </c>
      <c r="JUZ36" s="26">
        <f t="shared" si="113"/>
        <v>0</v>
      </c>
      <c r="JVA36" s="26">
        <f t="shared" si="113"/>
        <v>0</v>
      </c>
      <c r="JVB36" s="26">
        <f t="shared" si="113"/>
        <v>357993.69349605299</v>
      </c>
      <c r="JVC36" s="26">
        <f t="shared" si="113"/>
        <v>0</v>
      </c>
      <c r="JVD36" s="26">
        <f t="shared" si="113"/>
        <v>0</v>
      </c>
      <c r="JVE36" s="26">
        <f t="shared" si="113"/>
        <v>0</v>
      </c>
      <c r="JVF36" s="26">
        <f t="shared" si="113"/>
        <v>0</v>
      </c>
      <c r="JVG36" s="26">
        <f t="shared" si="113"/>
        <v>0</v>
      </c>
      <c r="JVH36" s="26">
        <f t="shared" si="113"/>
        <v>357993.69349605299</v>
      </c>
      <c r="JVI36" s="26">
        <f t="shared" si="113"/>
        <v>0</v>
      </c>
      <c r="JVJ36" s="26">
        <f t="shared" si="113"/>
        <v>0</v>
      </c>
      <c r="JVK36" s="26">
        <f t="shared" si="113"/>
        <v>0</v>
      </c>
      <c r="JVL36" s="26">
        <f t="shared" si="113"/>
        <v>0</v>
      </c>
      <c r="JVM36" s="26">
        <f t="shared" si="113"/>
        <v>0</v>
      </c>
      <c r="JVN36" s="26">
        <f t="shared" si="113"/>
        <v>357993.69349605299</v>
      </c>
      <c r="JVO36" s="26">
        <f t="shared" si="113"/>
        <v>0</v>
      </c>
      <c r="JVP36" s="26">
        <f t="shared" si="113"/>
        <v>0</v>
      </c>
      <c r="JVQ36" s="26">
        <f t="shared" si="113"/>
        <v>0</v>
      </c>
      <c r="JVR36" s="26">
        <f t="shared" si="113"/>
        <v>0</v>
      </c>
      <c r="JVS36" s="26">
        <f t="shared" si="113"/>
        <v>0</v>
      </c>
      <c r="JVT36" s="26">
        <f t="shared" si="113"/>
        <v>357993.69349605299</v>
      </c>
      <c r="JVU36" s="26">
        <f t="shared" si="113"/>
        <v>0</v>
      </c>
      <c r="JVV36" s="26">
        <f t="shared" si="113"/>
        <v>0</v>
      </c>
      <c r="JVW36" s="26">
        <f t="shared" si="113"/>
        <v>0</v>
      </c>
      <c r="JVX36" s="26">
        <f t="shared" si="113"/>
        <v>0</v>
      </c>
      <c r="JVY36" s="26">
        <f t="shared" si="113"/>
        <v>0</v>
      </c>
      <c r="JVZ36" s="26">
        <f t="shared" si="113"/>
        <v>357993.69349605299</v>
      </c>
      <c r="JWA36" s="26">
        <f t="shared" si="113"/>
        <v>0</v>
      </c>
      <c r="JWB36" s="26">
        <f t="shared" si="113"/>
        <v>0</v>
      </c>
      <c r="JWC36" s="26">
        <f t="shared" si="113"/>
        <v>0</v>
      </c>
      <c r="JWD36" s="26">
        <f t="shared" si="113"/>
        <v>0</v>
      </c>
      <c r="JWE36" s="26">
        <f t="shared" si="113"/>
        <v>0</v>
      </c>
      <c r="JWF36" s="26">
        <f t="shared" si="113"/>
        <v>357993.69349605299</v>
      </c>
      <c r="JWG36" s="26">
        <f t="shared" si="113"/>
        <v>0</v>
      </c>
      <c r="JWH36" s="26">
        <f t="shared" si="113"/>
        <v>0</v>
      </c>
      <c r="JWI36" s="26">
        <f t="shared" si="113"/>
        <v>0</v>
      </c>
      <c r="JWJ36" s="26">
        <f t="shared" si="113"/>
        <v>0</v>
      </c>
      <c r="JWK36" s="26">
        <f t="shared" ref="JWK36:JYV36" si="114">SUM(JWE34:JWE37)</f>
        <v>0</v>
      </c>
      <c r="JWL36" s="26">
        <f t="shared" si="114"/>
        <v>357993.69349605299</v>
      </c>
      <c r="JWM36" s="26">
        <f t="shared" si="114"/>
        <v>0</v>
      </c>
      <c r="JWN36" s="26">
        <f t="shared" si="114"/>
        <v>0</v>
      </c>
      <c r="JWO36" s="26">
        <f t="shared" si="114"/>
        <v>0</v>
      </c>
      <c r="JWP36" s="26">
        <f t="shared" si="114"/>
        <v>0</v>
      </c>
      <c r="JWQ36" s="26">
        <f t="shared" si="114"/>
        <v>0</v>
      </c>
      <c r="JWR36" s="26">
        <f t="shared" si="114"/>
        <v>357993.69349605299</v>
      </c>
      <c r="JWS36" s="26">
        <f t="shared" si="114"/>
        <v>0</v>
      </c>
      <c r="JWT36" s="26">
        <f t="shared" si="114"/>
        <v>0</v>
      </c>
      <c r="JWU36" s="26">
        <f t="shared" si="114"/>
        <v>0</v>
      </c>
      <c r="JWV36" s="26">
        <f t="shared" si="114"/>
        <v>0</v>
      </c>
      <c r="JWW36" s="26">
        <f t="shared" si="114"/>
        <v>0</v>
      </c>
      <c r="JWX36" s="26">
        <f t="shared" si="114"/>
        <v>357993.69349605299</v>
      </c>
      <c r="JWY36" s="26">
        <f t="shared" si="114"/>
        <v>0</v>
      </c>
      <c r="JWZ36" s="26">
        <f t="shared" si="114"/>
        <v>0</v>
      </c>
      <c r="JXA36" s="26">
        <f t="shared" si="114"/>
        <v>0</v>
      </c>
      <c r="JXB36" s="26">
        <f t="shared" si="114"/>
        <v>0</v>
      </c>
      <c r="JXC36" s="26">
        <f t="shared" si="114"/>
        <v>0</v>
      </c>
      <c r="JXD36" s="26">
        <f t="shared" si="114"/>
        <v>357993.69349605299</v>
      </c>
      <c r="JXE36" s="26">
        <f t="shared" si="114"/>
        <v>0</v>
      </c>
      <c r="JXF36" s="26">
        <f t="shared" si="114"/>
        <v>0</v>
      </c>
      <c r="JXG36" s="26">
        <f t="shared" si="114"/>
        <v>0</v>
      </c>
      <c r="JXH36" s="26">
        <f t="shared" si="114"/>
        <v>0</v>
      </c>
      <c r="JXI36" s="26">
        <f t="shared" si="114"/>
        <v>0</v>
      </c>
      <c r="JXJ36" s="26">
        <f t="shared" si="114"/>
        <v>357993.69349605299</v>
      </c>
      <c r="JXK36" s="26">
        <f t="shared" si="114"/>
        <v>0</v>
      </c>
      <c r="JXL36" s="26">
        <f t="shared" si="114"/>
        <v>0</v>
      </c>
      <c r="JXM36" s="26">
        <f t="shared" si="114"/>
        <v>0</v>
      </c>
      <c r="JXN36" s="26">
        <f t="shared" si="114"/>
        <v>0</v>
      </c>
      <c r="JXO36" s="26">
        <f t="shared" si="114"/>
        <v>0</v>
      </c>
      <c r="JXP36" s="26">
        <f t="shared" si="114"/>
        <v>357993.69349605299</v>
      </c>
      <c r="JXQ36" s="26">
        <f t="shared" si="114"/>
        <v>0</v>
      </c>
      <c r="JXR36" s="26">
        <f t="shared" si="114"/>
        <v>0</v>
      </c>
      <c r="JXS36" s="26">
        <f t="shared" si="114"/>
        <v>0</v>
      </c>
      <c r="JXT36" s="26">
        <f t="shared" si="114"/>
        <v>0</v>
      </c>
      <c r="JXU36" s="26">
        <f t="shared" si="114"/>
        <v>0</v>
      </c>
      <c r="JXV36" s="26">
        <f t="shared" si="114"/>
        <v>357993.69349605299</v>
      </c>
      <c r="JXW36" s="26">
        <f t="shared" si="114"/>
        <v>0</v>
      </c>
      <c r="JXX36" s="26">
        <f t="shared" si="114"/>
        <v>0</v>
      </c>
      <c r="JXY36" s="26">
        <f t="shared" si="114"/>
        <v>0</v>
      </c>
      <c r="JXZ36" s="26">
        <f t="shared" si="114"/>
        <v>0</v>
      </c>
      <c r="JYA36" s="26">
        <f t="shared" si="114"/>
        <v>0</v>
      </c>
      <c r="JYB36" s="26">
        <f t="shared" si="114"/>
        <v>357993.69349605299</v>
      </c>
      <c r="JYC36" s="26">
        <f t="shared" si="114"/>
        <v>0</v>
      </c>
      <c r="JYD36" s="26">
        <f t="shared" si="114"/>
        <v>0</v>
      </c>
      <c r="JYE36" s="26">
        <f t="shared" si="114"/>
        <v>0</v>
      </c>
      <c r="JYF36" s="26">
        <f t="shared" si="114"/>
        <v>0</v>
      </c>
      <c r="JYG36" s="26">
        <f t="shared" si="114"/>
        <v>0</v>
      </c>
      <c r="JYH36" s="26">
        <f t="shared" si="114"/>
        <v>357993.69349605299</v>
      </c>
      <c r="JYI36" s="26">
        <f t="shared" si="114"/>
        <v>0</v>
      </c>
      <c r="JYJ36" s="26">
        <f t="shared" si="114"/>
        <v>0</v>
      </c>
      <c r="JYK36" s="26">
        <f t="shared" si="114"/>
        <v>0</v>
      </c>
      <c r="JYL36" s="26">
        <f t="shared" si="114"/>
        <v>0</v>
      </c>
      <c r="JYM36" s="26">
        <f t="shared" si="114"/>
        <v>0</v>
      </c>
      <c r="JYN36" s="26">
        <f t="shared" si="114"/>
        <v>357993.69349605299</v>
      </c>
      <c r="JYO36" s="26">
        <f t="shared" si="114"/>
        <v>0</v>
      </c>
      <c r="JYP36" s="26">
        <f t="shared" si="114"/>
        <v>0</v>
      </c>
      <c r="JYQ36" s="26">
        <f t="shared" si="114"/>
        <v>0</v>
      </c>
      <c r="JYR36" s="26">
        <f t="shared" si="114"/>
        <v>0</v>
      </c>
      <c r="JYS36" s="26">
        <f t="shared" si="114"/>
        <v>0</v>
      </c>
      <c r="JYT36" s="26">
        <f t="shared" si="114"/>
        <v>357993.69349605299</v>
      </c>
      <c r="JYU36" s="26">
        <f t="shared" si="114"/>
        <v>0</v>
      </c>
      <c r="JYV36" s="26">
        <f t="shared" si="114"/>
        <v>0</v>
      </c>
      <c r="JYW36" s="26">
        <f t="shared" ref="JYW36:KBH36" si="115">SUM(JYQ34:JYQ37)</f>
        <v>0</v>
      </c>
      <c r="JYX36" s="26">
        <f t="shared" si="115"/>
        <v>0</v>
      </c>
      <c r="JYY36" s="26">
        <f t="shared" si="115"/>
        <v>0</v>
      </c>
      <c r="JYZ36" s="26">
        <f t="shared" si="115"/>
        <v>357993.69349605299</v>
      </c>
      <c r="JZA36" s="26">
        <f t="shared" si="115"/>
        <v>0</v>
      </c>
      <c r="JZB36" s="26">
        <f t="shared" si="115"/>
        <v>0</v>
      </c>
      <c r="JZC36" s="26">
        <f t="shared" si="115"/>
        <v>0</v>
      </c>
      <c r="JZD36" s="26">
        <f t="shared" si="115"/>
        <v>0</v>
      </c>
      <c r="JZE36" s="26">
        <f t="shared" si="115"/>
        <v>0</v>
      </c>
      <c r="JZF36" s="26">
        <f t="shared" si="115"/>
        <v>357993.69349605299</v>
      </c>
      <c r="JZG36" s="26">
        <f t="shared" si="115"/>
        <v>0</v>
      </c>
      <c r="JZH36" s="26">
        <f t="shared" si="115"/>
        <v>0</v>
      </c>
      <c r="JZI36" s="26">
        <f t="shared" si="115"/>
        <v>0</v>
      </c>
      <c r="JZJ36" s="26">
        <f t="shared" si="115"/>
        <v>0</v>
      </c>
      <c r="JZK36" s="26">
        <f t="shared" si="115"/>
        <v>0</v>
      </c>
      <c r="JZL36" s="26">
        <f t="shared" si="115"/>
        <v>357993.69349605299</v>
      </c>
      <c r="JZM36" s="26">
        <f t="shared" si="115"/>
        <v>0</v>
      </c>
      <c r="JZN36" s="26">
        <f t="shared" si="115"/>
        <v>0</v>
      </c>
      <c r="JZO36" s="26">
        <f t="shared" si="115"/>
        <v>0</v>
      </c>
      <c r="JZP36" s="26">
        <f t="shared" si="115"/>
        <v>0</v>
      </c>
      <c r="JZQ36" s="26">
        <f t="shared" si="115"/>
        <v>0</v>
      </c>
      <c r="JZR36" s="26">
        <f t="shared" si="115"/>
        <v>357993.69349605299</v>
      </c>
      <c r="JZS36" s="26">
        <f t="shared" si="115"/>
        <v>0</v>
      </c>
      <c r="JZT36" s="26">
        <f t="shared" si="115"/>
        <v>0</v>
      </c>
      <c r="JZU36" s="26">
        <f t="shared" si="115"/>
        <v>0</v>
      </c>
      <c r="JZV36" s="26">
        <f t="shared" si="115"/>
        <v>0</v>
      </c>
      <c r="JZW36" s="26">
        <f t="shared" si="115"/>
        <v>0</v>
      </c>
      <c r="JZX36" s="26">
        <f t="shared" si="115"/>
        <v>357993.69349605299</v>
      </c>
      <c r="JZY36" s="26">
        <f t="shared" si="115"/>
        <v>0</v>
      </c>
      <c r="JZZ36" s="26">
        <f t="shared" si="115"/>
        <v>0</v>
      </c>
      <c r="KAA36" s="26">
        <f t="shared" si="115"/>
        <v>0</v>
      </c>
      <c r="KAB36" s="26">
        <f t="shared" si="115"/>
        <v>0</v>
      </c>
      <c r="KAC36" s="26">
        <f t="shared" si="115"/>
        <v>0</v>
      </c>
      <c r="KAD36" s="26">
        <f t="shared" si="115"/>
        <v>357993.69349605299</v>
      </c>
      <c r="KAE36" s="26">
        <f t="shared" si="115"/>
        <v>0</v>
      </c>
      <c r="KAF36" s="26">
        <f t="shared" si="115"/>
        <v>0</v>
      </c>
      <c r="KAG36" s="26">
        <f t="shared" si="115"/>
        <v>0</v>
      </c>
      <c r="KAH36" s="26">
        <f t="shared" si="115"/>
        <v>0</v>
      </c>
      <c r="KAI36" s="26">
        <f t="shared" si="115"/>
        <v>0</v>
      </c>
      <c r="KAJ36" s="26">
        <f t="shared" si="115"/>
        <v>357993.69349605299</v>
      </c>
      <c r="KAK36" s="26">
        <f t="shared" si="115"/>
        <v>0</v>
      </c>
      <c r="KAL36" s="26">
        <f t="shared" si="115"/>
        <v>0</v>
      </c>
      <c r="KAM36" s="26">
        <f t="shared" si="115"/>
        <v>0</v>
      </c>
      <c r="KAN36" s="26">
        <f t="shared" si="115"/>
        <v>0</v>
      </c>
      <c r="KAO36" s="26">
        <f t="shared" si="115"/>
        <v>0</v>
      </c>
      <c r="KAP36" s="26">
        <f t="shared" si="115"/>
        <v>357993.69349605299</v>
      </c>
      <c r="KAQ36" s="26">
        <f t="shared" si="115"/>
        <v>0</v>
      </c>
      <c r="KAR36" s="26">
        <f t="shared" si="115"/>
        <v>0</v>
      </c>
      <c r="KAS36" s="26">
        <f t="shared" si="115"/>
        <v>0</v>
      </c>
      <c r="KAT36" s="26">
        <f t="shared" si="115"/>
        <v>0</v>
      </c>
      <c r="KAU36" s="26">
        <f t="shared" si="115"/>
        <v>0</v>
      </c>
      <c r="KAV36" s="26">
        <f t="shared" si="115"/>
        <v>357993.69349605299</v>
      </c>
      <c r="KAW36" s="26">
        <f t="shared" si="115"/>
        <v>0</v>
      </c>
      <c r="KAX36" s="26">
        <f t="shared" si="115"/>
        <v>0</v>
      </c>
      <c r="KAY36" s="26">
        <f t="shared" si="115"/>
        <v>0</v>
      </c>
      <c r="KAZ36" s="26">
        <f t="shared" si="115"/>
        <v>0</v>
      </c>
      <c r="KBA36" s="26">
        <f t="shared" si="115"/>
        <v>0</v>
      </c>
      <c r="KBB36" s="26">
        <f t="shared" si="115"/>
        <v>357993.69349605299</v>
      </c>
      <c r="KBC36" s="26">
        <f t="shared" si="115"/>
        <v>0</v>
      </c>
      <c r="KBD36" s="26">
        <f t="shared" si="115"/>
        <v>0</v>
      </c>
      <c r="KBE36" s="26">
        <f t="shared" si="115"/>
        <v>0</v>
      </c>
      <c r="KBF36" s="26">
        <f t="shared" si="115"/>
        <v>0</v>
      </c>
      <c r="KBG36" s="26">
        <f t="shared" si="115"/>
        <v>0</v>
      </c>
      <c r="KBH36" s="26">
        <f t="shared" si="115"/>
        <v>357993.69349605299</v>
      </c>
      <c r="KBI36" s="26">
        <f t="shared" ref="KBI36:KDT36" si="116">SUM(KBC34:KBC37)</f>
        <v>0</v>
      </c>
      <c r="KBJ36" s="26">
        <f t="shared" si="116"/>
        <v>0</v>
      </c>
      <c r="KBK36" s="26">
        <f t="shared" si="116"/>
        <v>0</v>
      </c>
      <c r="KBL36" s="26">
        <f t="shared" si="116"/>
        <v>0</v>
      </c>
      <c r="KBM36" s="26">
        <f t="shared" si="116"/>
        <v>0</v>
      </c>
      <c r="KBN36" s="26">
        <f t="shared" si="116"/>
        <v>357993.69349605299</v>
      </c>
      <c r="KBO36" s="26">
        <f t="shared" si="116"/>
        <v>0</v>
      </c>
      <c r="KBP36" s="26">
        <f t="shared" si="116"/>
        <v>0</v>
      </c>
      <c r="KBQ36" s="26">
        <f t="shared" si="116"/>
        <v>0</v>
      </c>
      <c r="KBR36" s="26">
        <f t="shared" si="116"/>
        <v>0</v>
      </c>
      <c r="KBS36" s="26">
        <f t="shared" si="116"/>
        <v>0</v>
      </c>
      <c r="KBT36" s="26">
        <f t="shared" si="116"/>
        <v>357993.69349605299</v>
      </c>
      <c r="KBU36" s="26">
        <f t="shared" si="116"/>
        <v>0</v>
      </c>
      <c r="KBV36" s="26">
        <f t="shared" si="116"/>
        <v>0</v>
      </c>
      <c r="KBW36" s="26">
        <f t="shared" si="116"/>
        <v>0</v>
      </c>
      <c r="KBX36" s="26">
        <f t="shared" si="116"/>
        <v>0</v>
      </c>
      <c r="KBY36" s="26">
        <f t="shared" si="116"/>
        <v>0</v>
      </c>
      <c r="KBZ36" s="26">
        <f t="shared" si="116"/>
        <v>357993.69349605299</v>
      </c>
      <c r="KCA36" s="26">
        <f t="shared" si="116"/>
        <v>0</v>
      </c>
      <c r="KCB36" s="26">
        <f t="shared" si="116"/>
        <v>0</v>
      </c>
      <c r="KCC36" s="26">
        <f t="shared" si="116"/>
        <v>0</v>
      </c>
      <c r="KCD36" s="26">
        <f t="shared" si="116"/>
        <v>0</v>
      </c>
      <c r="KCE36" s="26">
        <f t="shared" si="116"/>
        <v>0</v>
      </c>
      <c r="KCF36" s="26">
        <f t="shared" si="116"/>
        <v>357993.69349605299</v>
      </c>
      <c r="KCG36" s="26">
        <f t="shared" si="116"/>
        <v>0</v>
      </c>
      <c r="KCH36" s="26">
        <f t="shared" si="116"/>
        <v>0</v>
      </c>
      <c r="KCI36" s="26">
        <f t="shared" si="116"/>
        <v>0</v>
      </c>
      <c r="KCJ36" s="26">
        <f t="shared" si="116"/>
        <v>0</v>
      </c>
      <c r="KCK36" s="26">
        <f t="shared" si="116"/>
        <v>0</v>
      </c>
      <c r="KCL36" s="26">
        <f t="shared" si="116"/>
        <v>357993.69349605299</v>
      </c>
      <c r="KCM36" s="26">
        <f t="shared" si="116"/>
        <v>0</v>
      </c>
      <c r="KCN36" s="26">
        <f t="shared" si="116"/>
        <v>0</v>
      </c>
      <c r="KCO36" s="26">
        <f t="shared" si="116"/>
        <v>0</v>
      </c>
      <c r="KCP36" s="26">
        <f t="shared" si="116"/>
        <v>0</v>
      </c>
      <c r="KCQ36" s="26">
        <f t="shared" si="116"/>
        <v>0</v>
      </c>
      <c r="KCR36" s="26">
        <f t="shared" si="116"/>
        <v>357993.69349605299</v>
      </c>
      <c r="KCS36" s="26">
        <f t="shared" si="116"/>
        <v>0</v>
      </c>
      <c r="KCT36" s="26">
        <f t="shared" si="116"/>
        <v>0</v>
      </c>
      <c r="KCU36" s="26">
        <f t="shared" si="116"/>
        <v>0</v>
      </c>
      <c r="KCV36" s="26">
        <f t="shared" si="116"/>
        <v>0</v>
      </c>
      <c r="KCW36" s="26">
        <f t="shared" si="116"/>
        <v>0</v>
      </c>
      <c r="KCX36" s="26">
        <f t="shared" si="116"/>
        <v>357993.69349605299</v>
      </c>
      <c r="KCY36" s="26">
        <f t="shared" si="116"/>
        <v>0</v>
      </c>
      <c r="KCZ36" s="26">
        <f t="shared" si="116"/>
        <v>0</v>
      </c>
      <c r="KDA36" s="26">
        <f t="shared" si="116"/>
        <v>0</v>
      </c>
      <c r="KDB36" s="26">
        <f t="shared" si="116"/>
        <v>0</v>
      </c>
      <c r="KDC36" s="26">
        <f t="shared" si="116"/>
        <v>0</v>
      </c>
      <c r="KDD36" s="26">
        <f t="shared" si="116"/>
        <v>357993.69349605299</v>
      </c>
      <c r="KDE36" s="26">
        <f t="shared" si="116"/>
        <v>0</v>
      </c>
      <c r="KDF36" s="26">
        <f t="shared" si="116"/>
        <v>0</v>
      </c>
      <c r="KDG36" s="26">
        <f t="shared" si="116"/>
        <v>0</v>
      </c>
      <c r="KDH36" s="26">
        <f t="shared" si="116"/>
        <v>0</v>
      </c>
      <c r="KDI36" s="26">
        <f t="shared" si="116"/>
        <v>0</v>
      </c>
      <c r="KDJ36" s="26">
        <f t="shared" si="116"/>
        <v>357993.69349605299</v>
      </c>
      <c r="KDK36" s="26">
        <f t="shared" si="116"/>
        <v>0</v>
      </c>
      <c r="KDL36" s="26">
        <f t="shared" si="116"/>
        <v>0</v>
      </c>
      <c r="KDM36" s="26">
        <f t="shared" si="116"/>
        <v>0</v>
      </c>
      <c r="KDN36" s="26">
        <f t="shared" si="116"/>
        <v>0</v>
      </c>
      <c r="KDO36" s="26">
        <f t="shared" si="116"/>
        <v>0</v>
      </c>
      <c r="KDP36" s="26">
        <f t="shared" si="116"/>
        <v>357993.69349605299</v>
      </c>
      <c r="KDQ36" s="26">
        <f t="shared" si="116"/>
        <v>0</v>
      </c>
      <c r="KDR36" s="26">
        <f t="shared" si="116"/>
        <v>0</v>
      </c>
      <c r="KDS36" s="26">
        <f t="shared" si="116"/>
        <v>0</v>
      </c>
      <c r="KDT36" s="26">
        <f t="shared" si="116"/>
        <v>0</v>
      </c>
      <c r="KDU36" s="26">
        <f t="shared" ref="KDU36:KGF36" si="117">SUM(KDO34:KDO37)</f>
        <v>0</v>
      </c>
      <c r="KDV36" s="26">
        <f t="shared" si="117"/>
        <v>357993.69349605299</v>
      </c>
      <c r="KDW36" s="26">
        <f t="shared" si="117"/>
        <v>0</v>
      </c>
      <c r="KDX36" s="26">
        <f t="shared" si="117"/>
        <v>0</v>
      </c>
      <c r="KDY36" s="26">
        <f t="shared" si="117"/>
        <v>0</v>
      </c>
      <c r="KDZ36" s="26">
        <f t="shared" si="117"/>
        <v>0</v>
      </c>
      <c r="KEA36" s="26">
        <f t="shared" si="117"/>
        <v>0</v>
      </c>
      <c r="KEB36" s="26">
        <f t="shared" si="117"/>
        <v>357993.69349605299</v>
      </c>
      <c r="KEC36" s="26">
        <f t="shared" si="117"/>
        <v>0</v>
      </c>
      <c r="KED36" s="26">
        <f t="shared" si="117"/>
        <v>0</v>
      </c>
      <c r="KEE36" s="26">
        <f t="shared" si="117"/>
        <v>0</v>
      </c>
      <c r="KEF36" s="26">
        <f t="shared" si="117"/>
        <v>0</v>
      </c>
      <c r="KEG36" s="26">
        <f t="shared" si="117"/>
        <v>0</v>
      </c>
      <c r="KEH36" s="26">
        <f t="shared" si="117"/>
        <v>357993.69349605299</v>
      </c>
      <c r="KEI36" s="26">
        <f t="shared" si="117"/>
        <v>0</v>
      </c>
      <c r="KEJ36" s="26">
        <f t="shared" si="117"/>
        <v>0</v>
      </c>
      <c r="KEK36" s="26">
        <f t="shared" si="117"/>
        <v>0</v>
      </c>
      <c r="KEL36" s="26">
        <f t="shared" si="117"/>
        <v>0</v>
      </c>
      <c r="KEM36" s="26">
        <f t="shared" si="117"/>
        <v>0</v>
      </c>
      <c r="KEN36" s="26">
        <f t="shared" si="117"/>
        <v>357993.69349605299</v>
      </c>
      <c r="KEO36" s="26">
        <f t="shared" si="117"/>
        <v>0</v>
      </c>
      <c r="KEP36" s="26">
        <f t="shared" si="117"/>
        <v>0</v>
      </c>
      <c r="KEQ36" s="26">
        <f t="shared" si="117"/>
        <v>0</v>
      </c>
      <c r="KER36" s="26">
        <f t="shared" si="117"/>
        <v>0</v>
      </c>
      <c r="KES36" s="26">
        <f t="shared" si="117"/>
        <v>0</v>
      </c>
      <c r="KET36" s="26">
        <f t="shared" si="117"/>
        <v>357993.69349605299</v>
      </c>
      <c r="KEU36" s="26">
        <f t="shared" si="117"/>
        <v>0</v>
      </c>
      <c r="KEV36" s="26">
        <f t="shared" si="117"/>
        <v>0</v>
      </c>
      <c r="KEW36" s="26">
        <f t="shared" si="117"/>
        <v>0</v>
      </c>
      <c r="KEX36" s="26">
        <f t="shared" si="117"/>
        <v>0</v>
      </c>
      <c r="KEY36" s="26">
        <f t="shared" si="117"/>
        <v>0</v>
      </c>
      <c r="KEZ36" s="26">
        <f t="shared" si="117"/>
        <v>357993.69349605299</v>
      </c>
      <c r="KFA36" s="26">
        <f t="shared" si="117"/>
        <v>0</v>
      </c>
      <c r="KFB36" s="26">
        <f t="shared" si="117"/>
        <v>0</v>
      </c>
      <c r="KFC36" s="26">
        <f t="shared" si="117"/>
        <v>0</v>
      </c>
      <c r="KFD36" s="26">
        <f t="shared" si="117"/>
        <v>0</v>
      </c>
      <c r="KFE36" s="26">
        <f t="shared" si="117"/>
        <v>0</v>
      </c>
      <c r="KFF36" s="26">
        <f t="shared" si="117"/>
        <v>357993.69349605299</v>
      </c>
      <c r="KFG36" s="26">
        <f t="shared" si="117"/>
        <v>0</v>
      </c>
      <c r="KFH36" s="26">
        <f t="shared" si="117"/>
        <v>0</v>
      </c>
      <c r="KFI36" s="26">
        <f t="shared" si="117"/>
        <v>0</v>
      </c>
      <c r="KFJ36" s="26">
        <f t="shared" si="117"/>
        <v>0</v>
      </c>
      <c r="KFK36" s="26">
        <f t="shared" si="117"/>
        <v>0</v>
      </c>
      <c r="KFL36" s="26">
        <f t="shared" si="117"/>
        <v>357993.69349605299</v>
      </c>
      <c r="KFM36" s="26">
        <f t="shared" si="117"/>
        <v>0</v>
      </c>
      <c r="KFN36" s="26">
        <f t="shared" si="117"/>
        <v>0</v>
      </c>
      <c r="KFO36" s="26">
        <f t="shared" si="117"/>
        <v>0</v>
      </c>
      <c r="KFP36" s="26">
        <f t="shared" si="117"/>
        <v>0</v>
      </c>
      <c r="KFQ36" s="26">
        <f t="shared" si="117"/>
        <v>0</v>
      </c>
      <c r="KFR36" s="26">
        <f t="shared" si="117"/>
        <v>357993.69349605299</v>
      </c>
      <c r="KFS36" s="26">
        <f t="shared" si="117"/>
        <v>0</v>
      </c>
      <c r="KFT36" s="26">
        <f t="shared" si="117"/>
        <v>0</v>
      </c>
      <c r="KFU36" s="26">
        <f t="shared" si="117"/>
        <v>0</v>
      </c>
      <c r="KFV36" s="26">
        <f t="shared" si="117"/>
        <v>0</v>
      </c>
      <c r="KFW36" s="26">
        <f t="shared" si="117"/>
        <v>0</v>
      </c>
      <c r="KFX36" s="26">
        <f t="shared" si="117"/>
        <v>357993.69349605299</v>
      </c>
      <c r="KFY36" s="26">
        <f t="shared" si="117"/>
        <v>0</v>
      </c>
      <c r="KFZ36" s="26">
        <f t="shared" si="117"/>
        <v>0</v>
      </c>
      <c r="KGA36" s="26">
        <f t="shared" si="117"/>
        <v>0</v>
      </c>
      <c r="KGB36" s="26">
        <f t="shared" si="117"/>
        <v>0</v>
      </c>
      <c r="KGC36" s="26">
        <f t="shared" si="117"/>
        <v>0</v>
      </c>
      <c r="KGD36" s="26">
        <f t="shared" si="117"/>
        <v>357993.69349605299</v>
      </c>
      <c r="KGE36" s="26">
        <f t="shared" si="117"/>
        <v>0</v>
      </c>
      <c r="KGF36" s="26">
        <f t="shared" si="117"/>
        <v>0</v>
      </c>
      <c r="KGG36" s="26">
        <f t="shared" ref="KGG36:KIR36" si="118">SUM(KGA34:KGA37)</f>
        <v>0</v>
      </c>
      <c r="KGH36" s="26">
        <f t="shared" si="118"/>
        <v>0</v>
      </c>
      <c r="KGI36" s="26">
        <f t="shared" si="118"/>
        <v>0</v>
      </c>
      <c r="KGJ36" s="26">
        <f t="shared" si="118"/>
        <v>357993.69349605299</v>
      </c>
      <c r="KGK36" s="26">
        <f t="shared" si="118"/>
        <v>0</v>
      </c>
      <c r="KGL36" s="26">
        <f t="shared" si="118"/>
        <v>0</v>
      </c>
      <c r="KGM36" s="26">
        <f t="shared" si="118"/>
        <v>0</v>
      </c>
      <c r="KGN36" s="26">
        <f t="shared" si="118"/>
        <v>0</v>
      </c>
      <c r="KGO36" s="26">
        <f t="shared" si="118"/>
        <v>0</v>
      </c>
      <c r="KGP36" s="26">
        <f t="shared" si="118"/>
        <v>357993.69349605299</v>
      </c>
      <c r="KGQ36" s="26">
        <f t="shared" si="118"/>
        <v>0</v>
      </c>
      <c r="KGR36" s="26">
        <f t="shared" si="118"/>
        <v>0</v>
      </c>
      <c r="KGS36" s="26">
        <f t="shared" si="118"/>
        <v>0</v>
      </c>
      <c r="KGT36" s="26">
        <f t="shared" si="118"/>
        <v>0</v>
      </c>
      <c r="KGU36" s="26">
        <f t="shared" si="118"/>
        <v>0</v>
      </c>
      <c r="KGV36" s="26">
        <f t="shared" si="118"/>
        <v>357993.69349605299</v>
      </c>
      <c r="KGW36" s="26">
        <f t="shared" si="118"/>
        <v>0</v>
      </c>
      <c r="KGX36" s="26">
        <f t="shared" si="118"/>
        <v>0</v>
      </c>
      <c r="KGY36" s="26">
        <f t="shared" si="118"/>
        <v>0</v>
      </c>
      <c r="KGZ36" s="26">
        <f t="shared" si="118"/>
        <v>0</v>
      </c>
      <c r="KHA36" s="26">
        <f t="shared" si="118"/>
        <v>0</v>
      </c>
      <c r="KHB36" s="26">
        <f t="shared" si="118"/>
        <v>357993.69349605299</v>
      </c>
      <c r="KHC36" s="26">
        <f t="shared" si="118"/>
        <v>0</v>
      </c>
      <c r="KHD36" s="26">
        <f t="shared" si="118"/>
        <v>0</v>
      </c>
      <c r="KHE36" s="26">
        <f t="shared" si="118"/>
        <v>0</v>
      </c>
      <c r="KHF36" s="26">
        <f t="shared" si="118"/>
        <v>0</v>
      </c>
      <c r="KHG36" s="26">
        <f t="shared" si="118"/>
        <v>0</v>
      </c>
      <c r="KHH36" s="26">
        <f t="shared" si="118"/>
        <v>357993.69349605299</v>
      </c>
      <c r="KHI36" s="26">
        <f t="shared" si="118"/>
        <v>0</v>
      </c>
      <c r="KHJ36" s="26">
        <f t="shared" si="118"/>
        <v>0</v>
      </c>
      <c r="KHK36" s="26">
        <f t="shared" si="118"/>
        <v>0</v>
      </c>
      <c r="KHL36" s="26">
        <f t="shared" si="118"/>
        <v>0</v>
      </c>
      <c r="KHM36" s="26">
        <f t="shared" si="118"/>
        <v>0</v>
      </c>
      <c r="KHN36" s="26">
        <f t="shared" si="118"/>
        <v>357993.69349605299</v>
      </c>
      <c r="KHO36" s="26">
        <f t="shared" si="118"/>
        <v>0</v>
      </c>
      <c r="KHP36" s="26">
        <f t="shared" si="118"/>
        <v>0</v>
      </c>
      <c r="KHQ36" s="26">
        <f t="shared" si="118"/>
        <v>0</v>
      </c>
      <c r="KHR36" s="26">
        <f t="shared" si="118"/>
        <v>0</v>
      </c>
      <c r="KHS36" s="26">
        <f t="shared" si="118"/>
        <v>0</v>
      </c>
      <c r="KHT36" s="26">
        <f t="shared" si="118"/>
        <v>357993.69349605299</v>
      </c>
      <c r="KHU36" s="26">
        <f t="shared" si="118"/>
        <v>0</v>
      </c>
      <c r="KHV36" s="26">
        <f t="shared" si="118"/>
        <v>0</v>
      </c>
      <c r="KHW36" s="26">
        <f t="shared" si="118"/>
        <v>0</v>
      </c>
      <c r="KHX36" s="26">
        <f t="shared" si="118"/>
        <v>0</v>
      </c>
      <c r="KHY36" s="26">
        <f t="shared" si="118"/>
        <v>0</v>
      </c>
      <c r="KHZ36" s="26">
        <f t="shared" si="118"/>
        <v>357993.69349605299</v>
      </c>
      <c r="KIA36" s="26">
        <f t="shared" si="118"/>
        <v>0</v>
      </c>
      <c r="KIB36" s="26">
        <f t="shared" si="118"/>
        <v>0</v>
      </c>
      <c r="KIC36" s="26">
        <f t="shared" si="118"/>
        <v>0</v>
      </c>
      <c r="KID36" s="26">
        <f t="shared" si="118"/>
        <v>0</v>
      </c>
      <c r="KIE36" s="26">
        <f t="shared" si="118"/>
        <v>0</v>
      </c>
      <c r="KIF36" s="26">
        <f t="shared" si="118"/>
        <v>357993.69349605299</v>
      </c>
      <c r="KIG36" s="26">
        <f t="shared" si="118"/>
        <v>0</v>
      </c>
      <c r="KIH36" s="26">
        <f t="shared" si="118"/>
        <v>0</v>
      </c>
      <c r="KII36" s="26">
        <f t="shared" si="118"/>
        <v>0</v>
      </c>
      <c r="KIJ36" s="26">
        <f t="shared" si="118"/>
        <v>0</v>
      </c>
      <c r="KIK36" s="26">
        <f t="shared" si="118"/>
        <v>0</v>
      </c>
      <c r="KIL36" s="26">
        <f t="shared" si="118"/>
        <v>357993.69349605299</v>
      </c>
      <c r="KIM36" s="26">
        <f t="shared" si="118"/>
        <v>0</v>
      </c>
      <c r="KIN36" s="26">
        <f t="shared" si="118"/>
        <v>0</v>
      </c>
      <c r="KIO36" s="26">
        <f t="shared" si="118"/>
        <v>0</v>
      </c>
      <c r="KIP36" s="26">
        <f t="shared" si="118"/>
        <v>0</v>
      </c>
      <c r="KIQ36" s="26">
        <f t="shared" si="118"/>
        <v>0</v>
      </c>
      <c r="KIR36" s="26">
        <f t="shared" si="118"/>
        <v>357993.69349605299</v>
      </c>
      <c r="KIS36" s="26">
        <f t="shared" ref="KIS36:KLD36" si="119">SUM(KIM34:KIM37)</f>
        <v>0</v>
      </c>
      <c r="KIT36" s="26">
        <f t="shared" si="119"/>
        <v>0</v>
      </c>
      <c r="KIU36" s="26">
        <f t="shared" si="119"/>
        <v>0</v>
      </c>
      <c r="KIV36" s="26">
        <f t="shared" si="119"/>
        <v>0</v>
      </c>
      <c r="KIW36" s="26">
        <f t="shared" si="119"/>
        <v>0</v>
      </c>
      <c r="KIX36" s="26">
        <f t="shared" si="119"/>
        <v>357993.69349605299</v>
      </c>
      <c r="KIY36" s="26">
        <f t="shared" si="119"/>
        <v>0</v>
      </c>
      <c r="KIZ36" s="26">
        <f t="shared" si="119"/>
        <v>0</v>
      </c>
      <c r="KJA36" s="26">
        <f t="shared" si="119"/>
        <v>0</v>
      </c>
      <c r="KJB36" s="26">
        <f t="shared" si="119"/>
        <v>0</v>
      </c>
      <c r="KJC36" s="26">
        <f t="shared" si="119"/>
        <v>0</v>
      </c>
      <c r="KJD36" s="26">
        <f t="shared" si="119"/>
        <v>357993.69349605299</v>
      </c>
      <c r="KJE36" s="26">
        <f t="shared" si="119"/>
        <v>0</v>
      </c>
      <c r="KJF36" s="26">
        <f t="shared" si="119"/>
        <v>0</v>
      </c>
      <c r="KJG36" s="26">
        <f t="shared" si="119"/>
        <v>0</v>
      </c>
      <c r="KJH36" s="26">
        <f t="shared" si="119"/>
        <v>0</v>
      </c>
      <c r="KJI36" s="26">
        <f t="shared" si="119"/>
        <v>0</v>
      </c>
      <c r="KJJ36" s="26">
        <f t="shared" si="119"/>
        <v>357993.69349605299</v>
      </c>
      <c r="KJK36" s="26">
        <f t="shared" si="119"/>
        <v>0</v>
      </c>
      <c r="KJL36" s="26">
        <f t="shared" si="119"/>
        <v>0</v>
      </c>
      <c r="KJM36" s="26">
        <f t="shared" si="119"/>
        <v>0</v>
      </c>
      <c r="KJN36" s="26">
        <f t="shared" si="119"/>
        <v>0</v>
      </c>
      <c r="KJO36" s="26">
        <f t="shared" si="119"/>
        <v>0</v>
      </c>
      <c r="KJP36" s="26">
        <f t="shared" si="119"/>
        <v>357993.69349605299</v>
      </c>
      <c r="KJQ36" s="26">
        <f t="shared" si="119"/>
        <v>0</v>
      </c>
      <c r="KJR36" s="26">
        <f t="shared" si="119"/>
        <v>0</v>
      </c>
      <c r="KJS36" s="26">
        <f t="shared" si="119"/>
        <v>0</v>
      </c>
      <c r="KJT36" s="26">
        <f t="shared" si="119"/>
        <v>0</v>
      </c>
      <c r="KJU36" s="26">
        <f t="shared" si="119"/>
        <v>0</v>
      </c>
      <c r="KJV36" s="26">
        <f t="shared" si="119"/>
        <v>357993.69349605299</v>
      </c>
      <c r="KJW36" s="26">
        <f t="shared" si="119"/>
        <v>0</v>
      </c>
      <c r="KJX36" s="26">
        <f t="shared" si="119"/>
        <v>0</v>
      </c>
      <c r="KJY36" s="26">
        <f t="shared" si="119"/>
        <v>0</v>
      </c>
      <c r="KJZ36" s="26">
        <f t="shared" si="119"/>
        <v>0</v>
      </c>
      <c r="KKA36" s="26">
        <f t="shared" si="119"/>
        <v>0</v>
      </c>
      <c r="KKB36" s="26">
        <f t="shared" si="119"/>
        <v>357993.69349605299</v>
      </c>
      <c r="KKC36" s="26">
        <f t="shared" si="119"/>
        <v>0</v>
      </c>
      <c r="KKD36" s="26">
        <f t="shared" si="119"/>
        <v>0</v>
      </c>
      <c r="KKE36" s="26">
        <f t="shared" si="119"/>
        <v>0</v>
      </c>
      <c r="KKF36" s="26">
        <f t="shared" si="119"/>
        <v>0</v>
      </c>
      <c r="KKG36" s="26">
        <f t="shared" si="119"/>
        <v>0</v>
      </c>
      <c r="KKH36" s="26">
        <f t="shared" si="119"/>
        <v>357993.69349605299</v>
      </c>
      <c r="KKI36" s="26">
        <f t="shared" si="119"/>
        <v>0</v>
      </c>
      <c r="KKJ36" s="26">
        <f t="shared" si="119"/>
        <v>0</v>
      </c>
      <c r="KKK36" s="26">
        <f t="shared" si="119"/>
        <v>0</v>
      </c>
      <c r="KKL36" s="26">
        <f t="shared" si="119"/>
        <v>0</v>
      </c>
      <c r="KKM36" s="26">
        <f t="shared" si="119"/>
        <v>0</v>
      </c>
      <c r="KKN36" s="26">
        <f t="shared" si="119"/>
        <v>357993.69349605299</v>
      </c>
      <c r="KKO36" s="26">
        <f t="shared" si="119"/>
        <v>0</v>
      </c>
      <c r="KKP36" s="26">
        <f t="shared" si="119"/>
        <v>0</v>
      </c>
      <c r="KKQ36" s="26">
        <f t="shared" si="119"/>
        <v>0</v>
      </c>
      <c r="KKR36" s="26">
        <f t="shared" si="119"/>
        <v>0</v>
      </c>
      <c r="KKS36" s="26">
        <f t="shared" si="119"/>
        <v>0</v>
      </c>
      <c r="KKT36" s="26">
        <f t="shared" si="119"/>
        <v>357993.69349605299</v>
      </c>
      <c r="KKU36" s="26">
        <f t="shared" si="119"/>
        <v>0</v>
      </c>
      <c r="KKV36" s="26">
        <f t="shared" si="119"/>
        <v>0</v>
      </c>
      <c r="KKW36" s="26">
        <f t="shared" si="119"/>
        <v>0</v>
      </c>
      <c r="KKX36" s="26">
        <f t="shared" si="119"/>
        <v>0</v>
      </c>
      <c r="KKY36" s="26">
        <f t="shared" si="119"/>
        <v>0</v>
      </c>
      <c r="KKZ36" s="26">
        <f t="shared" si="119"/>
        <v>357993.69349605299</v>
      </c>
      <c r="KLA36" s="26">
        <f t="shared" si="119"/>
        <v>0</v>
      </c>
      <c r="KLB36" s="26">
        <f t="shared" si="119"/>
        <v>0</v>
      </c>
      <c r="KLC36" s="26">
        <f t="shared" si="119"/>
        <v>0</v>
      </c>
      <c r="KLD36" s="26">
        <f t="shared" si="119"/>
        <v>0</v>
      </c>
      <c r="KLE36" s="26">
        <f t="shared" ref="KLE36:KNP36" si="120">SUM(KKY34:KKY37)</f>
        <v>0</v>
      </c>
      <c r="KLF36" s="26">
        <f t="shared" si="120"/>
        <v>357993.69349605299</v>
      </c>
      <c r="KLG36" s="26">
        <f t="shared" si="120"/>
        <v>0</v>
      </c>
      <c r="KLH36" s="26">
        <f t="shared" si="120"/>
        <v>0</v>
      </c>
      <c r="KLI36" s="26">
        <f t="shared" si="120"/>
        <v>0</v>
      </c>
      <c r="KLJ36" s="26">
        <f t="shared" si="120"/>
        <v>0</v>
      </c>
      <c r="KLK36" s="26">
        <f t="shared" si="120"/>
        <v>0</v>
      </c>
      <c r="KLL36" s="26">
        <f t="shared" si="120"/>
        <v>357993.69349605299</v>
      </c>
      <c r="KLM36" s="26">
        <f t="shared" si="120"/>
        <v>0</v>
      </c>
      <c r="KLN36" s="26">
        <f t="shared" si="120"/>
        <v>0</v>
      </c>
      <c r="KLO36" s="26">
        <f t="shared" si="120"/>
        <v>0</v>
      </c>
      <c r="KLP36" s="26">
        <f t="shared" si="120"/>
        <v>0</v>
      </c>
      <c r="KLQ36" s="26">
        <f t="shared" si="120"/>
        <v>0</v>
      </c>
      <c r="KLR36" s="26">
        <f t="shared" si="120"/>
        <v>357993.69349605299</v>
      </c>
      <c r="KLS36" s="26">
        <f t="shared" si="120"/>
        <v>0</v>
      </c>
      <c r="KLT36" s="26">
        <f t="shared" si="120"/>
        <v>0</v>
      </c>
      <c r="KLU36" s="26">
        <f t="shared" si="120"/>
        <v>0</v>
      </c>
      <c r="KLV36" s="26">
        <f t="shared" si="120"/>
        <v>0</v>
      </c>
      <c r="KLW36" s="26">
        <f t="shared" si="120"/>
        <v>0</v>
      </c>
      <c r="KLX36" s="26">
        <f t="shared" si="120"/>
        <v>357993.69349605299</v>
      </c>
      <c r="KLY36" s="26">
        <f t="shared" si="120"/>
        <v>0</v>
      </c>
      <c r="KLZ36" s="26">
        <f t="shared" si="120"/>
        <v>0</v>
      </c>
      <c r="KMA36" s="26">
        <f t="shared" si="120"/>
        <v>0</v>
      </c>
      <c r="KMB36" s="26">
        <f t="shared" si="120"/>
        <v>0</v>
      </c>
      <c r="KMC36" s="26">
        <f t="shared" si="120"/>
        <v>0</v>
      </c>
      <c r="KMD36" s="26">
        <f t="shared" si="120"/>
        <v>357993.69349605299</v>
      </c>
      <c r="KME36" s="26">
        <f t="shared" si="120"/>
        <v>0</v>
      </c>
      <c r="KMF36" s="26">
        <f t="shared" si="120"/>
        <v>0</v>
      </c>
      <c r="KMG36" s="26">
        <f t="shared" si="120"/>
        <v>0</v>
      </c>
      <c r="KMH36" s="26">
        <f t="shared" si="120"/>
        <v>0</v>
      </c>
      <c r="KMI36" s="26">
        <f t="shared" si="120"/>
        <v>0</v>
      </c>
      <c r="KMJ36" s="26">
        <f t="shared" si="120"/>
        <v>357993.69349605299</v>
      </c>
      <c r="KMK36" s="26">
        <f t="shared" si="120"/>
        <v>0</v>
      </c>
      <c r="KML36" s="26">
        <f t="shared" si="120"/>
        <v>0</v>
      </c>
      <c r="KMM36" s="26">
        <f t="shared" si="120"/>
        <v>0</v>
      </c>
      <c r="KMN36" s="26">
        <f t="shared" si="120"/>
        <v>0</v>
      </c>
      <c r="KMO36" s="26">
        <f t="shared" si="120"/>
        <v>0</v>
      </c>
      <c r="KMP36" s="26">
        <f t="shared" si="120"/>
        <v>357993.69349605299</v>
      </c>
      <c r="KMQ36" s="26">
        <f t="shared" si="120"/>
        <v>0</v>
      </c>
      <c r="KMR36" s="26">
        <f t="shared" si="120"/>
        <v>0</v>
      </c>
      <c r="KMS36" s="26">
        <f t="shared" si="120"/>
        <v>0</v>
      </c>
      <c r="KMT36" s="26">
        <f t="shared" si="120"/>
        <v>0</v>
      </c>
      <c r="KMU36" s="26">
        <f t="shared" si="120"/>
        <v>0</v>
      </c>
      <c r="KMV36" s="26">
        <f t="shared" si="120"/>
        <v>357993.69349605299</v>
      </c>
      <c r="KMW36" s="26">
        <f t="shared" si="120"/>
        <v>0</v>
      </c>
      <c r="KMX36" s="26">
        <f t="shared" si="120"/>
        <v>0</v>
      </c>
      <c r="KMY36" s="26">
        <f t="shared" si="120"/>
        <v>0</v>
      </c>
      <c r="KMZ36" s="26">
        <f t="shared" si="120"/>
        <v>0</v>
      </c>
      <c r="KNA36" s="26">
        <f t="shared" si="120"/>
        <v>0</v>
      </c>
      <c r="KNB36" s="26">
        <f t="shared" si="120"/>
        <v>357993.69349605299</v>
      </c>
      <c r="KNC36" s="26">
        <f t="shared" si="120"/>
        <v>0</v>
      </c>
      <c r="KND36" s="26">
        <f t="shared" si="120"/>
        <v>0</v>
      </c>
      <c r="KNE36" s="26">
        <f t="shared" si="120"/>
        <v>0</v>
      </c>
      <c r="KNF36" s="26">
        <f t="shared" si="120"/>
        <v>0</v>
      </c>
      <c r="KNG36" s="26">
        <f t="shared" si="120"/>
        <v>0</v>
      </c>
      <c r="KNH36" s="26">
        <f t="shared" si="120"/>
        <v>357993.69349605299</v>
      </c>
      <c r="KNI36" s="26">
        <f t="shared" si="120"/>
        <v>0</v>
      </c>
      <c r="KNJ36" s="26">
        <f t="shared" si="120"/>
        <v>0</v>
      </c>
      <c r="KNK36" s="26">
        <f t="shared" si="120"/>
        <v>0</v>
      </c>
      <c r="KNL36" s="26">
        <f t="shared" si="120"/>
        <v>0</v>
      </c>
      <c r="KNM36" s="26">
        <f t="shared" si="120"/>
        <v>0</v>
      </c>
      <c r="KNN36" s="26">
        <f t="shared" si="120"/>
        <v>357993.69349605299</v>
      </c>
      <c r="KNO36" s="26">
        <f t="shared" si="120"/>
        <v>0</v>
      </c>
      <c r="KNP36" s="26">
        <f t="shared" si="120"/>
        <v>0</v>
      </c>
      <c r="KNQ36" s="26">
        <f t="shared" ref="KNQ36:KQB36" si="121">SUM(KNK34:KNK37)</f>
        <v>0</v>
      </c>
      <c r="KNR36" s="26">
        <f t="shared" si="121"/>
        <v>0</v>
      </c>
      <c r="KNS36" s="26">
        <f t="shared" si="121"/>
        <v>0</v>
      </c>
      <c r="KNT36" s="26">
        <f t="shared" si="121"/>
        <v>357993.69349605299</v>
      </c>
      <c r="KNU36" s="26">
        <f t="shared" si="121"/>
        <v>0</v>
      </c>
      <c r="KNV36" s="26">
        <f t="shared" si="121"/>
        <v>0</v>
      </c>
      <c r="KNW36" s="26">
        <f t="shared" si="121"/>
        <v>0</v>
      </c>
      <c r="KNX36" s="26">
        <f t="shared" si="121"/>
        <v>0</v>
      </c>
      <c r="KNY36" s="26">
        <f t="shared" si="121"/>
        <v>0</v>
      </c>
      <c r="KNZ36" s="26">
        <f t="shared" si="121"/>
        <v>357993.69349605299</v>
      </c>
      <c r="KOA36" s="26">
        <f t="shared" si="121"/>
        <v>0</v>
      </c>
      <c r="KOB36" s="26">
        <f t="shared" si="121"/>
        <v>0</v>
      </c>
      <c r="KOC36" s="26">
        <f t="shared" si="121"/>
        <v>0</v>
      </c>
      <c r="KOD36" s="26">
        <f t="shared" si="121"/>
        <v>0</v>
      </c>
      <c r="KOE36" s="26">
        <f t="shared" si="121"/>
        <v>0</v>
      </c>
      <c r="KOF36" s="26">
        <f t="shared" si="121"/>
        <v>357993.69349605299</v>
      </c>
      <c r="KOG36" s="26">
        <f t="shared" si="121"/>
        <v>0</v>
      </c>
      <c r="KOH36" s="26">
        <f t="shared" si="121"/>
        <v>0</v>
      </c>
      <c r="KOI36" s="26">
        <f t="shared" si="121"/>
        <v>0</v>
      </c>
      <c r="KOJ36" s="26">
        <f t="shared" si="121"/>
        <v>0</v>
      </c>
      <c r="KOK36" s="26">
        <f t="shared" si="121"/>
        <v>0</v>
      </c>
      <c r="KOL36" s="26">
        <f t="shared" si="121"/>
        <v>357993.69349605299</v>
      </c>
      <c r="KOM36" s="26">
        <f t="shared" si="121"/>
        <v>0</v>
      </c>
      <c r="KON36" s="26">
        <f t="shared" si="121"/>
        <v>0</v>
      </c>
      <c r="KOO36" s="26">
        <f t="shared" si="121"/>
        <v>0</v>
      </c>
      <c r="KOP36" s="26">
        <f t="shared" si="121"/>
        <v>0</v>
      </c>
      <c r="KOQ36" s="26">
        <f t="shared" si="121"/>
        <v>0</v>
      </c>
      <c r="KOR36" s="26">
        <f t="shared" si="121"/>
        <v>357993.69349605299</v>
      </c>
      <c r="KOS36" s="26">
        <f t="shared" si="121"/>
        <v>0</v>
      </c>
      <c r="KOT36" s="26">
        <f t="shared" si="121"/>
        <v>0</v>
      </c>
      <c r="KOU36" s="26">
        <f t="shared" si="121"/>
        <v>0</v>
      </c>
      <c r="KOV36" s="26">
        <f t="shared" si="121"/>
        <v>0</v>
      </c>
      <c r="KOW36" s="26">
        <f t="shared" si="121"/>
        <v>0</v>
      </c>
      <c r="KOX36" s="26">
        <f t="shared" si="121"/>
        <v>357993.69349605299</v>
      </c>
      <c r="KOY36" s="26">
        <f t="shared" si="121"/>
        <v>0</v>
      </c>
      <c r="KOZ36" s="26">
        <f t="shared" si="121"/>
        <v>0</v>
      </c>
      <c r="KPA36" s="26">
        <f t="shared" si="121"/>
        <v>0</v>
      </c>
      <c r="KPB36" s="26">
        <f t="shared" si="121"/>
        <v>0</v>
      </c>
      <c r="KPC36" s="26">
        <f t="shared" si="121"/>
        <v>0</v>
      </c>
      <c r="KPD36" s="26">
        <f t="shared" si="121"/>
        <v>357993.69349605299</v>
      </c>
      <c r="KPE36" s="26">
        <f t="shared" si="121"/>
        <v>0</v>
      </c>
      <c r="KPF36" s="26">
        <f t="shared" si="121"/>
        <v>0</v>
      </c>
      <c r="KPG36" s="26">
        <f t="shared" si="121"/>
        <v>0</v>
      </c>
      <c r="KPH36" s="26">
        <f t="shared" si="121"/>
        <v>0</v>
      </c>
      <c r="KPI36" s="26">
        <f t="shared" si="121"/>
        <v>0</v>
      </c>
      <c r="KPJ36" s="26">
        <f t="shared" si="121"/>
        <v>357993.69349605299</v>
      </c>
      <c r="KPK36" s="26">
        <f t="shared" si="121"/>
        <v>0</v>
      </c>
      <c r="KPL36" s="26">
        <f t="shared" si="121"/>
        <v>0</v>
      </c>
      <c r="KPM36" s="26">
        <f t="shared" si="121"/>
        <v>0</v>
      </c>
      <c r="KPN36" s="26">
        <f t="shared" si="121"/>
        <v>0</v>
      </c>
      <c r="KPO36" s="26">
        <f t="shared" si="121"/>
        <v>0</v>
      </c>
      <c r="KPP36" s="26">
        <f t="shared" si="121"/>
        <v>357993.69349605299</v>
      </c>
      <c r="KPQ36" s="26">
        <f t="shared" si="121"/>
        <v>0</v>
      </c>
      <c r="KPR36" s="26">
        <f t="shared" si="121"/>
        <v>0</v>
      </c>
      <c r="KPS36" s="26">
        <f t="shared" si="121"/>
        <v>0</v>
      </c>
      <c r="KPT36" s="26">
        <f t="shared" si="121"/>
        <v>0</v>
      </c>
      <c r="KPU36" s="26">
        <f t="shared" si="121"/>
        <v>0</v>
      </c>
      <c r="KPV36" s="26">
        <f t="shared" si="121"/>
        <v>357993.69349605299</v>
      </c>
      <c r="KPW36" s="26">
        <f t="shared" si="121"/>
        <v>0</v>
      </c>
      <c r="KPX36" s="26">
        <f t="shared" si="121"/>
        <v>0</v>
      </c>
      <c r="KPY36" s="26">
        <f t="shared" si="121"/>
        <v>0</v>
      </c>
      <c r="KPZ36" s="26">
        <f t="shared" si="121"/>
        <v>0</v>
      </c>
      <c r="KQA36" s="26">
        <f t="shared" si="121"/>
        <v>0</v>
      </c>
      <c r="KQB36" s="26">
        <f t="shared" si="121"/>
        <v>357993.69349605299</v>
      </c>
      <c r="KQC36" s="26">
        <f t="shared" ref="KQC36:KSN36" si="122">SUM(KPW34:KPW37)</f>
        <v>0</v>
      </c>
      <c r="KQD36" s="26">
        <f t="shared" si="122"/>
        <v>0</v>
      </c>
      <c r="KQE36" s="26">
        <f t="shared" si="122"/>
        <v>0</v>
      </c>
      <c r="KQF36" s="26">
        <f t="shared" si="122"/>
        <v>0</v>
      </c>
      <c r="KQG36" s="26">
        <f t="shared" si="122"/>
        <v>0</v>
      </c>
      <c r="KQH36" s="26">
        <f t="shared" si="122"/>
        <v>357993.69349605299</v>
      </c>
      <c r="KQI36" s="26">
        <f t="shared" si="122"/>
        <v>0</v>
      </c>
      <c r="KQJ36" s="26">
        <f t="shared" si="122"/>
        <v>0</v>
      </c>
      <c r="KQK36" s="26">
        <f t="shared" si="122"/>
        <v>0</v>
      </c>
      <c r="KQL36" s="26">
        <f t="shared" si="122"/>
        <v>0</v>
      </c>
      <c r="KQM36" s="26">
        <f t="shared" si="122"/>
        <v>0</v>
      </c>
      <c r="KQN36" s="26">
        <f t="shared" si="122"/>
        <v>357993.69349605299</v>
      </c>
      <c r="KQO36" s="26">
        <f t="shared" si="122"/>
        <v>0</v>
      </c>
      <c r="KQP36" s="26">
        <f t="shared" si="122"/>
        <v>0</v>
      </c>
      <c r="KQQ36" s="26">
        <f t="shared" si="122"/>
        <v>0</v>
      </c>
      <c r="KQR36" s="26">
        <f t="shared" si="122"/>
        <v>0</v>
      </c>
      <c r="KQS36" s="26">
        <f t="shared" si="122"/>
        <v>0</v>
      </c>
      <c r="KQT36" s="26">
        <f t="shared" si="122"/>
        <v>357993.69349605299</v>
      </c>
      <c r="KQU36" s="26">
        <f t="shared" si="122"/>
        <v>0</v>
      </c>
      <c r="KQV36" s="26">
        <f t="shared" si="122"/>
        <v>0</v>
      </c>
      <c r="KQW36" s="26">
        <f t="shared" si="122"/>
        <v>0</v>
      </c>
      <c r="KQX36" s="26">
        <f t="shared" si="122"/>
        <v>0</v>
      </c>
      <c r="KQY36" s="26">
        <f t="shared" si="122"/>
        <v>0</v>
      </c>
      <c r="KQZ36" s="26">
        <f t="shared" si="122"/>
        <v>357993.69349605299</v>
      </c>
      <c r="KRA36" s="26">
        <f t="shared" si="122"/>
        <v>0</v>
      </c>
      <c r="KRB36" s="26">
        <f t="shared" si="122"/>
        <v>0</v>
      </c>
      <c r="KRC36" s="26">
        <f t="shared" si="122"/>
        <v>0</v>
      </c>
      <c r="KRD36" s="26">
        <f t="shared" si="122"/>
        <v>0</v>
      </c>
      <c r="KRE36" s="26">
        <f t="shared" si="122"/>
        <v>0</v>
      </c>
      <c r="KRF36" s="26">
        <f t="shared" si="122"/>
        <v>357993.69349605299</v>
      </c>
      <c r="KRG36" s="26">
        <f t="shared" si="122"/>
        <v>0</v>
      </c>
      <c r="KRH36" s="26">
        <f t="shared" si="122"/>
        <v>0</v>
      </c>
      <c r="KRI36" s="26">
        <f t="shared" si="122"/>
        <v>0</v>
      </c>
      <c r="KRJ36" s="26">
        <f t="shared" si="122"/>
        <v>0</v>
      </c>
      <c r="KRK36" s="26">
        <f t="shared" si="122"/>
        <v>0</v>
      </c>
      <c r="KRL36" s="26">
        <f t="shared" si="122"/>
        <v>357993.69349605299</v>
      </c>
      <c r="KRM36" s="26">
        <f t="shared" si="122"/>
        <v>0</v>
      </c>
      <c r="KRN36" s="26">
        <f t="shared" si="122"/>
        <v>0</v>
      </c>
      <c r="KRO36" s="26">
        <f t="shared" si="122"/>
        <v>0</v>
      </c>
      <c r="KRP36" s="26">
        <f t="shared" si="122"/>
        <v>0</v>
      </c>
      <c r="KRQ36" s="26">
        <f t="shared" si="122"/>
        <v>0</v>
      </c>
      <c r="KRR36" s="26">
        <f t="shared" si="122"/>
        <v>357993.69349605299</v>
      </c>
      <c r="KRS36" s="26">
        <f t="shared" si="122"/>
        <v>0</v>
      </c>
      <c r="KRT36" s="26">
        <f t="shared" si="122"/>
        <v>0</v>
      </c>
      <c r="KRU36" s="26">
        <f t="shared" si="122"/>
        <v>0</v>
      </c>
      <c r="KRV36" s="26">
        <f t="shared" si="122"/>
        <v>0</v>
      </c>
      <c r="KRW36" s="26">
        <f t="shared" si="122"/>
        <v>0</v>
      </c>
      <c r="KRX36" s="26">
        <f t="shared" si="122"/>
        <v>357993.69349605299</v>
      </c>
      <c r="KRY36" s="26">
        <f t="shared" si="122"/>
        <v>0</v>
      </c>
      <c r="KRZ36" s="26">
        <f t="shared" si="122"/>
        <v>0</v>
      </c>
      <c r="KSA36" s="26">
        <f t="shared" si="122"/>
        <v>0</v>
      </c>
      <c r="KSB36" s="26">
        <f t="shared" si="122"/>
        <v>0</v>
      </c>
      <c r="KSC36" s="26">
        <f t="shared" si="122"/>
        <v>0</v>
      </c>
      <c r="KSD36" s="26">
        <f t="shared" si="122"/>
        <v>357993.69349605299</v>
      </c>
      <c r="KSE36" s="26">
        <f t="shared" si="122"/>
        <v>0</v>
      </c>
      <c r="KSF36" s="26">
        <f t="shared" si="122"/>
        <v>0</v>
      </c>
      <c r="KSG36" s="26">
        <f t="shared" si="122"/>
        <v>0</v>
      </c>
      <c r="KSH36" s="26">
        <f t="shared" si="122"/>
        <v>0</v>
      </c>
      <c r="KSI36" s="26">
        <f t="shared" si="122"/>
        <v>0</v>
      </c>
      <c r="KSJ36" s="26">
        <f t="shared" si="122"/>
        <v>357993.69349605299</v>
      </c>
      <c r="KSK36" s="26">
        <f t="shared" si="122"/>
        <v>0</v>
      </c>
      <c r="KSL36" s="26">
        <f t="shared" si="122"/>
        <v>0</v>
      </c>
      <c r="KSM36" s="26">
        <f t="shared" si="122"/>
        <v>0</v>
      </c>
      <c r="KSN36" s="26">
        <f t="shared" si="122"/>
        <v>0</v>
      </c>
      <c r="KSO36" s="26">
        <f t="shared" ref="KSO36:KUZ36" si="123">SUM(KSI34:KSI37)</f>
        <v>0</v>
      </c>
      <c r="KSP36" s="26">
        <f t="shared" si="123"/>
        <v>357993.69349605299</v>
      </c>
      <c r="KSQ36" s="26">
        <f t="shared" si="123"/>
        <v>0</v>
      </c>
      <c r="KSR36" s="26">
        <f t="shared" si="123"/>
        <v>0</v>
      </c>
      <c r="KSS36" s="26">
        <f t="shared" si="123"/>
        <v>0</v>
      </c>
      <c r="KST36" s="26">
        <f t="shared" si="123"/>
        <v>0</v>
      </c>
      <c r="KSU36" s="26">
        <f t="shared" si="123"/>
        <v>0</v>
      </c>
      <c r="KSV36" s="26">
        <f t="shared" si="123"/>
        <v>357993.69349605299</v>
      </c>
      <c r="KSW36" s="26">
        <f t="shared" si="123"/>
        <v>0</v>
      </c>
      <c r="KSX36" s="26">
        <f t="shared" si="123"/>
        <v>0</v>
      </c>
      <c r="KSY36" s="26">
        <f t="shared" si="123"/>
        <v>0</v>
      </c>
      <c r="KSZ36" s="26">
        <f t="shared" si="123"/>
        <v>0</v>
      </c>
      <c r="KTA36" s="26">
        <f t="shared" si="123"/>
        <v>0</v>
      </c>
      <c r="KTB36" s="26">
        <f t="shared" si="123"/>
        <v>357993.69349605299</v>
      </c>
      <c r="KTC36" s="26">
        <f t="shared" si="123"/>
        <v>0</v>
      </c>
      <c r="KTD36" s="26">
        <f t="shared" si="123"/>
        <v>0</v>
      </c>
      <c r="KTE36" s="26">
        <f t="shared" si="123"/>
        <v>0</v>
      </c>
      <c r="KTF36" s="26">
        <f t="shared" si="123"/>
        <v>0</v>
      </c>
      <c r="KTG36" s="26">
        <f t="shared" si="123"/>
        <v>0</v>
      </c>
      <c r="KTH36" s="26">
        <f t="shared" si="123"/>
        <v>357993.69349605299</v>
      </c>
      <c r="KTI36" s="26">
        <f t="shared" si="123"/>
        <v>0</v>
      </c>
      <c r="KTJ36" s="26">
        <f t="shared" si="123"/>
        <v>0</v>
      </c>
      <c r="KTK36" s="26">
        <f t="shared" si="123"/>
        <v>0</v>
      </c>
      <c r="KTL36" s="26">
        <f t="shared" si="123"/>
        <v>0</v>
      </c>
      <c r="KTM36" s="26">
        <f t="shared" si="123"/>
        <v>0</v>
      </c>
      <c r="KTN36" s="26">
        <f t="shared" si="123"/>
        <v>357993.69349605299</v>
      </c>
      <c r="KTO36" s="26">
        <f t="shared" si="123"/>
        <v>0</v>
      </c>
      <c r="KTP36" s="26">
        <f t="shared" si="123"/>
        <v>0</v>
      </c>
      <c r="KTQ36" s="26">
        <f t="shared" si="123"/>
        <v>0</v>
      </c>
      <c r="KTR36" s="26">
        <f t="shared" si="123"/>
        <v>0</v>
      </c>
      <c r="KTS36" s="26">
        <f t="shared" si="123"/>
        <v>0</v>
      </c>
      <c r="KTT36" s="26">
        <f t="shared" si="123"/>
        <v>357993.69349605299</v>
      </c>
      <c r="KTU36" s="26">
        <f t="shared" si="123"/>
        <v>0</v>
      </c>
      <c r="KTV36" s="26">
        <f t="shared" si="123"/>
        <v>0</v>
      </c>
      <c r="KTW36" s="26">
        <f t="shared" si="123"/>
        <v>0</v>
      </c>
      <c r="KTX36" s="26">
        <f t="shared" si="123"/>
        <v>0</v>
      </c>
      <c r="KTY36" s="26">
        <f t="shared" si="123"/>
        <v>0</v>
      </c>
      <c r="KTZ36" s="26">
        <f t="shared" si="123"/>
        <v>357993.69349605299</v>
      </c>
      <c r="KUA36" s="26">
        <f t="shared" si="123"/>
        <v>0</v>
      </c>
      <c r="KUB36" s="26">
        <f t="shared" si="123"/>
        <v>0</v>
      </c>
      <c r="KUC36" s="26">
        <f t="shared" si="123"/>
        <v>0</v>
      </c>
      <c r="KUD36" s="26">
        <f t="shared" si="123"/>
        <v>0</v>
      </c>
      <c r="KUE36" s="26">
        <f t="shared" si="123"/>
        <v>0</v>
      </c>
      <c r="KUF36" s="26">
        <f t="shared" si="123"/>
        <v>357993.69349605299</v>
      </c>
      <c r="KUG36" s="26">
        <f t="shared" si="123"/>
        <v>0</v>
      </c>
      <c r="KUH36" s="26">
        <f t="shared" si="123"/>
        <v>0</v>
      </c>
      <c r="KUI36" s="26">
        <f t="shared" si="123"/>
        <v>0</v>
      </c>
      <c r="KUJ36" s="26">
        <f t="shared" si="123"/>
        <v>0</v>
      </c>
      <c r="KUK36" s="26">
        <f t="shared" si="123"/>
        <v>0</v>
      </c>
      <c r="KUL36" s="26">
        <f t="shared" si="123"/>
        <v>357993.69349605299</v>
      </c>
      <c r="KUM36" s="26">
        <f t="shared" si="123"/>
        <v>0</v>
      </c>
      <c r="KUN36" s="26">
        <f t="shared" si="123"/>
        <v>0</v>
      </c>
      <c r="KUO36" s="26">
        <f t="shared" si="123"/>
        <v>0</v>
      </c>
      <c r="KUP36" s="26">
        <f t="shared" si="123"/>
        <v>0</v>
      </c>
      <c r="KUQ36" s="26">
        <f t="shared" si="123"/>
        <v>0</v>
      </c>
      <c r="KUR36" s="26">
        <f t="shared" si="123"/>
        <v>357993.69349605299</v>
      </c>
      <c r="KUS36" s="26">
        <f t="shared" si="123"/>
        <v>0</v>
      </c>
      <c r="KUT36" s="26">
        <f t="shared" si="123"/>
        <v>0</v>
      </c>
      <c r="KUU36" s="26">
        <f t="shared" si="123"/>
        <v>0</v>
      </c>
      <c r="KUV36" s="26">
        <f t="shared" si="123"/>
        <v>0</v>
      </c>
      <c r="KUW36" s="26">
        <f t="shared" si="123"/>
        <v>0</v>
      </c>
      <c r="KUX36" s="26">
        <f t="shared" si="123"/>
        <v>357993.69349605299</v>
      </c>
      <c r="KUY36" s="26">
        <f t="shared" si="123"/>
        <v>0</v>
      </c>
      <c r="KUZ36" s="26">
        <f t="shared" si="123"/>
        <v>0</v>
      </c>
      <c r="KVA36" s="26">
        <f t="shared" ref="KVA36:KXL36" si="124">SUM(KUU34:KUU37)</f>
        <v>0</v>
      </c>
      <c r="KVB36" s="26">
        <f t="shared" si="124"/>
        <v>0</v>
      </c>
      <c r="KVC36" s="26">
        <f t="shared" si="124"/>
        <v>0</v>
      </c>
      <c r="KVD36" s="26">
        <f t="shared" si="124"/>
        <v>357993.69349605299</v>
      </c>
      <c r="KVE36" s="26">
        <f t="shared" si="124"/>
        <v>0</v>
      </c>
      <c r="KVF36" s="26">
        <f t="shared" si="124"/>
        <v>0</v>
      </c>
      <c r="KVG36" s="26">
        <f t="shared" si="124"/>
        <v>0</v>
      </c>
      <c r="KVH36" s="26">
        <f t="shared" si="124"/>
        <v>0</v>
      </c>
      <c r="KVI36" s="26">
        <f t="shared" si="124"/>
        <v>0</v>
      </c>
      <c r="KVJ36" s="26">
        <f t="shared" si="124"/>
        <v>357993.69349605299</v>
      </c>
      <c r="KVK36" s="26">
        <f t="shared" si="124"/>
        <v>0</v>
      </c>
      <c r="KVL36" s="26">
        <f t="shared" si="124"/>
        <v>0</v>
      </c>
      <c r="KVM36" s="26">
        <f t="shared" si="124"/>
        <v>0</v>
      </c>
      <c r="KVN36" s="26">
        <f t="shared" si="124"/>
        <v>0</v>
      </c>
      <c r="KVO36" s="26">
        <f t="shared" si="124"/>
        <v>0</v>
      </c>
      <c r="KVP36" s="26">
        <f t="shared" si="124"/>
        <v>357993.69349605299</v>
      </c>
      <c r="KVQ36" s="26">
        <f t="shared" si="124"/>
        <v>0</v>
      </c>
      <c r="KVR36" s="26">
        <f t="shared" si="124"/>
        <v>0</v>
      </c>
      <c r="KVS36" s="26">
        <f t="shared" si="124"/>
        <v>0</v>
      </c>
      <c r="KVT36" s="26">
        <f t="shared" si="124"/>
        <v>0</v>
      </c>
      <c r="KVU36" s="26">
        <f t="shared" si="124"/>
        <v>0</v>
      </c>
      <c r="KVV36" s="26">
        <f t="shared" si="124"/>
        <v>357993.69349605299</v>
      </c>
      <c r="KVW36" s="26">
        <f t="shared" si="124"/>
        <v>0</v>
      </c>
      <c r="KVX36" s="26">
        <f t="shared" si="124"/>
        <v>0</v>
      </c>
      <c r="KVY36" s="26">
        <f t="shared" si="124"/>
        <v>0</v>
      </c>
      <c r="KVZ36" s="26">
        <f t="shared" si="124"/>
        <v>0</v>
      </c>
      <c r="KWA36" s="26">
        <f t="shared" si="124"/>
        <v>0</v>
      </c>
      <c r="KWB36" s="26">
        <f t="shared" si="124"/>
        <v>357993.69349605299</v>
      </c>
      <c r="KWC36" s="26">
        <f t="shared" si="124"/>
        <v>0</v>
      </c>
      <c r="KWD36" s="26">
        <f t="shared" si="124"/>
        <v>0</v>
      </c>
      <c r="KWE36" s="26">
        <f t="shared" si="124"/>
        <v>0</v>
      </c>
      <c r="KWF36" s="26">
        <f t="shared" si="124"/>
        <v>0</v>
      </c>
      <c r="KWG36" s="26">
        <f t="shared" si="124"/>
        <v>0</v>
      </c>
      <c r="KWH36" s="26">
        <f t="shared" si="124"/>
        <v>357993.69349605299</v>
      </c>
      <c r="KWI36" s="26">
        <f t="shared" si="124"/>
        <v>0</v>
      </c>
      <c r="KWJ36" s="26">
        <f t="shared" si="124"/>
        <v>0</v>
      </c>
      <c r="KWK36" s="26">
        <f t="shared" si="124"/>
        <v>0</v>
      </c>
      <c r="KWL36" s="26">
        <f t="shared" si="124"/>
        <v>0</v>
      </c>
      <c r="KWM36" s="26">
        <f t="shared" si="124"/>
        <v>0</v>
      </c>
      <c r="KWN36" s="26">
        <f t="shared" si="124"/>
        <v>357993.69349605299</v>
      </c>
      <c r="KWO36" s="26">
        <f t="shared" si="124"/>
        <v>0</v>
      </c>
      <c r="KWP36" s="26">
        <f t="shared" si="124"/>
        <v>0</v>
      </c>
      <c r="KWQ36" s="26">
        <f t="shared" si="124"/>
        <v>0</v>
      </c>
      <c r="KWR36" s="26">
        <f t="shared" si="124"/>
        <v>0</v>
      </c>
      <c r="KWS36" s="26">
        <f t="shared" si="124"/>
        <v>0</v>
      </c>
      <c r="KWT36" s="26">
        <f t="shared" si="124"/>
        <v>357993.69349605299</v>
      </c>
      <c r="KWU36" s="26">
        <f t="shared" si="124"/>
        <v>0</v>
      </c>
      <c r="KWV36" s="26">
        <f t="shared" si="124"/>
        <v>0</v>
      </c>
      <c r="KWW36" s="26">
        <f t="shared" si="124"/>
        <v>0</v>
      </c>
      <c r="KWX36" s="26">
        <f t="shared" si="124"/>
        <v>0</v>
      </c>
      <c r="KWY36" s="26">
        <f t="shared" si="124"/>
        <v>0</v>
      </c>
      <c r="KWZ36" s="26">
        <f t="shared" si="124"/>
        <v>357993.69349605299</v>
      </c>
      <c r="KXA36" s="26">
        <f t="shared" si="124"/>
        <v>0</v>
      </c>
      <c r="KXB36" s="26">
        <f t="shared" si="124"/>
        <v>0</v>
      </c>
      <c r="KXC36" s="26">
        <f t="shared" si="124"/>
        <v>0</v>
      </c>
      <c r="KXD36" s="26">
        <f t="shared" si="124"/>
        <v>0</v>
      </c>
      <c r="KXE36" s="26">
        <f t="shared" si="124"/>
        <v>0</v>
      </c>
      <c r="KXF36" s="26">
        <f t="shared" si="124"/>
        <v>357993.69349605299</v>
      </c>
      <c r="KXG36" s="26">
        <f t="shared" si="124"/>
        <v>0</v>
      </c>
      <c r="KXH36" s="26">
        <f t="shared" si="124"/>
        <v>0</v>
      </c>
      <c r="KXI36" s="26">
        <f t="shared" si="124"/>
        <v>0</v>
      </c>
      <c r="KXJ36" s="26">
        <f t="shared" si="124"/>
        <v>0</v>
      </c>
      <c r="KXK36" s="26">
        <f t="shared" si="124"/>
        <v>0</v>
      </c>
      <c r="KXL36" s="26">
        <f t="shared" si="124"/>
        <v>357993.69349605299</v>
      </c>
      <c r="KXM36" s="26">
        <f t="shared" ref="KXM36:KZX36" si="125">SUM(KXG34:KXG37)</f>
        <v>0</v>
      </c>
      <c r="KXN36" s="26">
        <f t="shared" si="125"/>
        <v>0</v>
      </c>
      <c r="KXO36" s="26">
        <f t="shared" si="125"/>
        <v>0</v>
      </c>
      <c r="KXP36" s="26">
        <f t="shared" si="125"/>
        <v>0</v>
      </c>
      <c r="KXQ36" s="26">
        <f t="shared" si="125"/>
        <v>0</v>
      </c>
      <c r="KXR36" s="26">
        <f t="shared" si="125"/>
        <v>357993.69349605299</v>
      </c>
      <c r="KXS36" s="26">
        <f t="shared" si="125"/>
        <v>0</v>
      </c>
      <c r="KXT36" s="26">
        <f t="shared" si="125"/>
        <v>0</v>
      </c>
      <c r="KXU36" s="26">
        <f t="shared" si="125"/>
        <v>0</v>
      </c>
      <c r="KXV36" s="26">
        <f t="shared" si="125"/>
        <v>0</v>
      </c>
      <c r="KXW36" s="26">
        <f t="shared" si="125"/>
        <v>0</v>
      </c>
      <c r="KXX36" s="26">
        <f t="shared" si="125"/>
        <v>357993.69349605299</v>
      </c>
      <c r="KXY36" s="26">
        <f t="shared" si="125"/>
        <v>0</v>
      </c>
      <c r="KXZ36" s="26">
        <f t="shared" si="125"/>
        <v>0</v>
      </c>
      <c r="KYA36" s="26">
        <f t="shared" si="125"/>
        <v>0</v>
      </c>
      <c r="KYB36" s="26">
        <f t="shared" si="125"/>
        <v>0</v>
      </c>
      <c r="KYC36" s="26">
        <f t="shared" si="125"/>
        <v>0</v>
      </c>
      <c r="KYD36" s="26">
        <f t="shared" si="125"/>
        <v>357993.69349605299</v>
      </c>
      <c r="KYE36" s="26">
        <f t="shared" si="125"/>
        <v>0</v>
      </c>
      <c r="KYF36" s="26">
        <f t="shared" si="125"/>
        <v>0</v>
      </c>
      <c r="KYG36" s="26">
        <f t="shared" si="125"/>
        <v>0</v>
      </c>
      <c r="KYH36" s="26">
        <f t="shared" si="125"/>
        <v>0</v>
      </c>
      <c r="KYI36" s="26">
        <f t="shared" si="125"/>
        <v>0</v>
      </c>
      <c r="KYJ36" s="26">
        <f t="shared" si="125"/>
        <v>357993.69349605299</v>
      </c>
      <c r="KYK36" s="26">
        <f t="shared" si="125"/>
        <v>0</v>
      </c>
      <c r="KYL36" s="26">
        <f t="shared" si="125"/>
        <v>0</v>
      </c>
      <c r="KYM36" s="26">
        <f t="shared" si="125"/>
        <v>0</v>
      </c>
      <c r="KYN36" s="26">
        <f t="shared" si="125"/>
        <v>0</v>
      </c>
      <c r="KYO36" s="26">
        <f t="shared" si="125"/>
        <v>0</v>
      </c>
      <c r="KYP36" s="26">
        <f t="shared" si="125"/>
        <v>357993.69349605299</v>
      </c>
      <c r="KYQ36" s="26">
        <f t="shared" si="125"/>
        <v>0</v>
      </c>
      <c r="KYR36" s="26">
        <f t="shared" si="125"/>
        <v>0</v>
      </c>
      <c r="KYS36" s="26">
        <f t="shared" si="125"/>
        <v>0</v>
      </c>
      <c r="KYT36" s="26">
        <f t="shared" si="125"/>
        <v>0</v>
      </c>
      <c r="KYU36" s="26">
        <f t="shared" si="125"/>
        <v>0</v>
      </c>
      <c r="KYV36" s="26">
        <f t="shared" si="125"/>
        <v>357993.69349605299</v>
      </c>
      <c r="KYW36" s="26">
        <f t="shared" si="125"/>
        <v>0</v>
      </c>
      <c r="KYX36" s="26">
        <f t="shared" si="125"/>
        <v>0</v>
      </c>
      <c r="KYY36" s="26">
        <f t="shared" si="125"/>
        <v>0</v>
      </c>
      <c r="KYZ36" s="26">
        <f t="shared" si="125"/>
        <v>0</v>
      </c>
      <c r="KZA36" s="26">
        <f t="shared" si="125"/>
        <v>0</v>
      </c>
      <c r="KZB36" s="26">
        <f t="shared" si="125"/>
        <v>357993.69349605299</v>
      </c>
      <c r="KZC36" s="26">
        <f t="shared" si="125"/>
        <v>0</v>
      </c>
      <c r="KZD36" s="26">
        <f t="shared" si="125"/>
        <v>0</v>
      </c>
      <c r="KZE36" s="26">
        <f t="shared" si="125"/>
        <v>0</v>
      </c>
      <c r="KZF36" s="26">
        <f t="shared" si="125"/>
        <v>0</v>
      </c>
      <c r="KZG36" s="26">
        <f t="shared" si="125"/>
        <v>0</v>
      </c>
      <c r="KZH36" s="26">
        <f t="shared" si="125"/>
        <v>357993.69349605299</v>
      </c>
      <c r="KZI36" s="26">
        <f t="shared" si="125"/>
        <v>0</v>
      </c>
      <c r="KZJ36" s="26">
        <f t="shared" si="125"/>
        <v>0</v>
      </c>
      <c r="KZK36" s="26">
        <f t="shared" si="125"/>
        <v>0</v>
      </c>
      <c r="KZL36" s="26">
        <f t="shared" si="125"/>
        <v>0</v>
      </c>
      <c r="KZM36" s="26">
        <f t="shared" si="125"/>
        <v>0</v>
      </c>
      <c r="KZN36" s="26">
        <f t="shared" si="125"/>
        <v>357993.69349605299</v>
      </c>
      <c r="KZO36" s="26">
        <f t="shared" si="125"/>
        <v>0</v>
      </c>
      <c r="KZP36" s="26">
        <f t="shared" si="125"/>
        <v>0</v>
      </c>
      <c r="KZQ36" s="26">
        <f t="shared" si="125"/>
        <v>0</v>
      </c>
      <c r="KZR36" s="26">
        <f t="shared" si="125"/>
        <v>0</v>
      </c>
      <c r="KZS36" s="26">
        <f t="shared" si="125"/>
        <v>0</v>
      </c>
      <c r="KZT36" s="26">
        <f t="shared" si="125"/>
        <v>357993.69349605299</v>
      </c>
      <c r="KZU36" s="26">
        <f t="shared" si="125"/>
        <v>0</v>
      </c>
      <c r="KZV36" s="26">
        <f t="shared" si="125"/>
        <v>0</v>
      </c>
      <c r="KZW36" s="26">
        <f t="shared" si="125"/>
        <v>0</v>
      </c>
      <c r="KZX36" s="26">
        <f t="shared" si="125"/>
        <v>0</v>
      </c>
      <c r="KZY36" s="26">
        <f t="shared" ref="KZY36:LCJ36" si="126">SUM(KZS34:KZS37)</f>
        <v>0</v>
      </c>
      <c r="KZZ36" s="26">
        <f t="shared" si="126"/>
        <v>357993.69349605299</v>
      </c>
      <c r="LAA36" s="26">
        <f t="shared" si="126"/>
        <v>0</v>
      </c>
      <c r="LAB36" s="26">
        <f t="shared" si="126"/>
        <v>0</v>
      </c>
      <c r="LAC36" s="26">
        <f t="shared" si="126"/>
        <v>0</v>
      </c>
      <c r="LAD36" s="26">
        <f t="shared" si="126"/>
        <v>0</v>
      </c>
      <c r="LAE36" s="26">
        <f t="shared" si="126"/>
        <v>0</v>
      </c>
      <c r="LAF36" s="26">
        <f t="shared" si="126"/>
        <v>357993.69349605299</v>
      </c>
      <c r="LAG36" s="26">
        <f t="shared" si="126"/>
        <v>0</v>
      </c>
      <c r="LAH36" s="26">
        <f t="shared" si="126"/>
        <v>0</v>
      </c>
      <c r="LAI36" s="26">
        <f t="shared" si="126"/>
        <v>0</v>
      </c>
      <c r="LAJ36" s="26">
        <f t="shared" si="126"/>
        <v>0</v>
      </c>
      <c r="LAK36" s="26">
        <f t="shared" si="126"/>
        <v>0</v>
      </c>
      <c r="LAL36" s="26">
        <f t="shared" si="126"/>
        <v>357993.69349605299</v>
      </c>
      <c r="LAM36" s="26">
        <f t="shared" si="126"/>
        <v>0</v>
      </c>
      <c r="LAN36" s="26">
        <f t="shared" si="126"/>
        <v>0</v>
      </c>
      <c r="LAO36" s="26">
        <f t="shared" si="126"/>
        <v>0</v>
      </c>
      <c r="LAP36" s="26">
        <f t="shared" si="126"/>
        <v>0</v>
      </c>
      <c r="LAQ36" s="26">
        <f t="shared" si="126"/>
        <v>0</v>
      </c>
      <c r="LAR36" s="26">
        <f t="shared" si="126"/>
        <v>357993.69349605299</v>
      </c>
      <c r="LAS36" s="26">
        <f t="shared" si="126"/>
        <v>0</v>
      </c>
      <c r="LAT36" s="26">
        <f t="shared" si="126"/>
        <v>0</v>
      </c>
      <c r="LAU36" s="26">
        <f t="shared" si="126"/>
        <v>0</v>
      </c>
      <c r="LAV36" s="26">
        <f t="shared" si="126"/>
        <v>0</v>
      </c>
      <c r="LAW36" s="26">
        <f t="shared" si="126"/>
        <v>0</v>
      </c>
      <c r="LAX36" s="26">
        <f t="shared" si="126"/>
        <v>357993.69349605299</v>
      </c>
      <c r="LAY36" s="26">
        <f t="shared" si="126"/>
        <v>0</v>
      </c>
      <c r="LAZ36" s="26">
        <f t="shared" si="126"/>
        <v>0</v>
      </c>
      <c r="LBA36" s="26">
        <f t="shared" si="126"/>
        <v>0</v>
      </c>
      <c r="LBB36" s="26">
        <f t="shared" si="126"/>
        <v>0</v>
      </c>
      <c r="LBC36" s="26">
        <f t="shared" si="126"/>
        <v>0</v>
      </c>
      <c r="LBD36" s="26">
        <f t="shared" si="126"/>
        <v>357993.69349605299</v>
      </c>
      <c r="LBE36" s="26">
        <f t="shared" si="126"/>
        <v>0</v>
      </c>
      <c r="LBF36" s="26">
        <f t="shared" si="126"/>
        <v>0</v>
      </c>
      <c r="LBG36" s="26">
        <f t="shared" si="126"/>
        <v>0</v>
      </c>
      <c r="LBH36" s="26">
        <f t="shared" si="126"/>
        <v>0</v>
      </c>
      <c r="LBI36" s="26">
        <f t="shared" si="126"/>
        <v>0</v>
      </c>
      <c r="LBJ36" s="26">
        <f t="shared" si="126"/>
        <v>357993.69349605299</v>
      </c>
      <c r="LBK36" s="26">
        <f t="shared" si="126"/>
        <v>0</v>
      </c>
      <c r="LBL36" s="26">
        <f t="shared" si="126"/>
        <v>0</v>
      </c>
      <c r="LBM36" s="26">
        <f t="shared" si="126"/>
        <v>0</v>
      </c>
      <c r="LBN36" s="26">
        <f t="shared" si="126"/>
        <v>0</v>
      </c>
      <c r="LBO36" s="26">
        <f t="shared" si="126"/>
        <v>0</v>
      </c>
      <c r="LBP36" s="26">
        <f t="shared" si="126"/>
        <v>357993.69349605299</v>
      </c>
      <c r="LBQ36" s="26">
        <f t="shared" si="126"/>
        <v>0</v>
      </c>
      <c r="LBR36" s="26">
        <f t="shared" si="126"/>
        <v>0</v>
      </c>
      <c r="LBS36" s="26">
        <f t="shared" si="126"/>
        <v>0</v>
      </c>
      <c r="LBT36" s="26">
        <f t="shared" si="126"/>
        <v>0</v>
      </c>
      <c r="LBU36" s="26">
        <f t="shared" si="126"/>
        <v>0</v>
      </c>
      <c r="LBV36" s="26">
        <f t="shared" si="126"/>
        <v>357993.69349605299</v>
      </c>
      <c r="LBW36" s="26">
        <f t="shared" si="126"/>
        <v>0</v>
      </c>
      <c r="LBX36" s="26">
        <f t="shared" si="126"/>
        <v>0</v>
      </c>
      <c r="LBY36" s="26">
        <f t="shared" si="126"/>
        <v>0</v>
      </c>
      <c r="LBZ36" s="26">
        <f t="shared" si="126"/>
        <v>0</v>
      </c>
      <c r="LCA36" s="26">
        <f t="shared" si="126"/>
        <v>0</v>
      </c>
      <c r="LCB36" s="26">
        <f t="shared" si="126"/>
        <v>357993.69349605299</v>
      </c>
      <c r="LCC36" s="26">
        <f t="shared" si="126"/>
        <v>0</v>
      </c>
      <c r="LCD36" s="26">
        <f t="shared" si="126"/>
        <v>0</v>
      </c>
      <c r="LCE36" s="26">
        <f t="shared" si="126"/>
        <v>0</v>
      </c>
      <c r="LCF36" s="26">
        <f t="shared" si="126"/>
        <v>0</v>
      </c>
      <c r="LCG36" s="26">
        <f t="shared" si="126"/>
        <v>0</v>
      </c>
      <c r="LCH36" s="26">
        <f t="shared" si="126"/>
        <v>357993.69349605299</v>
      </c>
      <c r="LCI36" s="26">
        <f t="shared" si="126"/>
        <v>0</v>
      </c>
      <c r="LCJ36" s="26">
        <f t="shared" si="126"/>
        <v>0</v>
      </c>
      <c r="LCK36" s="26">
        <f t="shared" ref="LCK36:LEV36" si="127">SUM(LCE34:LCE37)</f>
        <v>0</v>
      </c>
      <c r="LCL36" s="26">
        <f t="shared" si="127"/>
        <v>0</v>
      </c>
      <c r="LCM36" s="26">
        <f t="shared" si="127"/>
        <v>0</v>
      </c>
      <c r="LCN36" s="26">
        <f t="shared" si="127"/>
        <v>357993.69349605299</v>
      </c>
      <c r="LCO36" s="26">
        <f t="shared" si="127"/>
        <v>0</v>
      </c>
      <c r="LCP36" s="26">
        <f t="shared" si="127"/>
        <v>0</v>
      </c>
      <c r="LCQ36" s="26">
        <f t="shared" si="127"/>
        <v>0</v>
      </c>
      <c r="LCR36" s="26">
        <f t="shared" si="127"/>
        <v>0</v>
      </c>
      <c r="LCS36" s="26">
        <f t="shared" si="127"/>
        <v>0</v>
      </c>
      <c r="LCT36" s="26">
        <f t="shared" si="127"/>
        <v>357993.69349605299</v>
      </c>
      <c r="LCU36" s="26">
        <f t="shared" si="127"/>
        <v>0</v>
      </c>
      <c r="LCV36" s="26">
        <f t="shared" si="127"/>
        <v>0</v>
      </c>
      <c r="LCW36" s="26">
        <f t="shared" si="127"/>
        <v>0</v>
      </c>
      <c r="LCX36" s="26">
        <f t="shared" si="127"/>
        <v>0</v>
      </c>
      <c r="LCY36" s="26">
        <f t="shared" si="127"/>
        <v>0</v>
      </c>
      <c r="LCZ36" s="26">
        <f t="shared" si="127"/>
        <v>357993.69349605299</v>
      </c>
      <c r="LDA36" s="26">
        <f t="shared" si="127"/>
        <v>0</v>
      </c>
      <c r="LDB36" s="26">
        <f t="shared" si="127"/>
        <v>0</v>
      </c>
      <c r="LDC36" s="26">
        <f t="shared" si="127"/>
        <v>0</v>
      </c>
      <c r="LDD36" s="26">
        <f t="shared" si="127"/>
        <v>0</v>
      </c>
      <c r="LDE36" s="26">
        <f t="shared" si="127"/>
        <v>0</v>
      </c>
      <c r="LDF36" s="26">
        <f t="shared" si="127"/>
        <v>357993.69349605299</v>
      </c>
      <c r="LDG36" s="26">
        <f t="shared" si="127"/>
        <v>0</v>
      </c>
      <c r="LDH36" s="26">
        <f t="shared" si="127"/>
        <v>0</v>
      </c>
      <c r="LDI36" s="26">
        <f t="shared" si="127"/>
        <v>0</v>
      </c>
      <c r="LDJ36" s="26">
        <f t="shared" si="127"/>
        <v>0</v>
      </c>
      <c r="LDK36" s="26">
        <f t="shared" si="127"/>
        <v>0</v>
      </c>
      <c r="LDL36" s="26">
        <f t="shared" si="127"/>
        <v>357993.69349605299</v>
      </c>
      <c r="LDM36" s="26">
        <f t="shared" si="127"/>
        <v>0</v>
      </c>
      <c r="LDN36" s="26">
        <f t="shared" si="127"/>
        <v>0</v>
      </c>
      <c r="LDO36" s="26">
        <f t="shared" si="127"/>
        <v>0</v>
      </c>
      <c r="LDP36" s="26">
        <f t="shared" si="127"/>
        <v>0</v>
      </c>
      <c r="LDQ36" s="26">
        <f t="shared" si="127"/>
        <v>0</v>
      </c>
      <c r="LDR36" s="26">
        <f t="shared" si="127"/>
        <v>357993.69349605299</v>
      </c>
      <c r="LDS36" s="26">
        <f t="shared" si="127"/>
        <v>0</v>
      </c>
      <c r="LDT36" s="26">
        <f t="shared" si="127"/>
        <v>0</v>
      </c>
      <c r="LDU36" s="26">
        <f t="shared" si="127"/>
        <v>0</v>
      </c>
      <c r="LDV36" s="26">
        <f t="shared" si="127"/>
        <v>0</v>
      </c>
      <c r="LDW36" s="26">
        <f t="shared" si="127"/>
        <v>0</v>
      </c>
      <c r="LDX36" s="26">
        <f t="shared" si="127"/>
        <v>357993.69349605299</v>
      </c>
      <c r="LDY36" s="26">
        <f t="shared" si="127"/>
        <v>0</v>
      </c>
      <c r="LDZ36" s="26">
        <f t="shared" si="127"/>
        <v>0</v>
      </c>
      <c r="LEA36" s="26">
        <f t="shared" si="127"/>
        <v>0</v>
      </c>
      <c r="LEB36" s="26">
        <f t="shared" si="127"/>
        <v>0</v>
      </c>
      <c r="LEC36" s="26">
        <f t="shared" si="127"/>
        <v>0</v>
      </c>
      <c r="LED36" s="26">
        <f t="shared" si="127"/>
        <v>357993.69349605299</v>
      </c>
      <c r="LEE36" s="26">
        <f t="shared" si="127"/>
        <v>0</v>
      </c>
      <c r="LEF36" s="26">
        <f t="shared" si="127"/>
        <v>0</v>
      </c>
      <c r="LEG36" s="26">
        <f t="shared" si="127"/>
        <v>0</v>
      </c>
      <c r="LEH36" s="26">
        <f t="shared" si="127"/>
        <v>0</v>
      </c>
      <c r="LEI36" s="26">
        <f t="shared" si="127"/>
        <v>0</v>
      </c>
      <c r="LEJ36" s="26">
        <f t="shared" si="127"/>
        <v>357993.69349605299</v>
      </c>
      <c r="LEK36" s="26">
        <f t="shared" si="127"/>
        <v>0</v>
      </c>
      <c r="LEL36" s="26">
        <f t="shared" si="127"/>
        <v>0</v>
      </c>
      <c r="LEM36" s="26">
        <f t="shared" si="127"/>
        <v>0</v>
      </c>
      <c r="LEN36" s="26">
        <f t="shared" si="127"/>
        <v>0</v>
      </c>
      <c r="LEO36" s="26">
        <f t="shared" si="127"/>
        <v>0</v>
      </c>
      <c r="LEP36" s="26">
        <f t="shared" si="127"/>
        <v>357993.69349605299</v>
      </c>
      <c r="LEQ36" s="26">
        <f t="shared" si="127"/>
        <v>0</v>
      </c>
      <c r="LER36" s="26">
        <f t="shared" si="127"/>
        <v>0</v>
      </c>
      <c r="LES36" s="26">
        <f t="shared" si="127"/>
        <v>0</v>
      </c>
      <c r="LET36" s="26">
        <f t="shared" si="127"/>
        <v>0</v>
      </c>
      <c r="LEU36" s="26">
        <f t="shared" si="127"/>
        <v>0</v>
      </c>
      <c r="LEV36" s="26">
        <f t="shared" si="127"/>
        <v>357993.69349605299</v>
      </c>
      <c r="LEW36" s="26">
        <f t="shared" ref="LEW36:LHH36" si="128">SUM(LEQ34:LEQ37)</f>
        <v>0</v>
      </c>
      <c r="LEX36" s="26">
        <f t="shared" si="128"/>
        <v>0</v>
      </c>
      <c r="LEY36" s="26">
        <f t="shared" si="128"/>
        <v>0</v>
      </c>
      <c r="LEZ36" s="26">
        <f t="shared" si="128"/>
        <v>0</v>
      </c>
      <c r="LFA36" s="26">
        <f t="shared" si="128"/>
        <v>0</v>
      </c>
      <c r="LFB36" s="26">
        <f t="shared" si="128"/>
        <v>357993.69349605299</v>
      </c>
      <c r="LFC36" s="26">
        <f t="shared" si="128"/>
        <v>0</v>
      </c>
      <c r="LFD36" s="26">
        <f t="shared" si="128"/>
        <v>0</v>
      </c>
      <c r="LFE36" s="26">
        <f t="shared" si="128"/>
        <v>0</v>
      </c>
      <c r="LFF36" s="26">
        <f t="shared" si="128"/>
        <v>0</v>
      </c>
      <c r="LFG36" s="26">
        <f t="shared" si="128"/>
        <v>0</v>
      </c>
      <c r="LFH36" s="26">
        <f t="shared" si="128"/>
        <v>357993.69349605299</v>
      </c>
      <c r="LFI36" s="26">
        <f t="shared" si="128"/>
        <v>0</v>
      </c>
      <c r="LFJ36" s="26">
        <f t="shared" si="128"/>
        <v>0</v>
      </c>
      <c r="LFK36" s="26">
        <f t="shared" si="128"/>
        <v>0</v>
      </c>
      <c r="LFL36" s="26">
        <f t="shared" si="128"/>
        <v>0</v>
      </c>
      <c r="LFM36" s="26">
        <f t="shared" si="128"/>
        <v>0</v>
      </c>
      <c r="LFN36" s="26">
        <f t="shared" si="128"/>
        <v>357993.69349605299</v>
      </c>
      <c r="LFO36" s="26">
        <f t="shared" si="128"/>
        <v>0</v>
      </c>
      <c r="LFP36" s="26">
        <f t="shared" si="128"/>
        <v>0</v>
      </c>
      <c r="LFQ36" s="26">
        <f t="shared" si="128"/>
        <v>0</v>
      </c>
      <c r="LFR36" s="26">
        <f t="shared" si="128"/>
        <v>0</v>
      </c>
      <c r="LFS36" s="26">
        <f t="shared" si="128"/>
        <v>0</v>
      </c>
      <c r="LFT36" s="26">
        <f t="shared" si="128"/>
        <v>357993.69349605299</v>
      </c>
      <c r="LFU36" s="26">
        <f t="shared" si="128"/>
        <v>0</v>
      </c>
      <c r="LFV36" s="26">
        <f t="shared" si="128"/>
        <v>0</v>
      </c>
      <c r="LFW36" s="26">
        <f t="shared" si="128"/>
        <v>0</v>
      </c>
      <c r="LFX36" s="26">
        <f t="shared" si="128"/>
        <v>0</v>
      </c>
      <c r="LFY36" s="26">
        <f t="shared" si="128"/>
        <v>0</v>
      </c>
      <c r="LFZ36" s="26">
        <f t="shared" si="128"/>
        <v>357993.69349605299</v>
      </c>
      <c r="LGA36" s="26">
        <f t="shared" si="128"/>
        <v>0</v>
      </c>
      <c r="LGB36" s="26">
        <f t="shared" si="128"/>
        <v>0</v>
      </c>
      <c r="LGC36" s="26">
        <f t="shared" si="128"/>
        <v>0</v>
      </c>
      <c r="LGD36" s="26">
        <f t="shared" si="128"/>
        <v>0</v>
      </c>
      <c r="LGE36" s="26">
        <f t="shared" si="128"/>
        <v>0</v>
      </c>
      <c r="LGF36" s="26">
        <f t="shared" si="128"/>
        <v>357993.69349605299</v>
      </c>
      <c r="LGG36" s="26">
        <f t="shared" si="128"/>
        <v>0</v>
      </c>
      <c r="LGH36" s="26">
        <f t="shared" si="128"/>
        <v>0</v>
      </c>
      <c r="LGI36" s="26">
        <f t="shared" si="128"/>
        <v>0</v>
      </c>
      <c r="LGJ36" s="26">
        <f t="shared" si="128"/>
        <v>0</v>
      </c>
      <c r="LGK36" s="26">
        <f t="shared" si="128"/>
        <v>0</v>
      </c>
      <c r="LGL36" s="26">
        <f t="shared" si="128"/>
        <v>357993.69349605299</v>
      </c>
      <c r="LGM36" s="26">
        <f t="shared" si="128"/>
        <v>0</v>
      </c>
      <c r="LGN36" s="26">
        <f t="shared" si="128"/>
        <v>0</v>
      </c>
      <c r="LGO36" s="26">
        <f t="shared" si="128"/>
        <v>0</v>
      </c>
      <c r="LGP36" s="26">
        <f t="shared" si="128"/>
        <v>0</v>
      </c>
      <c r="LGQ36" s="26">
        <f t="shared" si="128"/>
        <v>0</v>
      </c>
      <c r="LGR36" s="26">
        <f t="shared" si="128"/>
        <v>357993.69349605299</v>
      </c>
      <c r="LGS36" s="26">
        <f t="shared" si="128"/>
        <v>0</v>
      </c>
      <c r="LGT36" s="26">
        <f t="shared" si="128"/>
        <v>0</v>
      </c>
      <c r="LGU36" s="26">
        <f t="shared" si="128"/>
        <v>0</v>
      </c>
      <c r="LGV36" s="26">
        <f t="shared" si="128"/>
        <v>0</v>
      </c>
      <c r="LGW36" s="26">
        <f t="shared" si="128"/>
        <v>0</v>
      </c>
      <c r="LGX36" s="26">
        <f t="shared" si="128"/>
        <v>357993.69349605299</v>
      </c>
      <c r="LGY36" s="26">
        <f t="shared" si="128"/>
        <v>0</v>
      </c>
      <c r="LGZ36" s="26">
        <f t="shared" si="128"/>
        <v>0</v>
      </c>
      <c r="LHA36" s="26">
        <f t="shared" si="128"/>
        <v>0</v>
      </c>
      <c r="LHB36" s="26">
        <f t="shared" si="128"/>
        <v>0</v>
      </c>
      <c r="LHC36" s="26">
        <f t="shared" si="128"/>
        <v>0</v>
      </c>
      <c r="LHD36" s="26">
        <f t="shared" si="128"/>
        <v>357993.69349605299</v>
      </c>
      <c r="LHE36" s="26">
        <f t="shared" si="128"/>
        <v>0</v>
      </c>
      <c r="LHF36" s="26">
        <f t="shared" si="128"/>
        <v>0</v>
      </c>
      <c r="LHG36" s="26">
        <f t="shared" si="128"/>
        <v>0</v>
      </c>
      <c r="LHH36" s="26">
        <f t="shared" si="128"/>
        <v>0</v>
      </c>
      <c r="LHI36" s="26">
        <f t="shared" ref="LHI36:LJT36" si="129">SUM(LHC34:LHC37)</f>
        <v>0</v>
      </c>
      <c r="LHJ36" s="26">
        <f t="shared" si="129"/>
        <v>357993.69349605299</v>
      </c>
      <c r="LHK36" s="26">
        <f t="shared" si="129"/>
        <v>0</v>
      </c>
      <c r="LHL36" s="26">
        <f t="shared" si="129"/>
        <v>0</v>
      </c>
      <c r="LHM36" s="26">
        <f t="shared" si="129"/>
        <v>0</v>
      </c>
      <c r="LHN36" s="26">
        <f t="shared" si="129"/>
        <v>0</v>
      </c>
      <c r="LHO36" s="26">
        <f t="shared" si="129"/>
        <v>0</v>
      </c>
      <c r="LHP36" s="26">
        <f t="shared" si="129"/>
        <v>357993.69349605299</v>
      </c>
      <c r="LHQ36" s="26">
        <f t="shared" si="129"/>
        <v>0</v>
      </c>
      <c r="LHR36" s="26">
        <f t="shared" si="129"/>
        <v>0</v>
      </c>
      <c r="LHS36" s="26">
        <f t="shared" si="129"/>
        <v>0</v>
      </c>
      <c r="LHT36" s="26">
        <f t="shared" si="129"/>
        <v>0</v>
      </c>
      <c r="LHU36" s="26">
        <f t="shared" si="129"/>
        <v>0</v>
      </c>
      <c r="LHV36" s="26">
        <f t="shared" si="129"/>
        <v>357993.69349605299</v>
      </c>
      <c r="LHW36" s="26">
        <f t="shared" si="129"/>
        <v>0</v>
      </c>
      <c r="LHX36" s="26">
        <f t="shared" si="129"/>
        <v>0</v>
      </c>
      <c r="LHY36" s="26">
        <f t="shared" si="129"/>
        <v>0</v>
      </c>
      <c r="LHZ36" s="26">
        <f t="shared" si="129"/>
        <v>0</v>
      </c>
      <c r="LIA36" s="26">
        <f t="shared" si="129"/>
        <v>0</v>
      </c>
      <c r="LIB36" s="26">
        <f t="shared" si="129"/>
        <v>357993.69349605299</v>
      </c>
      <c r="LIC36" s="26">
        <f t="shared" si="129"/>
        <v>0</v>
      </c>
      <c r="LID36" s="26">
        <f t="shared" si="129"/>
        <v>0</v>
      </c>
      <c r="LIE36" s="26">
        <f t="shared" si="129"/>
        <v>0</v>
      </c>
      <c r="LIF36" s="26">
        <f t="shared" si="129"/>
        <v>0</v>
      </c>
      <c r="LIG36" s="26">
        <f t="shared" si="129"/>
        <v>0</v>
      </c>
      <c r="LIH36" s="26">
        <f t="shared" si="129"/>
        <v>357993.69349605299</v>
      </c>
      <c r="LII36" s="26">
        <f t="shared" si="129"/>
        <v>0</v>
      </c>
      <c r="LIJ36" s="26">
        <f t="shared" si="129"/>
        <v>0</v>
      </c>
      <c r="LIK36" s="26">
        <f t="shared" si="129"/>
        <v>0</v>
      </c>
      <c r="LIL36" s="26">
        <f t="shared" si="129"/>
        <v>0</v>
      </c>
      <c r="LIM36" s="26">
        <f t="shared" si="129"/>
        <v>0</v>
      </c>
      <c r="LIN36" s="26">
        <f t="shared" si="129"/>
        <v>357993.69349605299</v>
      </c>
      <c r="LIO36" s="26">
        <f t="shared" si="129"/>
        <v>0</v>
      </c>
      <c r="LIP36" s="26">
        <f t="shared" si="129"/>
        <v>0</v>
      </c>
      <c r="LIQ36" s="26">
        <f t="shared" si="129"/>
        <v>0</v>
      </c>
      <c r="LIR36" s="26">
        <f t="shared" si="129"/>
        <v>0</v>
      </c>
      <c r="LIS36" s="26">
        <f t="shared" si="129"/>
        <v>0</v>
      </c>
      <c r="LIT36" s="26">
        <f t="shared" si="129"/>
        <v>357993.69349605299</v>
      </c>
      <c r="LIU36" s="26">
        <f t="shared" si="129"/>
        <v>0</v>
      </c>
      <c r="LIV36" s="26">
        <f t="shared" si="129"/>
        <v>0</v>
      </c>
      <c r="LIW36" s="26">
        <f t="shared" si="129"/>
        <v>0</v>
      </c>
      <c r="LIX36" s="26">
        <f t="shared" si="129"/>
        <v>0</v>
      </c>
      <c r="LIY36" s="26">
        <f t="shared" si="129"/>
        <v>0</v>
      </c>
      <c r="LIZ36" s="26">
        <f t="shared" si="129"/>
        <v>357993.69349605299</v>
      </c>
      <c r="LJA36" s="26">
        <f t="shared" si="129"/>
        <v>0</v>
      </c>
      <c r="LJB36" s="26">
        <f t="shared" si="129"/>
        <v>0</v>
      </c>
      <c r="LJC36" s="26">
        <f t="shared" si="129"/>
        <v>0</v>
      </c>
      <c r="LJD36" s="26">
        <f t="shared" si="129"/>
        <v>0</v>
      </c>
      <c r="LJE36" s="26">
        <f t="shared" si="129"/>
        <v>0</v>
      </c>
      <c r="LJF36" s="26">
        <f t="shared" si="129"/>
        <v>357993.69349605299</v>
      </c>
      <c r="LJG36" s="26">
        <f t="shared" si="129"/>
        <v>0</v>
      </c>
      <c r="LJH36" s="26">
        <f t="shared" si="129"/>
        <v>0</v>
      </c>
      <c r="LJI36" s="26">
        <f t="shared" si="129"/>
        <v>0</v>
      </c>
      <c r="LJJ36" s="26">
        <f t="shared" si="129"/>
        <v>0</v>
      </c>
      <c r="LJK36" s="26">
        <f t="shared" si="129"/>
        <v>0</v>
      </c>
      <c r="LJL36" s="26">
        <f t="shared" si="129"/>
        <v>357993.69349605299</v>
      </c>
      <c r="LJM36" s="26">
        <f t="shared" si="129"/>
        <v>0</v>
      </c>
      <c r="LJN36" s="26">
        <f t="shared" si="129"/>
        <v>0</v>
      </c>
      <c r="LJO36" s="26">
        <f t="shared" si="129"/>
        <v>0</v>
      </c>
      <c r="LJP36" s="26">
        <f t="shared" si="129"/>
        <v>0</v>
      </c>
      <c r="LJQ36" s="26">
        <f t="shared" si="129"/>
        <v>0</v>
      </c>
      <c r="LJR36" s="26">
        <f t="shared" si="129"/>
        <v>357993.69349605299</v>
      </c>
      <c r="LJS36" s="26">
        <f t="shared" si="129"/>
        <v>0</v>
      </c>
      <c r="LJT36" s="26">
        <f t="shared" si="129"/>
        <v>0</v>
      </c>
      <c r="LJU36" s="26">
        <f t="shared" ref="LJU36:LMF36" si="130">SUM(LJO34:LJO37)</f>
        <v>0</v>
      </c>
      <c r="LJV36" s="26">
        <f t="shared" si="130"/>
        <v>0</v>
      </c>
      <c r="LJW36" s="26">
        <f t="shared" si="130"/>
        <v>0</v>
      </c>
      <c r="LJX36" s="26">
        <f t="shared" si="130"/>
        <v>357993.69349605299</v>
      </c>
      <c r="LJY36" s="26">
        <f t="shared" si="130"/>
        <v>0</v>
      </c>
      <c r="LJZ36" s="26">
        <f t="shared" si="130"/>
        <v>0</v>
      </c>
      <c r="LKA36" s="26">
        <f t="shared" si="130"/>
        <v>0</v>
      </c>
      <c r="LKB36" s="26">
        <f t="shared" si="130"/>
        <v>0</v>
      </c>
      <c r="LKC36" s="26">
        <f t="shared" si="130"/>
        <v>0</v>
      </c>
      <c r="LKD36" s="26">
        <f t="shared" si="130"/>
        <v>357993.69349605299</v>
      </c>
      <c r="LKE36" s="26">
        <f t="shared" si="130"/>
        <v>0</v>
      </c>
      <c r="LKF36" s="26">
        <f t="shared" si="130"/>
        <v>0</v>
      </c>
      <c r="LKG36" s="26">
        <f t="shared" si="130"/>
        <v>0</v>
      </c>
      <c r="LKH36" s="26">
        <f t="shared" si="130"/>
        <v>0</v>
      </c>
      <c r="LKI36" s="26">
        <f t="shared" si="130"/>
        <v>0</v>
      </c>
      <c r="LKJ36" s="26">
        <f t="shared" si="130"/>
        <v>357993.69349605299</v>
      </c>
      <c r="LKK36" s="26">
        <f t="shared" si="130"/>
        <v>0</v>
      </c>
      <c r="LKL36" s="26">
        <f t="shared" si="130"/>
        <v>0</v>
      </c>
      <c r="LKM36" s="26">
        <f t="shared" si="130"/>
        <v>0</v>
      </c>
      <c r="LKN36" s="26">
        <f t="shared" si="130"/>
        <v>0</v>
      </c>
      <c r="LKO36" s="26">
        <f t="shared" si="130"/>
        <v>0</v>
      </c>
      <c r="LKP36" s="26">
        <f t="shared" si="130"/>
        <v>357993.69349605299</v>
      </c>
      <c r="LKQ36" s="26">
        <f t="shared" si="130"/>
        <v>0</v>
      </c>
      <c r="LKR36" s="26">
        <f t="shared" si="130"/>
        <v>0</v>
      </c>
      <c r="LKS36" s="26">
        <f t="shared" si="130"/>
        <v>0</v>
      </c>
      <c r="LKT36" s="26">
        <f t="shared" si="130"/>
        <v>0</v>
      </c>
      <c r="LKU36" s="26">
        <f t="shared" si="130"/>
        <v>0</v>
      </c>
      <c r="LKV36" s="26">
        <f t="shared" si="130"/>
        <v>357993.69349605299</v>
      </c>
      <c r="LKW36" s="26">
        <f t="shared" si="130"/>
        <v>0</v>
      </c>
      <c r="LKX36" s="26">
        <f t="shared" si="130"/>
        <v>0</v>
      </c>
      <c r="LKY36" s="26">
        <f t="shared" si="130"/>
        <v>0</v>
      </c>
      <c r="LKZ36" s="26">
        <f t="shared" si="130"/>
        <v>0</v>
      </c>
      <c r="LLA36" s="26">
        <f t="shared" si="130"/>
        <v>0</v>
      </c>
      <c r="LLB36" s="26">
        <f t="shared" si="130"/>
        <v>357993.69349605299</v>
      </c>
      <c r="LLC36" s="26">
        <f t="shared" si="130"/>
        <v>0</v>
      </c>
      <c r="LLD36" s="26">
        <f t="shared" si="130"/>
        <v>0</v>
      </c>
      <c r="LLE36" s="26">
        <f t="shared" si="130"/>
        <v>0</v>
      </c>
      <c r="LLF36" s="26">
        <f t="shared" si="130"/>
        <v>0</v>
      </c>
      <c r="LLG36" s="26">
        <f t="shared" si="130"/>
        <v>0</v>
      </c>
      <c r="LLH36" s="26">
        <f t="shared" si="130"/>
        <v>357993.69349605299</v>
      </c>
      <c r="LLI36" s="26">
        <f t="shared" si="130"/>
        <v>0</v>
      </c>
      <c r="LLJ36" s="26">
        <f t="shared" si="130"/>
        <v>0</v>
      </c>
      <c r="LLK36" s="26">
        <f t="shared" si="130"/>
        <v>0</v>
      </c>
      <c r="LLL36" s="26">
        <f t="shared" si="130"/>
        <v>0</v>
      </c>
      <c r="LLM36" s="26">
        <f t="shared" si="130"/>
        <v>0</v>
      </c>
      <c r="LLN36" s="26">
        <f t="shared" si="130"/>
        <v>357993.69349605299</v>
      </c>
      <c r="LLO36" s="26">
        <f t="shared" si="130"/>
        <v>0</v>
      </c>
      <c r="LLP36" s="26">
        <f t="shared" si="130"/>
        <v>0</v>
      </c>
      <c r="LLQ36" s="26">
        <f t="shared" si="130"/>
        <v>0</v>
      </c>
      <c r="LLR36" s="26">
        <f t="shared" si="130"/>
        <v>0</v>
      </c>
      <c r="LLS36" s="26">
        <f t="shared" si="130"/>
        <v>0</v>
      </c>
      <c r="LLT36" s="26">
        <f t="shared" si="130"/>
        <v>357993.69349605299</v>
      </c>
      <c r="LLU36" s="26">
        <f t="shared" si="130"/>
        <v>0</v>
      </c>
      <c r="LLV36" s="26">
        <f t="shared" si="130"/>
        <v>0</v>
      </c>
      <c r="LLW36" s="26">
        <f t="shared" si="130"/>
        <v>0</v>
      </c>
      <c r="LLX36" s="26">
        <f t="shared" si="130"/>
        <v>0</v>
      </c>
      <c r="LLY36" s="26">
        <f t="shared" si="130"/>
        <v>0</v>
      </c>
      <c r="LLZ36" s="26">
        <f t="shared" si="130"/>
        <v>357993.69349605299</v>
      </c>
      <c r="LMA36" s="26">
        <f t="shared" si="130"/>
        <v>0</v>
      </c>
      <c r="LMB36" s="26">
        <f t="shared" si="130"/>
        <v>0</v>
      </c>
      <c r="LMC36" s="26">
        <f t="shared" si="130"/>
        <v>0</v>
      </c>
      <c r="LMD36" s="26">
        <f t="shared" si="130"/>
        <v>0</v>
      </c>
      <c r="LME36" s="26">
        <f t="shared" si="130"/>
        <v>0</v>
      </c>
      <c r="LMF36" s="26">
        <f t="shared" si="130"/>
        <v>357993.69349605299</v>
      </c>
      <c r="LMG36" s="26">
        <f t="shared" ref="LMG36:LOR36" si="131">SUM(LMA34:LMA37)</f>
        <v>0</v>
      </c>
      <c r="LMH36" s="26">
        <f t="shared" si="131"/>
        <v>0</v>
      </c>
      <c r="LMI36" s="26">
        <f t="shared" si="131"/>
        <v>0</v>
      </c>
      <c r="LMJ36" s="26">
        <f t="shared" si="131"/>
        <v>0</v>
      </c>
      <c r="LMK36" s="26">
        <f t="shared" si="131"/>
        <v>0</v>
      </c>
      <c r="LML36" s="26">
        <f t="shared" si="131"/>
        <v>357993.69349605299</v>
      </c>
      <c r="LMM36" s="26">
        <f t="shared" si="131"/>
        <v>0</v>
      </c>
      <c r="LMN36" s="26">
        <f t="shared" si="131"/>
        <v>0</v>
      </c>
      <c r="LMO36" s="26">
        <f t="shared" si="131"/>
        <v>0</v>
      </c>
      <c r="LMP36" s="26">
        <f t="shared" si="131"/>
        <v>0</v>
      </c>
      <c r="LMQ36" s="26">
        <f t="shared" si="131"/>
        <v>0</v>
      </c>
      <c r="LMR36" s="26">
        <f t="shared" si="131"/>
        <v>357993.69349605299</v>
      </c>
      <c r="LMS36" s="26">
        <f t="shared" si="131"/>
        <v>0</v>
      </c>
      <c r="LMT36" s="26">
        <f t="shared" si="131"/>
        <v>0</v>
      </c>
      <c r="LMU36" s="26">
        <f t="shared" si="131"/>
        <v>0</v>
      </c>
      <c r="LMV36" s="26">
        <f t="shared" si="131"/>
        <v>0</v>
      </c>
      <c r="LMW36" s="26">
        <f t="shared" si="131"/>
        <v>0</v>
      </c>
      <c r="LMX36" s="26">
        <f t="shared" si="131"/>
        <v>357993.69349605299</v>
      </c>
      <c r="LMY36" s="26">
        <f t="shared" si="131"/>
        <v>0</v>
      </c>
      <c r="LMZ36" s="26">
        <f t="shared" si="131"/>
        <v>0</v>
      </c>
      <c r="LNA36" s="26">
        <f t="shared" si="131"/>
        <v>0</v>
      </c>
      <c r="LNB36" s="26">
        <f t="shared" si="131"/>
        <v>0</v>
      </c>
      <c r="LNC36" s="26">
        <f t="shared" si="131"/>
        <v>0</v>
      </c>
      <c r="LND36" s="26">
        <f t="shared" si="131"/>
        <v>357993.69349605299</v>
      </c>
      <c r="LNE36" s="26">
        <f t="shared" si="131"/>
        <v>0</v>
      </c>
      <c r="LNF36" s="26">
        <f t="shared" si="131"/>
        <v>0</v>
      </c>
      <c r="LNG36" s="26">
        <f t="shared" si="131"/>
        <v>0</v>
      </c>
      <c r="LNH36" s="26">
        <f t="shared" si="131"/>
        <v>0</v>
      </c>
      <c r="LNI36" s="26">
        <f t="shared" si="131"/>
        <v>0</v>
      </c>
      <c r="LNJ36" s="26">
        <f t="shared" si="131"/>
        <v>357993.69349605299</v>
      </c>
      <c r="LNK36" s="26">
        <f t="shared" si="131"/>
        <v>0</v>
      </c>
      <c r="LNL36" s="26">
        <f t="shared" si="131"/>
        <v>0</v>
      </c>
      <c r="LNM36" s="26">
        <f t="shared" si="131"/>
        <v>0</v>
      </c>
      <c r="LNN36" s="26">
        <f t="shared" si="131"/>
        <v>0</v>
      </c>
      <c r="LNO36" s="26">
        <f t="shared" si="131"/>
        <v>0</v>
      </c>
      <c r="LNP36" s="26">
        <f t="shared" si="131"/>
        <v>357993.69349605299</v>
      </c>
      <c r="LNQ36" s="26">
        <f t="shared" si="131"/>
        <v>0</v>
      </c>
      <c r="LNR36" s="26">
        <f t="shared" si="131"/>
        <v>0</v>
      </c>
      <c r="LNS36" s="26">
        <f t="shared" si="131"/>
        <v>0</v>
      </c>
      <c r="LNT36" s="26">
        <f t="shared" si="131"/>
        <v>0</v>
      </c>
      <c r="LNU36" s="26">
        <f t="shared" si="131"/>
        <v>0</v>
      </c>
      <c r="LNV36" s="26">
        <f t="shared" si="131"/>
        <v>357993.69349605299</v>
      </c>
      <c r="LNW36" s="26">
        <f t="shared" si="131"/>
        <v>0</v>
      </c>
      <c r="LNX36" s="26">
        <f t="shared" si="131"/>
        <v>0</v>
      </c>
      <c r="LNY36" s="26">
        <f t="shared" si="131"/>
        <v>0</v>
      </c>
      <c r="LNZ36" s="26">
        <f t="shared" si="131"/>
        <v>0</v>
      </c>
      <c r="LOA36" s="26">
        <f t="shared" si="131"/>
        <v>0</v>
      </c>
      <c r="LOB36" s="26">
        <f t="shared" si="131"/>
        <v>357993.69349605299</v>
      </c>
      <c r="LOC36" s="26">
        <f t="shared" si="131"/>
        <v>0</v>
      </c>
      <c r="LOD36" s="26">
        <f t="shared" si="131"/>
        <v>0</v>
      </c>
      <c r="LOE36" s="26">
        <f t="shared" si="131"/>
        <v>0</v>
      </c>
      <c r="LOF36" s="26">
        <f t="shared" si="131"/>
        <v>0</v>
      </c>
      <c r="LOG36" s="26">
        <f t="shared" si="131"/>
        <v>0</v>
      </c>
      <c r="LOH36" s="26">
        <f t="shared" si="131"/>
        <v>357993.69349605299</v>
      </c>
      <c r="LOI36" s="26">
        <f t="shared" si="131"/>
        <v>0</v>
      </c>
      <c r="LOJ36" s="26">
        <f t="shared" si="131"/>
        <v>0</v>
      </c>
      <c r="LOK36" s="26">
        <f t="shared" si="131"/>
        <v>0</v>
      </c>
      <c r="LOL36" s="26">
        <f t="shared" si="131"/>
        <v>0</v>
      </c>
      <c r="LOM36" s="26">
        <f t="shared" si="131"/>
        <v>0</v>
      </c>
      <c r="LON36" s="26">
        <f t="shared" si="131"/>
        <v>357993.69349605299</v>
      </c>
      <c r="LOO36" s="26">
        <f t="shared" si="131"/>
        <v>0</v>
      </c>
      <c r="LOP36" s="26">
        <f t="shared" si="131"/>
        <v>0</v>
      </c>
      <c r="LOQ36" s="26">
        <f t="shared" si="131"/>
        <v>0</v>
      </c>
      <c r="LOR36" s="26">
        <f t="shared" si="131"/>
        <v>0</v>
      </c>
      <c r="LOS36" s="26">
        <f t="shared" ref="LOS36:LRD36" si="132">SUM(LOM34:LOM37)</f>
        <v>0</v>
      </c>
      <c r="LOT36" s="26">
        <f t="shared" si="132"/>
        <v>357993.69349605299</v>
      </c>
      <c r="LOU36" s="26">
        <f t="shared" si="132"/>
        <v>0</v>
      </c>
      <c r="LOV36" s="26">
        <f t="shared" si="132"/>
        <v>0</v>
      </c>
      <c r="LOW36" s="26">
        <f t="shared" si="132"/>
        <v>0</v>
      </c>
      <c r="LOX36" s="26">
        <f t="shared" si="132"/>
        <v>0</v>
      </c>
      <c r="LOY36" s="26">
        <f t="shared" si="132"/>
        <v>0</v>
      </c>
      <c r="LOZ36" s="26">
        <f t="shared" si="132"/>
        <v>357993.69349605299</v>
      </c>
      <c r="LPA36" s="26">
        <f t="shared" si="132"/>
        <v>0</v>
      </c>
      <c r="LPB36" s="26">
        <f t="shared" si="132"/>
        <v>0</v>
      </c>
      <c r="LPC36" s="26">
        <f t="shared" si="132"/>
        <v>0</v>
      </c>
      <c r="LPD36" s="26">
        <f t="shared" si="132"/>
        <v>0</v>
      </c>
      <c r="LPE36" s="26">
        <f t="shared" si="132"/>
        <v>0</v>
      </c>
      <c r="LPF36" s="26">
        <f t="shared" si="132"/>
        <v>357993.69349605299</v>
      </c>
      <c r="LPG36" s="26">
        <f t="shared" si="132"/>
        <v>0</v>
      </c>
      <c r="LPH36" s="26">
        <f t="shared" si="132"/>
        <v>0</v>
      </c>
      <c r="LPI36" s="26">
        <f t="shared" si="132"/>
        <v>0</v>
      </c>
      <c r="LPJ36" s="26">
        <f t="shared" si="132"/>
        <v>0</v>
      </c>
      <c r="LPK36" s="26">
        <f t="shared" si="132"/>
        <v>0</v>
      </c>
      <c r="LPL36" s="26">
        <f t="shared" si="132"/>
        <v>357993.69349605299</v>
      </c>
      <c r="LPM36" s="26">
        <f t="shared" si="132"/>
        <v>0</v>
      </c>
      <c r="LPN36" s="26">
        <f t="shared" si="132"/>
        <v>0</v>
      </c>
      <c r="LPO36" s="26">
        <f t="shared" si="132"/>
        <v>0</v>
      </c>
      <c r="LPP36" s="26">
        <f t="shared" si="132"/>
        <v>0</v>
      </c>
      <c r="LPQ36" s="26">
        <f t="shared" si="132"/>
        <v>0</v>
      </c>
      <c r="LPR36" s="26">
        <f t="shared" si="132"/>
        <v>357993.69349605299</v>
      </c>
      <c r="LPS36" s="26">
        <f t="shared" si="132"/>
        <v>0</v>
      </c>
      <c r="LPT36" s="26">
        <f t="shared" si="132"/>
        <v>0</v>
      </c>
      <c r="LPU36" s="26">
        <f t="shared" si="132"/>
        <v>0</v>
      </c>
      <c r="LPV36" s="26">
        <f t="shared" si="132"/>
        <v>0</v>
      </c>
      <c r="LPW36" s="26">
        <f t="shared" si="132"/>
        <v>0</v>
      </c>
      <c r="LPX36" s="26">
        <f t="shared" si="132"/>
        <v>357993.69349605299</v>
      </c>
      <c r="LPY36" s="26">
        <f t="shared" si="132"/>
        <v>0</v>
      </c>
      <c r="LPZ36" s="26">
        <f t="shared" si="132"/>
        <v>0</v>
      </c>
      <c r="LQA36" s="26">
        <f t="shared" si="132"/>
        <v>0</v>
      </c>
      <c r="LQB36" s="26">
        <f t="shared" si="132"/>
        <v>0</v>
      </c>
      <c r="LQC36" s="26">
        <f t="shared" si="132"/>
        <v>0</v>
      </c>
      <c r="LQD36" s="26">
        <f t="shared" si="132"/>
        <v>357993.69349605299</v>
      </c>
      <c r="LQE36" s="26">
        <f t="shared" si="132"/>
        <v>0</v>
      </c>
      <c r="LQF36" s="26">
        <f t="shared" si="132"/>
        <v>0</v>
      </c>
      <c r="LQG36" s="26">
        <f t="shared" si="132"/>
        <v>0</v>
      </c>
      <c r="LQH36" s="26">
        <f t="shared" si="132"/>
        <v>0</v>
      </c>
      <c r="LQI36" s="26">
        <f t="shared" si="132"/>
        <v>0</v>
      </c>
      <c r="LQJ36" s="26">
        <f t="shared" si="132"/>
        <v>357993.69349605299</v>
      </c>
      <c r="LQK36" s="26">
        <f t="shared" si="132"/>
        <v>0</v>
      </c>
      <c r="LQL36" s="26">
        <f t="shared" si="132"/>
        <v>0</v>
      </c>
      <c r="LQM36" s="26">
        <f t="shared" si="132"/>
        <v>0</v>
      </c>
      <c r="LQN36" s="26">
        <f t="shared" si="132"/>
        <v>0</v>
      </c>
      <c r="LQO36" s="26">
        <f t="shared" si="132"/>
        <v>0</v>
      </c>
      <c r="LQP36" s="26">
        <f t="shared" si="132"/>
        <v>357993.69349605299</v>
      </c>
      <c r="LQQ36" s="26">
        <f t="shared" si="132"/>
        <v>0</v>
      </c>
      <c r="LQR36" s="26">
        <f t="shared" si="132"/>
        <v>0</v>
      </c>
      <c r="LQS36" s="26">
        <f t="shared" si="132"/>
        <v>0</v>
      </c>
      <c r="LQT36" s="26">
        <f t="shared" si="132"/>
        <v>0</v>
      </c>
      <c r="LQU36" s="26">
        <f t="shared" si="132"/>
        <v>0</v>
      </c>
      <c r="LQV36" s="26">
        <f t="shared" si="132"/>
        <v>357993.69349605299</v>
      </c>
      <c r="LQW36" s="26">
        <f t="shared" si="132"/>
        <v>0</v>
      </c>
      <c r="LQX36" s="26">
        <f t="shared" si="132"/>
        <v>0</v>
      </c>
      <c r="LQY36" s="26">
        <f t="shared" si="132"/>
        <v>0</v>
      </c>
      <c r="LQZ36" s="26">
        <f t="shared" si="132"/>
        <v>0</v>
      </c>
      <c r="LRA36" s="26">
        <f t="shared" si="132"/>
        <v>0</v>
      </c>
      <c r="LRB36" s="26">
        <f t="shared" si="132"/>
        <v>357993.69349605299</v>
      </c>
      <c r="LRC36" s="26">
        <f t="shared" si="132"/>
        <v>0</v>
      </c>
      <c r="LRD36" s="26">
        <f t="shared" si="132"/>
        <v>0</v>
      </c>
      <c r="LRE36" s="26">
        <f t="shared" ref="LRE36:LTP36" si="133">SUM(LQY34:LQY37)</f>
        <v>0</v>
      </c>
      <c r="LRF36" s="26">
        <f t="shared" si="133"/>
        <v>0</v>
      </c>
      <c r="LRG36" s="26">
        <f t="shared" si="133"/>
        <v>0</v>
      </c>
      <c r="LRH36" s="26">
        <f t="shared" si="133"/>
        <v>357993.69349605299</v>
      </c>
      <c r="LRI36" s="26">
        <f t="shared" si="133"/>
        <v>0</v>
      </c>
      <c r="LRJ36" s="26">
        <f t="shared" si="133"/>
        <v>0</v>
      </c>
      <c r="LRK36" s="26">
        <f t="shared" si="133"/>
        <v>0</v>
      </c>
      <c r="LRL36" s="26">
        <f t="shared" si="133"/>
        <v>0</v>
      </c>
      <c r="LRM36" s="26">
        <f t="shared" si="133"/>
        <v>0</v>
      </c>
      <c r="LRN36" s="26">
        <f t="shared" si="133"/>
        <v>357993.69349605299</v>
      </c>
      <c r="LRO36" s="26">
        <f t="shared" si="133"/>
        <v>0</v>
      </c>
      <c r="LRP36" s="26">
        <f t="shared" si="133"/>
        <v>0</v>
      </c>
      <c r="LRQ36" s="26">
        <f t="shared" si="133"/>
        <v>0</v>
      </c>
      <c r="LRR36" s="26">
        <f t="shared" si="133"/>
        <v>0</v>
      </c>
      <c r="LRS36" s="26">
        <f t="shared" si="133"/>
        <v>0</v>
      </c>
      <c r="LRT36" s="26">
        <f t="shared" si="133"/>
        <v>357993.69349605299</v>
      </c>
      <c r="LRU36" s="26">
        <f t="shared" si="133"/>
        <v>0</v>
      </c>
      <c r="LRV36" s="26">
        <f t="shared" si="133"/>
        <v>0</v>
      </c>
      <c r="LRW36" s="26">
        <f t="shared" si="133"/>
        <v>0</v>
      </c>
      <c r="LRX36" s="26">
        <f t="shared" si="133"/>
        <v>0</v>
      </c>
      <c r="LRY36" s="26">
        <f t="shared" si="133"/>
        <v>0</v>
      </c>
      <c r="LRZ36" s="26">
        <f t="shared" si="133"/>
        <v>357993.69349605299</v>
      </c>
      <c r="LSA36" s="26">
        <f t="shared" si="133"/>
        <v>0</v>
      </c>
      <c r="LSB36" s="26">
        <f t="shared" si="133"/>
        <v>0</v>
      </c>
      <c r="LSC36" s="26">
        <f t="shared" si="133"/>
        <v>0</v>
      </c>
      <c r="LSD36" s="26">
        <f t="shared" si="133"/>
        <v>0</v>
      </c>
      <c r="LSE36" s="26">
        <f t="shared" si="133"/>
        <v>0</v>
      </c>
      <c r="LSF36" s="26">
        <f t="shared" si="133"/>
        <v>357993.69349605299</v>
      </c>
      <c r="LSG36" s="26">
        <f t="shared" si="133"/>
        <v>0</v>
      </c>
      <c r="LSH36" s="26">
        <f t="shared" si="133"/>
        <v>0</v>
      </c>
      <c r="LSI36" s="26">
        <f t="shared" si="133"/>
        <v>0</v>
      </c>
      <c r="LSJ36" s="26">
        <f t="shared" si="133"/>
        <v>0</v>
      </c>
      <c r="LSK36" s="26">
        <f t="shared" si="133"/>
        <v>0</v>
      </c>
      <c r="LSL36" s="26">
        <f t="shared" si="133"/>
        <v>357993.69349605299</v>
      </c>
      <c r="LSM36" s="26">
        <f t="shared" si="133"/>
        <v>0</v>
      </c>
      <c r="LSN36" s="26">
        <f t="shared" si="133"/>
        <v>0</v>
      </c>
      <c r="LSO36" s="26">
        <f t="shared" si="133"/>
        <v>0</v>
      </c>
      <c r="LSP36" s="26">
        <f t="shared" si="133"/>
        <v>0</v>
      </c>
      <c r="LSQ36" s="26">
        <f t="shared" si="133"/>
        <v>0</v>
      </c>
      <c r="LSR36" s="26">
        <f t="shared" si="133"/>
        <v>357993.69349605299</v>
      </c>
      <c r="LSS36" s="26">
        <f t="shared" si="133"/>
        <v>0</v>
      </c>
      <c r="LST36" s="26">
        <f t="shared" si="133"/>
        <v>0</v>
      </c>
      <c r="LSU36" s="26">
        <f t="shared" si="133"/>
        <v>0</v>
      </c>
      <c r="LSV36" s="26">
        <f t="shared" si="133"/>
        <v>0</v>
      </c>
      <c r="LSW36" s="26">
        <f t="shared" si="133"/>
        <v>0</v>
      </c>
      <c r="LSX36" s="26">
        <f t="shared" si="133"/>
        <v>357993.69349605299</v>
      </c>
      <c r="LSY36" s="26">
        <f t="shared" si="133"/>
        <v>0</v>
      </c>
      <c r="LSZ36" s="26">
        <f t="shared" si="133"/>
        <v>0</v>
      </c>
      <c r="LTA36" s="26">
        <f t="shared" si="133"/>
        <v>0</v>
      </c>
      <c r="LTB36" s="26">
        <f t="shared" si="133"/>
        <v>0</v>
      </c>
      <c r="LTC36" s="26">
        <f t="shared" si="133"/>
        <v>0</v>
      </c>
      <c r="LTD36" s="26">
        <f t="shared" si="133"/>
        <v>357993.69349605299</v>
      </c>
      <c r="LTE36" s="26">
        <f t="shared" si="133"/>
        <v>0</v>
      </c>
      <c r="LTF36" s="26">
        <f t="shared" si="133"/>
        <v>0</v>
      </c>
      <c r="LTG36" s="26">
        <f t="shared" si="133"/>
        <v>0</v>
      </c>
      <c r="LTH36" s="26">
        <f t="shared" si="133"/>
        <v>0</v>
      </c>
      <c r="LTI36" s="26">
        <f t="shared" si="133"/>
        <v>0</v>
      </c>
      <c r="LTJ36" s="26">
        <f t="shared" si="133"/>
        <v>357993.69349605299</v>
      </c>
      <c r="LTK36" s="26">
        <f t="shared" si="133"/>
        <v>0</v>
      </c>
      <c r="LTL36" s="26">
        <f t="shared" si="133"/>
        <v>0</v>
      </c>
      <c r="LTM36" s="26">
        <f t="shared" si="133"/>
        <v>0</v>
      </c>
      <c r="LTN36" s="26">
        <f t="shared" si="133"/>
        <v>0</v>
      </c>
      <c r="LTO36" s="26">
        <f t="shared" si="133"/>
        <v>0</v>
      </c>
      <c r="LTP36" s="26">
        <f t="shared" si="133"/>
        <v>357993.69349605299</v>
      </c>
      <c r="LTQ36" s="26">
        <f t="shared" ref="LTQ36:LWB36" si="134">SUM(LTK34:LTK37)</f>
        <v>0</v>
      </c>
      <c r="LTR36" s="26">
        <f t="shared" si="134"/>
        <v>0</v>
      </c>
      <c r="LTS36" s="26">
        <f t="shared" si="134"/>
        <v>0</v>
      </c>
      <c r="LTT36" s="26">
        <f t="shared" si="134"/>
        <v>0</v>
      </c>
      <c r="LTU36" s="26">
        <f t="shared" si="134"/>
        <v>0</v>
      </c>
      <c r="LTV36" s="26">
        <f t="shared" si="134"/>
        <v>357993.69349605299</v>
      </c>
      <c r="LTW36" s="26">
        <f t="shared" si="134"/>
        <v>0</v>
      </c>
      <c r="LTX36" s="26">
        <f t="shared" si="134"/>
        <v>0</v>
      </c>
      <c r="LTY36" s="26">
        <f t="shared" si="134"/>
        <v>0</v>
      </c>
      <c r="LTZ36" s="26">
        <f t="shared" si="134"/>
        <v>0</v>
      </c>
      <c r="LUA36" s="26">
        <f t="shared" si="134"/>
        <v>0</v>
      </c>
      <c r="LUB36" s="26">
        <f t="shared" si="134"/>
        <v>357993.69349605299</v>
      </c>
      <c r="LUC36" s="26">
        <f t="shared" si="134"/>
        <v>0</v>
      </c>
      <c r="LUD36" s="26">
        <f t="shared" si="134"/>
        <v>0</v>
      </c>
      <c r="LUE36" s="26">
        <f t="shared" si="134"/>
        <v>0</v>
      </c>
      <c r="LUF36" s="26">
        <f t="shared" si="134"/>
        <v>0</v>
      </c>
      <c r="LUG36" s="26">
        <f t="shared" si="134"/>
        <v>0</v>
      </c>
      <c r="LUH36" s="26">
        <f t="shared" si="134"/>
        <v>357993.69349605299</v>
      </c>
      <c r="LUI36" s="26">
        <f t="shared" si="134"/>
        <v>0</v>
      </c>
      <c r="LUJ36" s="26">
        <f t="shared" si="134"/>
        <v>0</v>
      </c>
      <c r="LUK36" s="26">
        <f t="shared" si="134"/>
        <v>0</v>
      </c>
      <c r="LUL36" s="26">
        <f t="shared" si="134"/>
        <v>0</v>
      </c>
      <c r="LUM36" s="26">
        <f t="shared" si="134"/>
        <v>0</v>
      </c>
      <c r="LUN36" s="26">
        <f t="shared" si="134"/>
        <v>357993.69349605299</v>
      </c>
      <c r="LUO36" s="26">
        <f t="shared" si="134"/>
        <v>0</v>
      </c>
      <c r="LUP36" s="26">
        <f t="shared" si="134"/>
        <v>0</v>
      </c>
      <c r="LUQ36" s="26">
        <f t="shared" si="134"/>
        <v>0</v>
      </c>
      <c r="LUR36" s="26">
        <f t="shared" si="134"/>
        <v>0</v>
      </c>
      <c r="LUS36" s="26">
        <f t="shared" si="134"/>
        <v>0</v>
      </c>
      <c r="LUT36" s="26">
        <f t="shared" si="134"/>
        <v>357993.69349605299</v>
      </c>
      <c r="LUU36" s="26">
        <f t="shared" si="134"/>
        <v>0</v>
      </c>
      <c r="LUV36" s="26">
        <f t="shared" si="134"/>
        <v>0</v>
      </c>
      <c r="LUW36" s="26">
        <f t="shared" si="134"/>
        <v>0</v>
      </c>
      <c r="LUX36" s="26">
        <f t="shared" si="134"/>
        <v>0</v>
      </c>
      <c r="LUY36" s="26">
        <f t="shared" si="134"/>
        <v>0</v>
      </c>
      <c r="LUZ36" s="26">
        <f t="shared" si="134"/>
        <v>357993.69349605299</v>
      </c>
      <c r="LVA36" s="26">
        <f t="shared" si="134"/>
        <v>0</v>
      </c>
      <c r="LVB36" s="26">
        <f t="shared" si="134"/>
        <v>0</v>
      </c>
      <c r="LVC36" s="26">
        <f t="shared" si="134"/>
        <v>0</v>
      </c>
      <c r="LVD36" s="26">
        <f t="shared" si="134"/>
        <v>0</v>
      </c>
      <c r="LVE36" s="26">
        <f t="shared" si="134"/>
        <v>0</v>
      </c>
      <c r="LVF36" s="26">
        <f t="shared" si="134"/>
        <v>357993.69349605299</v>
      </c>
      <c r="LVG36" s="26">
        <f t="shared" si="134"/>
        <v>0</v>
      </c>
      <c r="LVH36" s="26">
        <f t="shared" si="134"/>
        <v>0</v>
      </c>
      <c r="LVI36" s="26">
        <f t="shared" si="134"/>
        <v>0</v>
      </c>
      <c r="LVJ36" s="26">
        <f t="shared" si="134"/>
        <v>0</v>
      </c>
      <c r="LVK36" s="26">
        <f t="shared" si="134"/>
        <v>0</v>
      </c>
      <c r="LVL36" s="26">
        <f t="shared" si="134"/>
        <v>357993.69349605299</v>
      </c>
      <c r="LVM36" s="26">
        <f t="shared" si="134"/>
        <v>0</v>
      </c>
      <c r="LVN36" s="26">
        <f t="shared" si="134"/>
        <v>0</v>
      </c>
      <c r="LVO36" s="26">
        <f t="shared" si="134"/>
        <v>0</v>
      </c>
      <c r="LVP36" s="26">
        <f t="shared" si="134"/>
        <v>0</v>
      </c>
      <c r="LVQ36" s="26">
        <f t="shared" si="134"/>
        <v>0</v>
      </c>
      <c r="LVR36" s="26">
        <f t="shared" si="134"/>
        <v>357993.69349605299</v>
      </c>
      <c r="LVS36" s="26">
        <f t="shared" si="134"/>
        <v>0</v>
      </c>
      <c r="LVT36" s="26">
        <f t="shared" si="134"/>
        <v>0</v>
      </c>
      <c r="LVU36" s="26">
        <f t="shared" si="134"/>
        <v>0</v>
      </c>
      <c r="LVV36" s="26">
        <f t="shared" si="134"/>
        <v>0</v>
      </c>
      <c r="LVW36" s="26">
        <f t="shared" si="134"/>
        <v>0</v>
      </c>
      <c r="LVX36" s="26">
        <f t="shared" si="134"/>
        <v>357993.69349605299</v>
      </c>
      <c r="LVY36" s="26">
        <f t="shared" si="134"/>
        <v>0</v>
      </c>
      <c r="LVZ36" s="26">
        <f t="shared" si="134"/>
        <v>0</v>
      </c>
      <c r="LWA36" s="26">
        <f t="shared" si="134"/>
        <v>0</v>
      </c>
      <c r="LWB36" s="26">
        <f t="shared" si="134"/>
        <v>0</v>
      </c>
      <c r="LWC36" s="26">
        <f t="shared" ref="LWC36:LYN36" si="135">SUM(LVW34:LVW37)</f>
        <v>0</v>
      </c>
      <c r="LWD36" s="26">
        <f t="shared" si="135"/>
        <v>357993.69349605299</v>
      </c>
      <c r="LWE36" s="26">
        <f t="shared" si="135"/>
        <v>0</v>
      </c>
      <c r="LWF36" s="26">
        <f t="shared" si="135"/>
        <v>0</v>
      </c>
      <c r="LWG36" s="26">
        <f t="shared" si="135"/>
        <v>0</v>
      </c>
      <c r="LWH36" s="26">
        <f t="shared" si="135"/>
        <v>0</v>
      </c>
      <c r="LWI36" s="26">
        <f t="shared" si="135"/>
        <v>0</v>
      </c>
      <c r="LWJ36" s="26">
        <f t="shared" si="135"/>
        <v>357993.69349605299</v>
      </c>
      <c r="LWK36" s="26">
        <f t="shared" si="135"/>
        <v>0</v>
      </c>
      <c r="LWL36" s="26">
        <f t="shared" si="135"/>
        <v>0</v>
      </c>
      <c r="LWM36" s="26">
        <f t="shared" si="135"/>
        <v>0</v>
      </c>
      <c r="LWN36" s="26">
        <f t="shared" si="135"/>
        <v>0</v>
      </c>
      <c r="LWO36" s="26">
        <f t="shared" si="135"/>
        <v>0</v>
      </c>
      <c r="LWP36" s="26">
        <f t="shared" si="135"/>
        <v>357993.69349605299</v>
      </c>
      <c r="LWQ36" s="26">
        <f t="shared" si="135"/>
        <v>0</v>
      </c>
      <c r="LWR36" s="26">
        <f t="shared" si="135"/>
        <v>0</v>
      </c>
      <c r="LWS36" s="26">
        <f t="shared" si="135"/>
        <v>0</v>
      </c>
      <c r="LWT36" s="26">
        <f t="shared" si="135"/>
        <v>0</v>
      </c>
      <c r="LWU36" s="26">
        <f t="shared" si="135"/>
        <v>0</v>
      </c>
      <c r="LWV36" s="26">
        <f t="shared" si="135"/>
        <v>357993.69349605299</v>
      </c>
      <c r="LWW36" s="26">
        <f t="shared" si="135"/>
        <v>0</v>
      </c>
      <c r="LWX36" s="26">
        <f t="shared" si="135"/>
        <v>0</v>
      </c>
      <c r="LWY36" s="26">
        <f t="shared" si="135"/>
        <v>0</v>
      </c>
      <c r="LWZ36" s="26">
        <f t="shared" si="135"/>
        <v>0</v>
      </c>
      <c r="LXA36" s="26">
        <f t="shared" si="135"/>
        <v>0</v>
      </c>
      <c r="LXB36" s="26">
        <f t="shared" si="135"/>
        <v>357993.69349605299</v>
      </c>
      <c r="LXC36" s="26">
        <f t="shared" si="135"/>
        <v>0</v>
      </c>
      <c r="LXD36" s="26">
        <f t="shared" si="135"/>
        <v>0</v>
      </c>
      <c r="LXE36" s="26">
        <f t="shared" si="135"/>
        <v>0</v>
      </c>
      <c r="LXF36" s="26">
        <f t="shared" si="135"/>
        <v>0</v>
      </c>
      <c r="LXG36" s="26">
        <f t="shared" si="135"/>
        <v>0</v>
      </c>
      <c r="LXH36" s="26">
        <f t="shared" si="135"/>
        <v>357993.69349605299</v>
      </c>
      <c r="LXI36" s="26">
        <f t="shared" si="135"/>
        <v>0</v>
      </c>
      <c r="LXJ36" s="26">
        <f t="shared" si="135"/>
        <v>0</v>
      </c>
      <c r="LXK36" s="26">
        <f t="shared" si="135"/>
        <v>0</v>
      </c>
      <c r="LXL36" s="26">
        <f t="shared" si="135"/>
        <v>0</v>
      </c>
      <c r="LXM36" s="26">
        <f t="shared" si="135"/>
        <v>0</v>
      </c>
      <c r="LXN36" s="26">
        <f t="shared" si="135"/>
        <v>357993.69349605299</v>
      </c>
      <c r="LXO36" s="26">
        <f t="shared" si="135"/>
        <v>0</v>
      </c>
      <c r="LXP36" s="26">
        <f t="shared" si="135"/>
        <v>0</v>
      </c>
      <c r="LXQ36" s="26">
        <f t="shared" si="135"/>
        <v>0</v>
      </c>
      <c r="LXR36" s="26">
        <f t="shared" si="135"/>
        <v>0</v>
      </c>
      <c r="LXS36" s="26">
        <f t="shared" si="135"/>
        <v>0</v>
      </c>
      <c r="LXT36" s="26">
        <f t="shared" si="135"/>
        <v>357993.69349605299</v>
      </c>
      <c r="LXU36" s="26">
        <f t="shared" si="135"/>
        <v>0</v>
      </c>
      <c r="LXV36" s="26">
        <f t="shared" si="135"/>
        <v>0</v>
      </c>
      <c r="LXW36" s="26">
        <f t="shared" si="135"/>
        <v>0</v>
      </c>
      <c r="LXX36" s="26">
        <f t="shared" si="135"/>
        <v>0</v>
      </c>
      <c r="LXY36" s="26">
        <f t="shared" si="135"/>
        <v>0</v>
      </c>
      <c r="LXZ36" s="26">
        <f t="shared" si="135"/>
        <v>357993.69349605299</v>
      </c>
      <c r="LYA36" s="26">
        <f t="shared" si="135"/>
        <v>0</v>
      </c>
      <c r="LYB36" s="26">
        <f t="shared" si="135"/>
        <v>0</v>
      </c>
      <c r="LYC36" s="26">
        <f t="shared" si="135"/>
        <v>0</v>
      </c>
      <c r="LYD36" s="26">
        <f t="shared" si="135"/>
        <v>0</v>
      </c>
      <c r="LYE36" s="26">
        <f t="shared" si="135"/>
        <v>0</v>
      </c>
      <c r="LYF36" s="26">
        <f t="shared" si="135"/>
        <v>357993.69349605299</v>
      </c>
      <c r="LYG36" s="26">
        <f t="shared" si="135"/>
        <v>0</v>
      </c>
      <c r="LYH36" s="26">
        <f t="shared" si="135"/>
        <v>0</v>
      </c>
      <c r="LYI36" s="26">
        <f t="shared" si="135"/>
        <v>0</v>
      </c>
      <c r="LYJ36" s="26">
        <f t="shared" si="135"/>
        <v>0</v>
      </c>
      <c r="LYK36" s="26">
        <f t="shared" si="135"/>
        <v>0</v>
      </c>
      <c r="LYL36" s="26">
        <f t="shared" si="135"/>
        <v>357993.69349605299</v>
      </c>
      <c r="LYM36" s="26">
        <f t="shared" si="135"/>
        <v>0</v>
      </c>
      <c r="LYN36" s="26">
        <f t="shared" si="135"/>
        <v>0</v>
      </c>
      <c r="LYO36" s="26">
        <f t="shared" ref="LYO36:MAZ36" si="136">SUM(LYI34:LYI37)</f>
        <v>0</v>
      </c>
      <c r="LYP36" s="26">
        <f t="shared" si="136"/>
        <v>0</v>
      </c>
      <c r="LYQ36" s="26">
        <f t="shared" si="136"/>
        <v>0</v>
      </c>
      <c r="LYR36" s="26">
        <f t="shared" si="136"/>
        <v>357993.69349605299</v>
      </c>
      <c r="LYS36" s="26">
        <f t="shared" si="136"/>
        <v>0</v>
      </c>
      <c r="LYT36" s="26">
        <f t="shared" si="136"/>
        <v>0</v>
      </c>
      <c r="LYU36" s="26">
        <f t="shared" si="136"/>
        <v>0</v>
      </c>
      <c r="LYV36" s="26">
        <f t="shared" si="136"/>
        <v>0</v>
      </c>
      <c r="LYW36" s="26">
        <f t="shared" si="136"/>
        <v>0</v>
      </c>
      <c r="LYX36" s="26">
        <f t="shared" si="136"/>
        <v>357993.69349605299</v>
      </c>
      <c r="LYY36" s="26">
        <f t="shared" si="136"/>
        <v>0</v>
      </c>
      <c r="LYZ36" s="26">
        <f t="shared" si="136"/>
        <v>0</v>
      </c>
      <c r="LZA36" s="26">
        <f t="shared" si="136"/>
        <v>0</v>
      </c>
      <c r="LZB36" s="26">
        <f t="shared" si="136"/>
        <v>0</v>
      </c>
      <c r="LZC36" s="26">
        <f t="shared" si="136"/>
        <v>0</v>
      </c>
      <c r="LZD36" s="26">
        <f t="shared" si="136"/>
        <v>357993.69349605299</v>
      </c>
      <c r="LZE36" s="26">
        <f t="shared" si="136"/>
        <v>0</v>
      </c>
      <c r="LZF36" s="26">
        <f t="shared" si="136"/>
        <v>0</v>
      </c>
      <c r="LZG36" s="26">
        <f t="shared" si="136"/>
        <v>0</v>
      </c>
      <c r="LZH36" s="26">
        <f t="shared" si="136"/>
        <v>0</v>
      </c>
      <c r="LZI36" s="26">
        <f t="shared" si="136"/>
        <v>0</v>
      </c>
      <c r="LZJ36" s="26">
        <f t="shared" si="136"/>
        <v>357993.69349605299</v>
      </c>
      <c r="LZK36" s="26">
        <f t="shared" si="136"/>
        <v>0</v>
      </c>
      <c r="LZL36" s="26">
        <f t="shared" si="136"/>
        <v>0</v>
      </c>
      <c r="LZM36" s="26">
        <f t="shared" si="136"/>
        <v>0</v>
      </c>
      <c r="LZN36" s="26">
        <f t="shared" si="136"/>
        <v>0</v>
      </c>
      <c r="LZO36" s="26">
        <f t="shared" si="136"/>
        <v>0</v>
      </c>
      <c r="LZP36" s="26">
        <f t="shared" si="136"/>
        <v>357993.69349605299</v>
      </c>
      <c r="LZQ36" s="26">
        <f t="shared" si="136"/>
        <v>0</v>
      </c>
      <c r="LZR36" s="26">
        <f t="shared" si="136"/>
        <v>0</v>
      </c>
      <c r="LZS36" s="26">
        <f t="shared" si="136"/>
        <v>0</v>
      </c>
      <c r="LZT36" s="26">
        <f t="shared" si="136"/>
        <v>0</v>
      </c>
      <c r="LZU36" s="26">
        <f t="shared" si="136"/>
        <v>0</v>
      </c>
      <c r="LZV36" s="26">
        <f t="shared" si="136"/>
        <v>357993.69349605299</v>
      </c>
      <c r="LZW36" s="26">
        <f t="shared" si="136"/>
        <v>0</v>
      </c>
      <c r="LZX36" s="26">
        <f t="shared" si="136"/>
        <v>0</v>
      </c>
      <c r="LZY36" s="26">
        <f t="shared" si="136"/>
        <v>0</v>
      </c>
      <c r="LZZ36" s="26">
        <f t="shared" si="136"/>
        <v>0</v>
      </c>
      <c r="MAA36" s="26">
        <f t="shared" si="136"/>
        <v>0</v>
      </c>
      <c r="MAB36" s="26">
        <f t="shared" si="136"/>
        <v>357993.69349605299</v>
      </c>
      <c r="MAC36" s="26">
        <f t="shared" si="136"/>
        <v>0</v>
      </c>
      <c r="MAD36" s="26">
        <f t="shared" si="136"/>
        <v>0</v>
      </c>
      <c r="MAE36" s="26">
        <f t="shared" si="136"/>
        <v>0</v>
      </c>
      <c r="MAF36" s="26">
        <f t="shared" si="136"/>
        <v>0</v>
      </c>
      <c r="MAG36" s="26">
        <f t="shared" si="136"/>
        <v>0</v>
      </c>
      <c r="MAH36" s="26">
        <f t="shared" si="136"/>
        <v>357993.69349605299</v>
      </c>
      <c r="MAI36" s="26">
        <f t="shared" si="136"/>
        <v>0</v>
      </c>
      <c r="MAJ36" s="26">
        <f t="shared" si="136"/>
        <v>0</v>
      </c>
      <c r="MAK36" s="26">
        <f t="shared" si="136"/>
        <v>0</v>
      </c>
      <c r="MAL36" s="26">
        <f t="shared" si="136"/>
        <v>0</v>
      </c>
      <c r="MAM36" s="26">
        <f t="shared" si="136"/>
        <v>0</v>
      </c>
      <c r="MAN36" s="26">
        <f t="shared" si="136"/>
        <v>357993.69349605299</v>
      </c>
      <c r="MAO36" s="26">
        <f t="shared" si="136"/>
        <v>0</v>
      </c>
      <c r="MAP36" s="26">
        <f t="shared" si="136"/>
        <v>0</v>
      </c>
      <c r="MAQ36" s="26">
        <f t="shared" si="136"/>
        <v>0</v>
      </c>
      <c r="MAR36" s="26">
        <f t="shared" si="136"/>
        <v>0</v>
      </c>
      <c r="MAS36" s="26">
        <f t="shared" si="136"/>
        <v>0</v>
      </c>
      <c r="MAT36" s="26">
        <f t="shared" si="136"/>
        <v>357993.69349605299</v>
      </c>
      <c r="MAU36" s="26">
        <f t="shared" si="136"/>
        <v>0</v>
      </c>
      <c r="MAV36" s="26">
        <f t="shared" si="136"/>
        <v>0</v>
      </c>
      <c r="MAW36" s="26">
        <f t="shared" si="136"/>
        <v>0</v>
      </c>
      <c r="MAX36" s="26">
        <f t="shared" si="136"/>
        <v>0</v>
      </c>
      <c r="MAY36" s="26">
        <f t="shared" si="136"/>
        <v>0</v>
      </c>
      <c r="MAZ36" s="26">
        <f t="shared" si="136"/>
        <v>357993.69349605299</v>
      </c>
      <c r="MBA36" s="26">
        <f t="shared" ref="MBA36:MDL36" si="137">SUM(MAU34:MAU37)</f>
        <v>0</v>
      </c>
      <c r="MBB36" s="26">
        <f t="shared" si="137"/>
        <v>0</v>
      </c>
      <c r="MBC36" s="26">
        <f t="shared" si="137"/>
        <v>0</v>
      </c>
      <c r="MBD36" s="26">
        <f t="shared" si="137"/>
        <v>0</v>
      </c>
      <c r="MBE36" s="26">
        <f t="shared" si="137"/>
        <v>0</v>
      </c>
      <c r="MBF36" s="26">
        <f t="shared" si="137"/>
        <v>357993.69349605299</v>
      </c>
      <c r="MBG36" s="26">
        <f t="shared" si="137"/>
        <v>0</v>
      </c>
      <c r="MBH36" s="26">
        <f t="shared" si="137"/>
        <v>0</v>
      </c>
      <c r="MBI36" s="26">
        <f t="shared" si="137"/>
        <v>0</v>
      </c>
      <c r="MBJ36" s="26">
        <f t="shared" si="137"/>
        <v>0</v>
      </c>
      <c r="MBK36" s="26">
        <f t="shared" si="137"/>
        <v>0</v>
      </c>
      <c r="MBL36" s="26">
        <f t="shared" si="137"/>
        <v>357993.69349605299</v>
      </c>
      <c r="MBM36" s="26">
        <f t="shared" si="137"/>
        <v>0</v>
      </c>
      <c r="MBN36" s="26">
        <f t="shared" si="137"/>
        <v>0</v>
      </c>
      <c r="MBO36" s="26">
        <f t="shared" si="137"/>
        <v>0</v>
      </c>
      <c r="MBP36" s="26">
        <f t="shared" si="137"/>
        <v>0</v>
      </c>
      <c r="MBQ36" s="26">
        <f t="shared" si="137"/>
        <v>0</v>
      </c>
      <c r="MBR36" s="26">
        <f t="shared" si="137"/>
        <v>357993.69349605299</v>
      </c>
      <c r="MBS36" s="26">
        <f t="shared" si="137"/>
        <v>0</v>
      </c>
      <c r="MBT36" s="26">
        <f t="shared" si="137"/>
        <v>0</v>
      </c>
      <c r="MBU36" s="26">
        <f t="shared" si="137"/>
        <v>0</v>
      </c>
      <c r="MBV36" s="26">
        <f t="shared" si="137"/>
        <v>0</v>
      </c>
      <c r="MBW36" s="26">
        <f t="shared" si="137"/>
        <v>0</v>
      </c>
      <c r="MBX36" s="26">
        <f t="shared" si="137"/>
        <v>357993.69349605299</v>
      </c>
      <c r="MBY36" s="26">
        <f t="shared" si="137"/>
        <v>0</v>
      </c>
      <c r="MBZ36" s="26">
        <f t="shared" si="137"/>
        <v>0</v>
      </c>
      <c r="MCA36" s="26">
        <f t="shared" si="137"/>
        <v>0</v>
      </c>
      <c r="MCB36" s="26">
        <f t="shared" si="137"/>
        <v>0</v>
      </c>
      <c r="MCC36" s="26">
        <f t="shared" si="137"/>
        <v>0</v>
      </c>
      <c r="MCD36" s="26">
        <f t="shared" si="137"/>
        <v>357993.69349605299</v>
      </c>
      <c r="MCE36" s="26">
        <f t="shared" si="137"/>
        <v>0</v>
      </c>
      <c r="MCF36" s="26">
        <f t="shared" si="137"/>
        <v>0</v>
      </c>
      <c r="MCG36" s="26">
        <f t="shared" si="137"/>
        <v>0</v>
      </c>
      <c r="MCH36" s="26">
        <f t="shared" si="137"/>
        <v>0</v>
      </c>
      <c r="MCI36" s="26">
        <f t="shared" si="137"/>
        <v>0</v>
      </c>
      <c r="MCJ36" s="26">
        <f t="shared" si="137"/>
        <v>357993.69349605299</v>
      </c>
      <c r="MCK36" s="26">
        <f t="shared" si="137"/>
        <v>0</v>
      </c>
      <c r="MCL36" s="26">
        <f t="shared" si="137"/>
        <v>0</v>
      </c>
      <c r="MCM36" s="26">
        <f t="shared" si="137"/>
        <v>0</v>
      </c>
      <c r="MCN36" s="26">
        <f t="shared" si="137"/>
        <v>0</v>
      </c>
      <c r="MCO36" s="26">
        <f t="shared" si="137"/>
        <v>0</v>
      </c>
      <c r="MCP36" s="26">
        <f t="shared" si="137"/>
        <v>357993.69349605299</v>
      </c>
      <c r="MCQ36" s="26">
        <f t="shared" si="137"/>
        <v>0</v>
      </c>
      <c r="MCR36" s="26">
        <f t="shared" si="137"/>
        <v>0</v>
      </c>
      <c r="MCS36" s="26">
        <f t="shared" si="137"/>
        <v>0</v>
      </c>
      <c r="MCT36" s="26">
        <f t="shared" si="137"/>
        <v>0</v>
      </c>
      <c r="MCU36" s="26">
        <f t="shared" si="137"/>
        <v>0</v>
      </c>
      <c r="MCV36" s="26">
        <f t="shared" si="137"/>
        <v>357993.69349605299</v>
      </c>
      <c r="MCW36" s="26">
        <f t="shared" si="137"/>
        <v>0</v>
      </c>
      <c r="MCX36" s="26">
        <f t="shared" si="137"/>
        <v>0</v>
      </c>
      <c r="MCY36" s="26">
        <f t="shared" si="137"/>
        <v>0</v>
      </c>
      <c r="MCZ36" s="26">
        <f t="shared" si="137"/>
        <v>0</v>
      </c>
      <c r="MDA36" s="26">
        <f t="shared" si="137"/>
        <v>0</v>
      </c>
      <c r="MDB36" s="26">
        <f t="shared" si="137"/>
        <v>357993.69349605299</v>
      </c>
      <c r="MDC36" s="26">
        <f t="shared" si="137"/>
        <v>0</v>
      </c>
      <c r="MDD36" s="26">
        <f t="shared" si="137"/>
        <v>0</v>
      </c>
      <c r="MDE36" s="26">
        <f t="shared" si="137"/>
        <v>0</v>
      </c>
      <c r="MDF36" s="26">
        <f t="shared" si="137"/>
        <v>0</v>
      </c>
      <c r="MDG36" s="26">
        <f t="shared" si="137"/>
        <v>0</v>
      </c>
      <c r="MDH36" s="26">
        <f t="shared" si="137"/>
        <v>357993.69349605299</v>
      </c>
      <c r="MDI36" s="26">
        <f t="shared" si="137"/>
        <v>0</v>
      </c>
      <c r="MDJ36" s="26">
        <f t="shared" si="137"/>
        <v>0</v>
      </c>
      <c r="MDK36" s="26">
        <f t="shared" si="137"/>
        <v>0</v>
      </c>
      <c r="MDL36" s="26">
        <f t="shared" si="137"/>
        <v>0</v>
      </c>
      <c r="MDM36" s="26">
        <f t="shared" ref="MDM36:MFX36" si="138">SUM(MDG34:MDG37)</f>
        <v>0</v>
      </c>
      <c r="MDN36" s="26">
        <f t="shared" si="138"/>
        <v>357993.69349605299</v>
      </c>
      <c r="MDO36" s="26">
        <f t="shared" si="138"/>
        <v>0</v>
      </c>
      <c r="MDP36" s="26">
        <f t="shared" si="138"/>
        <v>0</v>
      </c>
      <c r="MDQ36" s="26">
        <f t="shared" si="138"/>
        <v>0</v>
      </c>
      <c r="MDR36" s="26">
        <f t="shared" si="138"/>
        <v>0</v>
      </c>
      <c r="MDS36" s="26">
        <f t="shared" si="138"/>
        <v>0</v>
      </c>
      <c r="MDT36" s="26">
        <f t="shared" si="138"/>
        <v>357993.69349605299</v>
      </c>
      <c r="MDU36" s="26">
        <f t="shared" si="138"/>
        <v>0</v>
      </c>
      <c r="MDV36" s="26">
        <f t="shared" si="138"/>
        <v>0</v>
      </c>
      <c r="MDW36" s="26">
        <f t="shared" si="138"/>
        <v>0</v>
      </c>
      <c r="MDX36" s="26">
        <f t="shared" si="138"/>
        <v>0</v>
      </c>
      <c r="MDY36" s="26">
        <f t="shared" si="138"/>
        <v>0</v>
      </c>
      <c r="MDZ36" s="26">
        <f t="shared" si="138"/>
        <v>357993.69349605299</v>
      </c>
      <c r="MEA36" s="26">
        <f t="shared" si="138"/>
        <v>0</v>
      </c>
      <c r="MEB36" s="26">
        <f t="shared" si="138"/>
        <v>0</v>
      </c>
      <c r="MEC36" s="26">
        <f t="shared" si="138"/>
        <v>0</v>
      </c>
      <c r="MED36" s="26">
        <f t="shared" si="138"/>
        <v>0</v>
      </c>
      <c r="MEE36" s="26">
        <f t="shared" si="138"/>
        <v>0</v>
      </c>
      <c r="MEF36" s="26">
        <f t="shared" si="138"/>
        <v>357993.69349605299</v>
      </c>
      <c r="MEG36" s="26">
        <f t="shared" si="138"/>
        <v>0</v>
      </c>
      <c r="MEH36" s="26">
        <f t="shared" si="138"/>
        <v>0</v>
      </c>
      <c r="MEI36" s="26">
        <f t="shared" si="138"/>
        <v>0</v>
      </c>
      <c r="MEJ36" s="26">
        <f t="shared" si="138"/>
        <v>0</v>
      </c>
      <c r="MEK36" s="26">
        <f t="shared" si="138"/>
        <v>0</v>
      </c>
      <c r="MEL36" s="26">
        <f t="shared" si="138"/>
        <v>357993.69349605299</v>
      </c>
      <c r="MEM36" s="26">
        <f t="shared" si="138"/>
        <v>0</v>
      </c>
      <c r="MEN36" s="26">
        <f t="shared" si="138"/>
        <v>0</v>
      </c>
      <c r="MEO36" s="26">
        <f t="shared" si="138"/>
        <v>0</v>
      </c>
      <c r="MEP36" s="26">
        <f t="shared" si="138"/>
        <v>0</v>
      </c>
      <c r="MEQ36" s="26">
        <f t="shared" si="138"/>
        <v>0</v>
      </c>
      <c r="MER36" s="26">
        <f t="shared" si="138"/>
        <v>357993.69349605299</v>
      </c>
      <c r="MES36" s="26">
        <f t="shared" si="138"/>
        <v>0</v>
      </c>
      <c r="MET36" s="26">
        <f t="shared" si="138"/>
        <v>0</v>
      </c>
      <c r="MEU36" s="26">
        <f t="shared" si="138"/>
        <v>0</v>
      </c>
      <c r="MEV36" s="26">
        <f t="shared" si="138"/>
        <v>0</v>
      </c>
      <c r="MEW36" s="26">
        <f t="shared" si="138"/>
        <v>0</v>
      </c>
      <c r="MEX36" s="26">
        <f t="shared" si="138"/>
        <v>357993.69349605299</v>
      </c>
      <c r="MEY36" s="26">
        <f t="shared" si="138"/>
        <v>0</v>
      </c>
      <c r="MEZ36" s="26">
        <f t="shared" si="138"/>
        <v>0</v>
      </c>
      <c r="MFA36" s="26">
        <f t="shared" si="138"/>
        <v>0</v>
      </c>
      <c r="MFB36" s="26">
        <f t="shared" si="138"/>
        <v>0</v>
      </c>
      <c r="MFC36" s="26">
        <f t="shared" si="138"/>
        <v>0</v>
      </c>
      <c r="MFD36" s="26">
        <f t="shared" si="138"/>
        <v>357993.69349605299</v>
      </c>
      <c r="MFE36" s="26">
        <f t="shared" si="138"/>
        <v>0</v>
      </c>
      <c r="MFF36" s="26">
        <f t="shared" si="138"/>
        <v>0</v>
      </c>
      <c r="MFG36" s="26">
        <f t="shared" si="138"/>
        <v>0</v>
      </c>
      <c r="MFH36" s="26">
        <f t="shared" si="138"/>
        <v>0</v>
      </c>
      <c r="MFI36" s="26">
        <f t="shared" si="138"/>
        <v>0</v>
      </c>
      <c r="MFJ36" s="26">
        <f t="shared" si="138"/>
        <v>357993.69349605299</v>
      </c>
      <c r="MFK36" s="26">
        <f t="shared" si="138"/>
        <v>0</v>
      </c>
      <c r="MFL36" s="26">
        <f t="shared" si="138"/>
        <v>0</v>
      </c>
      <c r="MFM36" s="26">
        <f t="shared" si="138"/>
        <v>0</v>
      </c>
      <c r="MFN36" s="26">
        <f t="shared" si="138"/>
        <v>0</v>
      </c>
      <c r="MFO36" s="26">
        <f t="shared" si="138"/>
        <v>0</v>
      </c>
      <c r="MFP36" s="26">
        <f t="shared" si="138"/>
        <v>357993.69349605299</v>
      </c>
      <c r="MFQ36" s="26">
        <f t="shared" si="138"/>
        <v>0</v>
      </c>
      <c r="MFR36" s="26">
        <f t="shared" si="138"/>
        <v>0</v>
      </c>
      <c r="MFS36" s="26">
        <f t="shared" si="138"/>
        <v>0</v>
      </c>
      <c r="MFT36" s="26">
        <f t="shared" si="138"/>
        <v>0</v>
      </c>
      <c r="MFU36" s="26">
        <f t="shared" si="138"/>
        <v>0</v>
      </c>
      <c r="MFV36" s="26">
        <f t="shared" si="138"/>
        <v>357993.69349605299</v>
      </c>
      <c r="MFW36" s="26">
        <f t="shared" si="138"/>
        <v>0</v>
      </c>
      <c r="MFX36" s="26">
        <f t="shared" si="138"/>
        <v>0</v>
      </c>
      <c r="MFY36" s="26">
        <f t="shared" ref="MFY36:MIJ36" si="139">SUM(MFS34:MFS37)</f>
        <v>0</v>
      </c>
      <c r="MFZ36" s="26">
        <f t="shared" si="139"/>
        <v>0</v>
      </c>
      <c r="MGA36" s="26">
        <f t="shared" si="139"/>
        <v>0</v>
      </c>
      <c r="MGB36" s="26">
        <f t="shared" si="139"/>
        <v>357993.69349605299</v>
      </c>
      <c r="MGC36" s="26">
        <f t="shared" si="139"/>
        <v>0</v>
      </c>
      <c r="MGD36" s="26">
        <f t="shared" si="139"/>
        <v>0</v>
      </c>
      <c r="MGE36" s="26">
        <f t="shared" si="139"/>
        <v>0</v>
      </c>
      <c r="MGF36" s="26">
        <f t="shared" si="139"/>
        <v>0</v>
      </c>
      <c r="MGG36" s="26">
        <f t="shared" si="139"/>
        <v>0</v>
      </c>
      <c r="MGH36" s="26">
        <f t="shared" si="139"/>
        <v>357993.69349605299</v>
      </c>
      <c r="MGI36" s="26">
        <f t="shared" si="139"/>
        <v>0</v>
      </c>
      <c r="MGJ36" s="26">
        <f t="shared" si="139"/>
        <v>0</v>
      </c>
      <c r="MGK36" s="26">
        <f t="shared" si="139"/>
        <v>0</v>
      </c>
      <c r="MGL36" s="26">
        <f t="shared" si="139"/>
        <v>0</v>
      </c>
      <c r="MGM36" s="26">
        <f t="shared" si="139"/>
        <v>0</v>
      </c>
      <c r="MGN36" s="26">
        <f t="shared" si="139"/>
        <v>357993.69349605299</v>
      </c>
      <c r="MGO36" s="26">
        <f t="shared" si="139"/>
        <v>0</v>
      </c>
      <c r="MGP36" s="26">
        <f t="shared" si="139"/>
        <v>0</v>
      </c>
      <c r="MGQ36" s="26">
        <f t="shared" si="139"/>
        <v>0</v>
      </c>
      <c r="MGR36" s="26">
        <f t="shared" si="139"/>
        <v>0</v>
      </c>
      <c r="MGS36" s="26">
        <f t="shared" si="139"/>
        <v>0</v>
      </c>
      <c r="MGT36" s="26">
        <f t="shared" si="139"/>
        <v>357993.69349605299</v>
      </c>
      <c r="MGU36" s="26">
        <f t="shared" si="139"/>
        <v>0</v>
      </c>
      <c r="MGV36" s="26">
        <f t="shared" si="139"/>
        <v>0</v>
      </c>
      <c r="MGW36" s="26">
        <f t="shared" si="139"/>
        <v>0</v>
      </c>
      <c r="MGX36" s="26">
        <f t="shared" si="139"/>
        <v>0</v>
      </c>
      <c r="MGY36" s="26">
        <f t="shared" si="139"/>
        <v>0</v>
      </c>
      <c r="MGZ36" s="26">
        <f t="shared" si="139"/>
        <v>357993.69349605299</v>
      </c>
      <c r="MHA36" s="26">
        <f t="shared" si="139"/>
        <v>0</v>
      </c>
      <c r="MHB36" s="26">
        <f t="shared" si="139"/>
        <v>0</v>
      </c>
      <c r="MHC36" s="26">
        <f t="shared" si="139"/>
        <v>0</v>
      </c>
      <c r="MHD36" s="26">
        <f t="shared" si="139"/>
        <v>0</v>
      </c>
      <c r="MHE36" s="26">
        <f t="shared" si="139"/>
        <v>0</v>
      </c>
      <c r="MHF36" s="26">
        <f t="shared" si="139"/>
        <v>357993.69349605299</v>
      </c>
      <c r="MHG36" s="26">
        <f t="shared" si="139"/>
        <v>0</v>
      </c>
      <c r="MHH36" s="26">
        <f t="shared" si="139"/>
        <v>0</v>
      </c>
      <c r="MHI36" s="26">
        <f t="shared" si="139"/>
        <v>0</v>
      </c>
      <c r="MHJ36" s="26">
        <f t="shared" si="139"/>
        <v>0</v>
      </c>
      <c r="MHK36" s="26">
        <f t="shared" si="139"/>
        <v>0</v>
      </c>
      <c r="MHL36" s="26">
        <f t="shared" si="139"/>
        <v>357993.69349605299</v>
      </c>
      <c r="MHM36" s="26">
        <f t="shared" si="139"/>
        <v>0</v>
      </c>
      <c r="MHN36" s="26">
        <f t="shared" si="139"/>
        <v>0</v>
      </c>
      <c r="MHO36" s="26">
        <f t="shared" si="139"/>
        <v>0</v>
      </c>
      <c r="MHP36" s="26">
        <f t="shared" si="139"/>
        <v>0</v>
      </c>
      <c r="MHQ36" s="26">
        <f t="shared" si="139"/>
        <v>0</v>
      </c>
      <c r="MHR36" s="26">
        <f t="shared" si="139"/>
        <v>357993.69349605299</v>
      </c>
      <c r="MHS36" s="26">
        <f t="shared" si="139"/>
        <v>0</v>
      </c>
      <c r="MHT36" s="26">
        <f t="shared" si="139"/>
        <v>0</v>
      </c>
      <c r="MHU36" s="26">
        <f t="shared" si="139"/>
        <v>0</v>
      </c>
      <c r="MHV36" s="26">
        <f t="shared" si="139"/>
        <v>0</v>
      </c>
      <c r="MHW36" s="26">
        <f t="shared" si="139"/>
        <v>0</v>
      </c>
      <c r="MHX36" s="26">
        <f t="shared" si="139"/>
        <v>357993.69349605299</v>
      </c>
      <c r="MHY36" s="26">
        <f t="shared" si="139"/>
        <v>0</v>
      </c>
      <c r="MHZ36" s="26">
        <f t="shared" si="139"/>
        <v>0</v>
      </c>
      <c r="MIA36" s="26">
        <f t="shared" si="139"/>
        <v>0</v>
      </c>
      <c r="MIB36" s="26">
        <f t="shared" si="139"/>
        <v>0</v>
      </c>
      <c r="MIC36" s="26">
        <f t="shared" si="139"/>
        <v>0</v>
      </c>
      <c r="MID36" s="26">
        <f t="shared" si="139"/>
        <v>357993.69349605299</v>
      </c>
      <c r="MIE36" s="26">
        <f t="shared" si="139"/>
        <v>0</v>
      </c>
      <c r="MIF36" s="26">
        <f t="shared" si="139"/>
        <v>0</v>
      </c>
      <c r="MIG36" s="26">
        <f t="shared" si="139"/>
        <v>0</v>
      </c>
      <c r="MIH36" s="26">
        <f t="shared" si="139"/>
        <v>0</v>
      </c>
      <c r="MII36" s="26">
        <f t="shared" si="139"/>
        <v>0</v>
      </c>
      <c r="MIJ36" s="26">
        <f t="shared" si="139"/>
        <v>357993.69349605299</v>
      </c>
      <c r="MIK36" s="26">
        <f t="shared" ref="MIK36:MKV36" si="140">SUM(MIE34:MIE37)</f>
        <v>0</v>
      </c>
      <c r="MIL36" s="26">
        <f t="shared" si="140"/>
        <v>0</v>
      </c>
      <c r="MIM36" s="26">
        <f t="shared" si="140"/>
        <v>0</v>
      </c>
      <c r="MIN36" s="26">
        <f t="shared" si="140"/>
        <v>0</v>
      </c>
      <c r="MIO36" s="26">
        <f t="shared" si="140"/>
        <v>0</v>
      </c>
      <c r="MIP36" s="26">
        <f t="shared" si="140"/>
        <v>357993.69349605299</v>
      </c>
      <c r="MIQ36" s="26">
        <f t="shared" si="140"/>
        <v>0</v>
      </c>
      <c r="MIR36" s="26">
        <f t="shared" si="140"/>
        <v>0</v>
      </c>
      <c r="MIS36" s="26">
        <f t="shared" si="140"/>
        <v>0</v>
      </c>
      <c r="MIT36" s="26">
        <f t="shared" si="140"/>
        <v>0</v>
      </c>
      <c r="MIU36" s="26">
        <f t="shared" si="140"/>
        <v>0</v>
      </c>
      <c r="MIV36" s="26">
        <f t="shared" si="140"/>
        <v>357993.69349605299</v>
      </c>
      <c r="MIW36" s="26">
        <f t="shared" si="140"/>
        <v>0</v>
      </c>
      <c r="MIX36" s="26">
        <f t="shared" si="140"/>
        <v>0</v>
      </c>
      <c r="MIY36" s="26">
        <f t="shared" si="140"/>
        <v>0</v>
      </c>
      <c r="MIZ36" s="26">
        <f t="shared" si="140"/>
        <v>0</v>
      </c>
      <c r="MJA36" s="26">
        <f t="shared" si="140"/>
        <v>0</v>
      </c>
      <c r="MJB36" s="26">
        <f t="shared" si="140"/>
        <v>357993.69349605299</v>
      </c>
      <c r="MJC36" s="26">
        <f t="shared" si="140"/>
        <v>0</v>
      </c>
      <c r="MJD36" s="26">
        <f t="shared" si="140"/>
        <v>0</v>
      </c>
      <c r="MJE36" s="26">
        <f t="shared" si="140"/>
        <v>0</v>
      </c>
      <c r="MJF36" s="26">
        <f t="shared" si="140"/>
        <v>0</v>
      </c>
      <c r="MJG36" s="26">
        <f t="shared" si="140"/>
        <v>0</v>
      </c>
      <c r="MJH36" s="26">
        <f t="shared" si="140"/>
        <v>357993.69349605299</v>
      </c>
      <c r="MJI36" s="26">
        <f t="shared" si="140"/>
        <v>0</v>
      </c>
      <c r="MJJ36" s="26">
        <f t="shared" si="140"/>
        <v>0</v>
      </c>
      <c r="MJK36" s="26">
        <f t="shared" si="140"/>
        <v>0</v>
      </c>
      <c r="MJL36" s="26">
        <f t="shared" si="140"/>
        <v>0</v>
      </c>
      <c r="MJM36" s="26">
        <f t="shared" si="140"/>
        <v>0</v>
      </c>
      <c r="MJN36" s="26">
        <f t="shared" si="140"/>
        <v>357993.69349605299</v>
      </c>
      <c r="MJO36" s="26">
        <f t="shared" si="140"/>
        <v>0</v>
      </c>
      <c r="MJP36" s="26">
        <f t="shared" si="140"/>
        <v>0</v>
      </c>
      <c r="MJQ36" s="26">
        <f t="shared" si="140"/>
        <v>0</v>
      </c>
      <c r="MJR36" s="26">
        <f t="shared" si="140"/>
        <v>0</v>
      </c>
      <c r="MJS36" s="26">
        <f t="shared" si="140"/>
        <v>0</v>
      </c>
      <c r="MJT36" s="26">
        <f t="shared" si="140"/>
        <v>357993.69349605299</v>
      </c>
      <c r="MJU36" s="26">
        <f t="shared" si="140"/>
        <v>0</v>
      </c>
      <c r="MJV36" s="26">
        <f t="shared" si="140"/>
        <v>0</v>
      </c>
      <c r="MJW36" s="26">
        <f t="shared" si="140"/>
        <v>0</v>
      </c>
      <c r="MJX36" s="26">
        <f t="shared" si="140"/>
        <v>0</v>
      </c>
      <c r="MJY36" s="26">
        <f t="shared" si="140"/>
        <v>0</v>
      </c>
      <c r="MJZ36" s="26">
        <f t="shared" si="140"/>
        <v>357993.69349605299</v>
      </c>
      <c r="MKA36" s="26">
        <f t="shared" si="140"/>
        <v>0</v>
      </c>
      <c r="MKB36" s="26">
        <f t="shared" si="140"/>
        <v>0</v>
      </c>
      <c r="MKC36" s="26">
        <f t="shared" si="140"/>
        <v>0</v>
      </c>
      <c r="MKD36" s="26">
        <f t="shared" si="140"/>
        <v>0</v>
      </c>
      <c r="MKE36" s="26">
        <f t="shared" si="140"/>
        <v>0</v>
      </c>
      <c r="MKF36" s="26">
        <f t="shared" si="140"/>
        <v>357993.69349605299</v>
      </c>
      <c r="MKG36" s="26">
        <f t="shared" si="140"/>
        <v>0</v>
      </c>
      <c r="MKH36" s="26">
        <f t="shared" si="140"/>
        <v>0</v>
      </c>
      <c r="MKI36" s="26">
        <f t="shared" si="140"/>
        <v>0</v>
      </c>
      <c r="MKJ36" s="26">
        <f t="shared" si="140"/>
        <v>0</v>
      </c>
      <c r="MKK36" s="26">
        <f t="shared" si="140"/>
        <v>0</v>
      </c>
      <c r="MKL36" s="26">
        <f t="shared" si="140"/>
        <v>357993.69349605299</v>
      </c>
      <c r="MKM36" s="26">
        <f t="shared" si="140"/>
        <v>0</v>
      </c>
      <c r="MKN36" s="26">
        <f t="shared" si="140"/>
        <v>0</v>
      </c>
      <c r="MKO36" s="26">
        <f t="shared" si="140"/>
        <v>0</v>
      </c>
      <c r="MKP36" s="26">
        <f t="shared" si="140"/>
        <v>0</v>
      </c>
      <c r="MKQ36" s="26">
        <f t="shared" si="140"/>
        <v>0</v>
      </c>
      <c r="MKR36" s="26">
        <f t="shared" si="140"/>
        <v>357993.69349605299</v>
      </c>
      <c r="MKS36" s="26">
        <f t="shared" si="140"/>
        <v>0</v>
      </c>
      <c r="MKT36" s="26">
        <f t="shared" si="140"/>
        <v>0</v>
      </c>
      <c r="MKU36" s="26">
        <f t="shared" si="140"/>
        <v>0</v>
      </c>
      <c r="MKV36" s="26">
        <f t="shared" si="140"/>
        <v>0</v>
      </c>
      <c r="MKW36" s="26">
        <f t="shared" ref="MKW36:MNH36" si="141">SUM(MKQ34:MKQ37)</f>
        <v>0</v>
      </c>
      <c r="MKX36" s="26">
        <f t="shared" si="141"/>
        <v>357993.69349605299</v>
      </c>
      <c r="MKY36" s="26">
        <f t="shared" si="141"/>
        <v>0</v>
      </c>
      <c r="MKZ36" s="26">
        <f t="shared" si="141"/>
        <v>0</v>
      </c>
      <c r="MLA36" s="26">
        <f t="shared" si="141"/>
        <v>0</v>
      </c>
      <c r="MLB36" s="26">
        <f t="shared" si="141"/>
        <v>0</v>
      </c>
      <c r="MLC36" s="26">
        <f t="shared" si="141"/>
        <v>0</v>
      </c>
      <c r="MLD36" s="26">
        <f t="shared" si="141"/>
        <v>357993.69349605299</v>
      </c>
      <c r="MLE36" s="26">
        <f t="shared" si="141"/>
        <v>0</v>
      </c>
      <c r="MLF36" s="26">
        <f t="shared" si="141"/>
        <v>0</v>
      </c>
      <c r="MLG36" s="26">
        <f t="shared" si="141"/>
        <v>0</v>
      </c>
      <c r="MLH36" s="26">
        <f t="shared" si="141"/>
        <v>0</v>
      </c>
      <c r="MLI36" s="26">
        <f t="shared" si="141"/>
        <v>0</v>
      </c>
      <c r="MLJ36" s="26">
        <f t="shared" si="141"/>
        <v>357993.69349605299</v>
      </c>
      <c r="MLK36" s="26">
        <f t="shared" si="141"/>
        <v>0</v>
      </c>
      <c r="MLL36" s="26">
        <f t="shared" si="141"/>
        <v>0</v>
      </c>
      <c r="MLM36" s="26">
        <f t="shared" si="141"/>
        <v>0</v>
      </c>
      <c r="MLN36" s="26">
        <f t="shared" si="141"/>
        <v>0</v>
      </c>
      <c r="MLO36" s="26">
        <f t="shared" si="141"/>
        <v>0</v>
      </c>
      <c r="MLP36" s="26">
        <f t="shared" si="141"/>
        <v>357993.69349605299</v>
      </c>
      <c r="MLQ36" s="26">
        <f t="shared" si="141"/>
        <v>0</v>
      </c>
      <c r="MLR36" s="26">
        <f t="shared" si="141"/>
        <v>0</v>
      </c>
      <c r="MLS36" s="26">
        <f t="shared" si="141"/>
        <v>0</v>
      </c>
      <c r="MLT36" s="26">
        <f t="shared" si="141"/>
        <v>0</v>
      </c>
      <c r="MLU36" s="26">
        <f t="shared" si="141"/>
        <v>0</v>
      </c>
      <c r="MLV36" s="26">
        <f t="shared" si="141"/>
        <v>357993.69349605299</v>
      </c>
      <c r="MLW36" s="26">
        <f t="shared" si="141"/>
        <v>0</v>
      </c>
      <c r="MLX36" s="26">
        <f t="shared" si="141"/>
        <v>0</v>
      </c>
      <c r="MLY36" s="26">
        <f t="shared" si="141"/>
        <v>0</v>
      </c>
      <c r="MLZ36" s="26">
        <f t="shared" si="141"/>
        <v>0</v>
      </c>
      <c r="MMA36" s="26">
        <f t="shared" si="141"/>
        <v>0</v>
      </c>
      <c r="MMB36" s="26">
        <f t="shared" si="141"/>
        <v>357993.69349605299</v>
      </c>
      <c r="MMC36" s="26">
        <f t="shared" si="141"/>
        <v>0</v>
      </c>
      <c r="MMD36" s="26">
        <f t="shared" si="141"/>
        <v>0</v>
      </c>
      <c r="MME36" s="26">
        <f t="shared" si="141"/>
        <v>0</v>
      </c>
      <c r="MMF36" s="26">
        <f t="shared" si="141"/>
        <v>0</v>
      </c>
      <c r="MMG36" s="26">
        <f t="shared" si="141"/>
        <v>0</v>
      </c>
      <c r="MMH36" s="26">
        <f t="shared" si="141"/>
        <v>357993.69349605299</v>
      </c>
      <c r="MMI36" s="26">
        <f t="shared" si="141"/>
        <v>0</v>
      </c>
      <c r="MMJ36" s="26">
        <f t="shared" si="141"/>
        <v>0</v>
      </c>
      <c r="MMK36" s="26">
        <f t="shared" si="141"/>
        <v>0</v>
      </c>
      <c r="MML36" s="26">
        <f t="shared" si="141"/>
        <v>0</v>
      </c>
      <c r="MMM36" s="26">
        <f t="shared" si="141"/>
        <v>0</v>
      </c>
      <c r="MMN36" s="26">
        <f t="shared" si="141"/>
        <v>357993.69349605299</v>
      </c>
      <c r="MMO36" s="26">
        <f t="shared" si="141"/>
        <v>0</v>
      </c>
      <c r="MMP36" s="26">
        <f t="shared" si="141"/>
        <v>0</v>
      </c>
      <c r="MMQ36" s="26">
        <f t="shared" si="141"/>
        <v>0</v>
      </c>
      <c r="MMR36" s="26">
        <f t="shared" si="141"/>
        <v>0</v>
      </c>
      <c r="MMS36" s="26">
        <f t="shared" si="141"/>
        <v>0</v>
      </c>
      <c r="MMT36" s="26">
        <f t="shared" si="141"/>
        <v>357993.69349605299</v>
      </c>
      <c r="MMU36" s="26">
        <f t="shared" si="141"/>
        <v>0</v>
      </c>
      <c r="MMV36" s="26">
        <f t="shared" si="141"/>
        <v>0</v>
      </c>
      <c r="MMW36" s="26">
        <f t="shared" si="141"/>
        <v>0</v>
      </c>
      <c r="MMX36" s="26">
        <f t="shared" si="141"/>
        <v>0</v>
      </c>
      <c r="MMY36" s="26">
        <f t="shared" si="141"/>
        <v>0</v>
      </c>
      <c r="MMZ36" s="26">
        <f t="shared" si="141"/>
        <v>357993.69349605299</v>
      </c>
      <c r="MNA36" s="26">
        <f t="shared" si="141"/>
        <v>0</v>
      </c>
      <c r="MNB36" s="26">
        <f t="shared" si="141"/>
        <v>0</v>
      </c>
      <c r="MNC36" s="26">
        <f t="shared" si="141"/>
        <v>0</v>
      </c>
      <c r="MND36" s="26">
        <f t="shared" si="141"/>
        <v>0</v>
      </c>
      <c r="MNE36" s="26">
        <f t="shared" si="141"/>
        <v>0</v>
      </c>
      <c r="MNF36" s="26">
        <f t="shared" si="141"/>
        <v>357993.69349605299</v>
      </c>
      <c r="MNG36" s="26">
        <f t="shared" si="141"/>
        <v>0</v>
      </c>
      <c r="MNH36" s="26">
        <f t="shared" si="141"/>
        <v>0</v>
      </c>
      <c r="MNI36" s="26">
        <f t="shared" ref="MNI36:MPT36" si="142">SUM(MNC34:MNC37)</f>
        <v>0</v>
      </c>
      <c r="MNJ36" s="26">
        <f t="shared" si="142"/>
        <v>0</v>
      </c>
      <c r="MNK36" s="26">
        <f t="shared" si="142"/>
        <v>0</v>
      </c>
      <c r="MNL36" s="26">
        <f t="shared" si="142"/>
        <v>357993.69349605299</v>
      </c>
      <c r="MNM36" s="26">
        <f t="shared" si="142"/>
        <v>0</v>
      </c>
      <c r="MNN36" s="26">
        <f t="shared" si="142"/>
        <v>0</v>
      </c>
      <c r="MNO36" s="26">
        <f t="shared" si="142"/>
        <v>0</v>
      </c>
      <c r="MNP36" s="26">
        <f t="shared" si="142"/>
        <v>0</v>
      </c>
      <c r="MNQ36" s="26">
        <f t="shared" si="142"/>
        <v>0</v>
      </c>
      <c r="MNR36" s="26">
        <f t="shared" si="142"/>
        <v>357993.69349605299</v>
      </c>
      <c r="MNS36" s="26">
        <f t="shared" si="142"/>
        <v>0</v>
      </c>
      <c r="MNT36" s="26">
        <f t="shared" si="142"/>
        <v>0</v>
      </c>
      <c r="MNU36" s="26">
        <f t="shared" si="142"/>
        <v>0</v>
      </c>
      <c r="MNV36" s="26">
        <f t="shared" si="142"/>
        <v>0</v>
      </c>
      <c r="MNW36" s="26">
        <f t="shared" si="142"/>
        <v>0</v>
      </c>
      <c r="MNX36" s="26">
        <f t="shared" si="142"/>
        <v>357993.69349605299</v>
      </c>
      <c r="MNY36" s="26">
        <f t="shared" si="142"/>
        <v>0</v>
      </c>
      <c r="MNZ36" s="26">
        <f t="shared" si="142"/>
        <v>0</v>
      </c>
      <c r="MOA36" s="26">
        <f t="shared" si="142"/>
        <v>0</v>
      </c>
      <c r="MOB36" s="26">
        <f t="shared" si="142"/>
        <v>0</v>
      </c>
      <c r="MOC36" s="26">
        <f t="shared" si="142"/>
        <v>0</v>
      </c>
      <c r="MOD36" s="26">
        <f t="shared" si="142"/>
        <v>357993.69349605299</v>
      </c>
      <c r="MOE36" s="26">
        <f t="shared" si="142"/>
        <v>0</v>
      </c>
      <c r="MOF36" s="26">
        <f t="shared" si="142"/>
        <v>0</v>
      </c>
      <c r="MOG36" s="26">
        <f t="shared" si="142"/>
        <v>0</v>
      </c>
      <c r="MOH36" s="26">
        <f t="shared" si="142"/>
        <v>0</v>
      </c>
      <c r="MOI36" s="26">
        <f t="shared" si="142"/>
        <v>0</v>
      </c>
      <c r="MOJ36" s="26">
        <f t="shared" si="142"/>
        <v>357993.69349605299</v>
      </c>
      <c r="MOK36" s="26">
        <f t="shared" si="142"/>
        <v>0</v>
      </c>
      <c r="MOL36" s="26">
        <f t="shared" si="142"/>
        <v>0</v>
      </c>
      <c r="MOM36" s="26">
        <f t="shared" si="142"/>
        <v>0</v>
      </c>
      <c r="MON36" s="26">
        <f t="shared" si="142"/>
        <v>0</v>
      </c>
      <c r="MOO36" s="26">
        <f t="shared" si="142"/>
        <v>0</v>
      </c>
      <c r="MOP36" s="26">
        <f t="shared" si="142"/>
        <v>357993.69349605299</v>
      </c>
      <c r="MOQ36" s="26">
        <f t="shared" si="142"/>
        <v>0</v>
      </c>
      <c r="MOR36" s="26">
        <f t="shared" si="142"/>
        <v>0</v>
      </c>
      <c r="MOS36" s="26">
        <f t="shared" si="142"/>
        <v>0</v>
      </c>
      <c r="MOT36" s="26">
        <f t="shared" si="142"/>
        <v>0</v>
      </c>
      <c r="MOU36" s="26">
        <f t="shared" si="142"/>
        <v>0</v>
      </c>
      <c r="MOV36" s="26">
        <f t="shared" si="142"/>
        <v>357993.69349605299</v>
      </c>
      <c r="MOW36" s="26">
        <f t="shared" si="142"/>
        <v>0</v>
      </c>
      <c r="MOX36" s="26">
        <f t="shared" si="142"/>
        <v>0</v>
      </c>
      <c r="MOY36" s="26">
        <f t="shared" si="142"/>
        <v>0</v>
      </c>
      <c r="MOZ36" s="26">
        <f t="shared" si="142"/>
        <v>0</v>
      </c>
      <c r="MPA36" s="26">
        <f t="shared" si="142"/>
        <v>0</v>
      </c>
      <c r="MPB36" s="26">
        <f t="shared" si="142"/>
        <v>357993.69349605299</v>
      </c>
      <c r="MPC36" s="26">
        <f t="shared" si="142"/>
        <v>0</v>
      </c>
      <c r="MPD36" s="26">
        <f t="shared" si="142"/>
        <v>0</v>
      </c>
      <c r="MPE36" s="26">
        <f t="shared" si="142"/>
        <v>0</v>
      </c>
      <c r="MPF36" s="26">
        <f t="shared" si="142"/>
        <v>0</v>
      </c>
      <c r="MPG36" s="26">
        <f t="shared" si="142"/>
        <v>0</v>
      </c>
      <c r="MPH36" s="26">
        <f t="shared" si="142"/>
        <v>357993.69349605299</v>
      </c>
      <c r="MPI36" s="26">
        <f t="shared" si="142"/>
        <v>0</v>
      </c>
      <c r="MPJ36" s="26">
        <f t="shared" si="142"/>
        <v>0</v>
      </c>
      <c r="MPK36" s="26">
        <f t="shared" si="142"/>
        <v>0</v>
      </c>
      <c r="MPL36" s="26">
        <f t="shared" si="142"/>
        <v>0</v>
      </c>
      <c r="MPM36" s="26">
        <f t="shared" si="142"/>
        <v>0</v>
      </c>
      <c r="MPN36" s="26">
        <f t="shared" si="142"/>
        <v>357993.69349605299</v>
      </c>
      <c r="MPO36" s="26">
        <f t="shared" si="142"/>
        <v>0</v>
      </c>
      <c r="MPP36" s="26">
        <f t="shared" si="142"/>
        <v>0</v>
      </c>
      <c r="MPQ36" s="26">
        <f t="shared" si="142"/>
        <v>0</v>
      </c>
      <c r="MPR36" s="26">
        <f t="shared" si="142"/>
        <v>0</v>
      </c>
      <c r="MPS36" s="26">
        <f t="shared" si="142"/>
        <v>0</v>
      </c>
      <c r="MPT36" s="26">
        <f t="shared" si="142"/>
        <v>357993.69349605299</v>
      </c>
      <c r="MPU36" s="26">
        <f t="shared" ref="MPU36:MSF36" si="143">SUM(MPO34:MPO37)</f>
        <v>0</v>
      </c>
      <c r="MPV36" s="26">
        <f t="shared" si="143"/>
        <v>0</v>
      </c>
      <c r="MPW36" s="26">
        <f t="shared" si="143"/>
        <v>0</v>
      </c>
      <c r="MPX36" s="26">
        <f t="shared" si="143"/>
        <v>0</v>
      </c>
      <c r="MPY36" s="26">
        <f t="shared" si="143"/>
        <v>0</v>
      </c>
      <c r="MPZ36" s="26">
        <f t="shared" si="143"/>
        <v>357993.69349605299</v>
      </c>
      <c r="MQA36" s="26">
        <f t="shared" si="143"/>
        <v>0</v>
      </c>
      <c r="MQB36" s="26">
        <f t="shared" si="143"/>
        <v>0</v>
      </c>
      <c r="MQC36" s="26">
        <f t="shared" si="143"/>
        <v>0</v>
      </c>
      <c r="MQD36" s="26">
        <f t="shared" si="143"/>
        <v>0</v>
      </c>
      <c r="MQE36" s="26">
        <f t="shared" si="143"/>
        <v>0</v>
      </c>
      <c r="MQF36" s="26">
        <f t="shared" si="143"/>
        <v>357993.69349605299</v>
      </c>
      <c r="MQG36" s="26">
        <f t="shared" si="143"/>
        <v>0</v>
      </c>
      <c r="MQH36" s="26">
        <f t="shared" si="143"/>
        <v>0</v>
      </c>
      <c r="MQI36" s="26">
        <f t="shared" si="143"/>
        <v>0</v>
      </c>
      <c r="MQJ36" s="26">
        <f t="shared" si="143"/>
        <v>0</v>
      </c>
      <c r="MQK36" s="26">
        <f t="shared" si="143"/>
        <v>0</v>
      </c>
      <c r="MQL36" s="26">
        <f t="shared" si="143"/>
        <v>357993.69349605299</v>
      </c>
      <c r="MQM36" s="26">
        <f t="shared" si="143"/>
        <v>0</v>
      </c>
      <c r="MQN36" s="26">
        <f t="shared" si="143"/>
        <v>0</v>
      </c>
      <c r="MQO36" s="26">
        <f t="shared" si="143"/>
        <v>0</v>
      </c>
      <c r="MQP36" s="26">
        <f t="shared" si="143"/>
        <v>0</v>
      </c>
      <c r="MQQ36" s="26">
        <f t="shared" si="143"/>
        <v>0</v>
      </c>
      <c r="MQR36" s="26">
        <f t="shared" si="143"/>
        <v>357993.69349605299</v>
      </c>
      <c r="MQS36" s="26">
        <f t="shared" si="143"/>
        <v>0</v>
      </c>
      <c r="MQT36" s="26">
        <f t="shared" si="143"/>
        <v>0</v>
      </c>
      <c r="MQU36" s="26">
        <f t="shared" si="143"/>
        <v>0</v>
      </c>
      <c r="MQV36" s="26">
        <f t="shared" si="143"/>
        <v>0</v>
      </c>
      <c r="MQW36" s="26">
        <f t="shared" si="143"/>
        <v>0</v>
      </c>
      <c r="MQX36" s="26">
        <f t="shared" si="143"/>
        <v>357993.69349605299</v>
      </c>
      <c r="MQY36" s="26">
        <f t="shared" si="143"/>
        <v>0</v>
      </c>
      <c r="MQZ36" s="26">
        <f t="shared" si="143"/>
        <v>0</v>
      </c>
      <c r="MRA36" s="26">
        <f t="shared" si="143"/>
        <v>0</v>
      </c>
      <c r="MRB36" s="26">
        <f t="shared" si="143"/>
        <v>0</v>
      </c>
      <c r="MRC36" s="26">
        <f t="shared" si="143"/>
        <v>0</v>
      </c>
      <c r="MRD36" s="26">
        <f t="shared" si="143"/>
        <v>357993.69349605299</v>
      </c>
      <c r="MRE36" s="26">
        <f t="shared" si="143"/>
        <v>0</v>
      </c>
      <c r="MRF36" s="26">
        <f t="shared" si="143"/>
        <v>0</v>
      </c>
      <c r="MRG36" s="26">
        <f t="shared" si="143"/>
        <v>0</v>
      </c>
      <c r="MRH36" s="26">
        <f t="shared" si="143"/>
        <v>0</v>
      </c>
      <c r="MRI36" s="26">
        <f t="shared" si="143"/>
        <v>0</v>
      </c>
      <c r="MRJ36" s="26">
        <f t="shared" si="143"/>
        <v>357993.69349605299</v>
      </c>
      <c r="MRK36" s="26">
        <f t="shared" si="143"/>
        <v>0</v>
      </c>
      <c r="MRL36" s="26">
        <f t="shared" si="143"/>
        <v>0</v>
      </c>
      <c r="MRM36" s="26">
        <f t="shared" si="143"/>
        <v>0</v>
      </c>
      <c r="MRN36" s="26">
        <f t="shared" si="143"/>
        <v>0</v>
      </c>
      <c r="MRO36" s="26">
        <f t="shared" si="143"/>
        <v>0</v>
      </c>
      <c r="MRP36" s="26">
        <f t="shared" si="143"/>
        <v>357993.69349605299</v>
      </c>
      <c r="MRQ36" s="26">
        <f t="shared" si="143"/>
        <v>0</v>
      </c>
      <c r="MRR36" s="26">
        <f t="shared" si="143"/>
        <v>0</v>
      </c>
      <c r="MRS36" s="26">
        <f t="shared" si="143"/>
        <v>0</v>
      </c>
      <c r="MRT36" s="26">
        <f t="shared" si="143"/>
        <v>0</v>
      </c>
      <c r="MRU36" s="26">
        <f t="shared" si="143"/>
        <v>0</v>
      </c>
      <c r="MRV36" s="26">
        <f t="shared" si="143"/>
        <v>357993.69349605299</v>
      </c>
      <c r="MRW36" s="26">
        <f t="shared" si="143"/>
        <v>0</v>
      </c>
      <c r="MRX36" s="26">
        <f t="shared" si="143"/>
        <v>0</v>
      </c>
      <c r="MRY36" s="26">
        <f t="shared" si="143"/>
        <v>0</v>
      </c>
      <c r="MRZ36" s="26">
        <f t="shared" si="143"/>
        <v>0</v>
      </c>
      <c r="MSA36" s="26">
        <f t="shared" si="143"/>
        <v>0</v>
      </c>
      <c r="MSB36" s="26">
        <f t="shared" si="143"/>
        <v>357993.69349605299</v>
      </c>
      <c r="MSC36" s="26">
        <f t="shared" si="143"/>
        <v>0</v>
      </c>
      <c r="MSD36" s="26">
        <f t="shared" si="143"/>
        <v>0</v>
      </c>
      <c r="MSE36" s="26">
        <f t="shared" si="143"/>
        <v>0</v>
      </c>
      <c r="MSF36" s="26">
        <f t="shared" si="143"/>
        <v>0</v>
      </c>
      <c r="MSG36" s="26">
        <f t="shared" ref="MSG36:MUR36" si="144">SUM(MSA34:MSA37)</f>
        <v>0</v>
      </c>
      <c r="MSH36" s="26">
        <f t="shared" si="144"/>
        <v>357993.69349605299</v>
      </c>
      <c r="MSI36" s="26">
        <f t="shared" si="144"/>
        <v>0</v>
      </c>
      <c r="MSJ36" s="26">
        <f t="shared" si="144"/>
        <v>0</v>
      </c>
      <c r="MSK36" s="26">
        <f t="shared" si="144"/>
        <v>0</v>
      </c>
      <c r="MSL36" s="26">
        <f t="shared" si="144"/>
        <v>0</v>
      </c>
      <c r="MSM36" s="26">
        <f t="shared" si="144"/>
        <v>0</v>
      </c>
      <c r="MSN36" s="26">
        <f t="shared" si="144"/>
        <v>357993.69349605299</v>
      </c>
      <c r="MSO36" s="26">
        <f t="shared" si="144"/>
        <v>0</v>
      </c>
      <c r="MSP36" s="26">
        <f t="shared" si="144"/>
        <v>0</v>
      </c>
      <c r="MSQ36" s="26">
        <f t="shared" si="144"/>
        <v>0</v>
      </c>
      <c r="MSR36" s="26">
        <f t="shared" si="144"/>
        <v>0</v>
      </c>
      <c r="MSS36" s="26">
        <f t="shared" si="144"/>
        <v>0</v>
      </c>
      <c r="MST36" s="26">
        <f t="shared" si="144"/>
        <v>357993.69349605299</v>
      </c>
      <c r="MSU36" s="26">
        <f t="shared" si="144"/>
        <v>0</v>
      </c>
      <c r="MSV36" s="26">
        <f t="shared" si="144"/>
        <v>0</v>
      </c>
      <c r="MSW36" s="26">
        <f t="shared" si="144"/>
        <v>0</v>
      </c>
      <c r="MSX36" s="26">
        <f t="shared" si="144"/>
        <v>0</v>
      </c>
      <c r="MSY36" s="26">
        <f t="shared" si="144"/>
        <v>0</v>
      </c>
      <c r="MSZ36" s="26">
        <f t="shared" si="144"/>
        <v>357993.69349605299</v>
      </c>
      <c r="MTA36" s="26">
        <f t="shared" si="144"/>
        <v>0</v>
      </c>
      <c r="MTB36" s="26">
        <f t="shared" si="144"/>
        <v>0</v>
      </c>
      <c r="MTC36" s="26">
        <f t="shared" si="144"/>
        <v>0</v>
      </c>
      <c r="MTD36" s="26">
        <f t="shared" si="144"/>
        <v>0</v>
      </c>
      <c r="MTE36" s="26">
        <f t="shared" si="144"/>
        <v>0</v>
      </c>
      <c r="MTF36" s="26">
        <f t="shared" si="144"/>
        <v>357993.69349605299</v>
      </c>
      <c r="MTG36" s="26">
        <f t="shared" si="144"/>
        <v>0</v>
      </c>
      <c r="MTH36" s="26">
        <f t="shared" si="144"/>
        <v>0</v>
      </c>
      <c r="MTI36" s="26">
        <f t="shared" si="144"/>
        <v>0</v>
      </c>
      <c r="MTJ36" s="26">
        <f t="shared" si="144"/>
        <v>0</v>
      </c>
      <c r="MTK36" s="26">
        <f t="shared" si="144"/>
        <v>0</v>
      </c>
      <c r="MTL36" s="26">
        <f t="shared" si="144"/>
        <v>357993.69349605299</v>
      </c>
      <c r="MTM36" s="26">
        <f t="shared" si="144"/>
        <v>0</v>
      </c>
      <c r="MTN36" s="26">
        <f t="shared" si="144"/>
        <v>0</v>
      </c>
      <c r="MTO36" s="26">
        <f t="shared" si="144"/>
        <v>0</v>
      </c>
      <c r="MTP36" s="26">
        <f t="shared" si="144"/>
        <v>0</v>
      </c>
      <c r="MTQ36" s="26">
        <f t="shared" si="144"/>
        <v>0</v>
      </c>
      <c r="MTR36" s="26">
        <f t="shared" si="144"/>
        <v>357993.69349605299</v>
      </c>
      <c r="MTS36" s="26">
        <f t="shared" si="144"/>
        <v>0</v>
      </c>
      <c r="MTT36" s="26">
        <f t="shared" si="144"/>
        <v>0</v>
      </c>
      <c r="MTU36" s="26">
        <f t="shared" si="144"/>
        <v>0</v>
      </c>
      <c r="MTV36" s="26">
        <f t="shared" si="144"/>
        <v>0</v>
      </c>
      <c r="MTW36" s="26">
        <f t="shared" si="144"/>
        <v>0</v>
      </c>
      <c r="MTX36" s="26">
        <f t="shared" si="144"/>
        <v>357993.69349605299</v>
      </c>
      <c r="MTY36" s="26">
        <f t="shared" si="144"/>
        <v>0</v>
      </c>
      <c r="MTZ36" s="26">
        <f t="shared" si="144"/>
        <v>0</v>
      </c>
      <c r="MUA36" s="26">
        <f t="shared" si="144"/>
        <v>0</v>
      </c>
      <c r="MUB36" s="26">
        <f t="shared" si="144"/>
        <v>0</v>
      </c>
      <c r="MUC36" s="26">
        <f t="shared" si="144"/>
        <v>0</v>
      </c>
      <c r="MUD36" s="26">
        <f t="shared" si="144"/>
        <v>357993.69349605299</v>
      </c>
      <c r="MUE36" s="26">
        <f t="shared" si="144"/>
        <v>0</v>
      </c>
      <c r="MUF36" s="26">
        <f t="shared" si="144"/>
        <v>0</v>
      </c>
      <c r="MUG36" s="26">
        <f t="shared" si="144"/>
        <v>0</v>
      </c>
      <c r="MUH36" s="26">
        <f t="shared" si="144"/>
        <v>0</v>
      </c>
      <c r="MUI36" s="26">
        <f t="shared" si="144"/>
        <v>0</v>
      </c>
      <c r="MUJ36" s="26">
        <f t="shared" si="144"/>
        <v>357993.69349605299</v>
      </c>
      <c r="MUK36" s="26">
        <f t="shared" si="144"/>
        <v>0</v>
      </c>
      <c r="MUL36" s="26">
        <f t="shared" si="144"/>
        <v>0</v>
      </c>
      <c r="MUM36" s="26">
        <f t="shared" si="144"/>
        <v>0</v>
      </c>
      <c r="MUN36" s="26">
        <f t="shared" si="144"/>
        <v>0</v>
      </c>
      <c r="MUO36" s="26">
        <f t="shared" si="144"/>
        <v>0</v>
      </c>
      <c r="MUP36" s="26">
        <f t="shared" si="144"/>
        <v>357993.69349605299</v>
      </c>
      <c r="MUQ36" s="26">
        <f t="shared" si="144"/>
        <v>0</v>
      </c>
      <c r="MUR36" s="26">
        <f t="shared" si="144"/>
        <v>0</v>
      </c>
      <c r="MUS36" s="26">
        <f t="shared" ref="MUS36:MXD36" si="145">SUM(MUM34:MUM37)</f>
        <v>0</v>
      </c>
      <c r="MUT36" s="26">
        <f t="shared" si="145"/>
        <v>0</v>
      </c>
      <c r="MUU36" s="26">
        <f t="shared" si="145"/>
        <v>0</v>
      </c>
      <c r="MUV36" s="26">
        <f t="shared" si="145"/>
        <v>357993.69349605299</v>
      </c>
      <c r="MUW36" s="26">
        <f t="shared" si="145"/>
        <v>0</v>
      </c>
      <c r="MUX36" s="26">
        <f t="shared" si="145"/>
        <v>0</v>
      </c>
      <c r="MUY36" s="26">
        <f t="shared" si="145"/>
        <v>0</v>
      </c>
      <c r="MUZ36" s="26">
        <f t="shared" si="145"/>
        <v>0</v>
      </c>
      <c r="MVA36" s="26">
        <f t="shared" si="145"/>
        <v>0</v>
      </c>
      <c r="MVB36" s="26">
        <f t="shared" si="145"/>
        <v>357993.69349605299</v>
      </c>
      <c r="MVC36" s="26">
        <f t="shared" si="145"/>
        <v>0</v>
      </c>
      <c r="MVD36" s="26">
        <f t="shared" si="145"/>
        <v>0</v>
      </c>
      <c r="MVE36" s="26">
        <f t="shared" si="145"/>
        <v>0</v>
      </c>
      <c r="MVF36" s="26">
        <f t="shared" si="145"/>
        <v>0</v>
      </c>
      <c r="MVG36" s="26">
        <f t="shared" si="145"/>
        <v>0</v>
      </c>
      <c r="MVH36" s="26">
        <f t="shared" si="145"/>
        <v>357993.69349605299</v>
      </c>
      <c r="MVI36" s="26">
        <f t="shared" si="145"/>
        <v>0</v>
      </c>
      <c r="MVJ36" s="26">
        <f t="shared" si="145"/>
        <v>0</v>
      </c>
      <c r="MVK36" s="26">
        <f t="shared" si="145"/>
        <v>0</v>
      </c>
      <c r="MVL36" s="26">
        <f t="shared" si="145"/>
        <v>0</v>
      </c>
      <c r="MVM36" s="26">
        <f t="shared" si="145"/>
        <v>0</v>
      </c>
      <c r="MVN36" s="26">
        <f t="shared" si="145"/>
        <v>357993.69349605299</v>
      </c>
      <c r="MVO36" s="26">
        <f t="shared" si="145"/>
        <v>0</v>
      </c>
      <c r="MVP36" s="26">
        <f t="shared" si="145"/>
        <v>0</v>
      </c>
      <c r="MVQ36" s="26">
        <f t="shared" si="145"/>
        <v>0</v>
      </c>
      <c r="MVR36" s="26">
        <f t="shared" si="145"/>
        <v>0</v>
      </c>
      <c r="MVS36" s="26">
        <f t="shared" si="145"/>
        <v>0</v>
      </c>
      <c r="MVT36" s="26">
        <f t="shared" si="145"/>
        <v>357993.69349605299</v>
      </c>
      <c r="MVU36" s="26">
        <f t="shared" si="145"/>
        <v>0</v>
      </c>
      <c r="MVV36" s="26">
        <f t="shared" si="145"/>
        <v>0</v>
      </c>
      <c r="MVW36" s="26">
        <f t="shared" si="145"/>
        <v>0</v>
      </c>
      <c r="MVX36" s="26">
        <f t="shared" si="145"/>
        <v>0</v>
      </c>
      <c r="MVY36" s="26">
        <f t="shared" si="145"/>
        <v>0</v>
      </c>
      <c r="MVZ36" s="26">
        <f t="shared" si="145"/>
        <v>357993.69349605299</v>
      </c>
      <c r="MWA36" s="26">
        <f t="shared" si="145"/>
        <v>0</v>
      </c>
      <c r="MWB36" s="26">
        <f t="shared" si="145"/>
        <v>0</v>
      </c>
      <c r="MWC36" s="26">
        <f t="shared" si="145"/>
        <v>0</v>
      </c>
      <c r="MWD36" s="26">
        <f t="shared" si="145"/>
        <v>0</v>
      </c>
      <c r="MWE36" s="26">
        <f t="shared" si="145"/>
        <v>0</v>
      </c>
      <c r="MWF36" s="26">
        <f t="shared" si="145"/>
        <v>357993.69349605299</v>
      </c>
      <c r="MWG36" s="26">
        <f t="shared" si="145"/>
        <v>0</v>
      </c>
      <c r="MWH36" s="26">
        <f t="shared" si="145"/>
        <v>0</v>
      </c>
      <c r="MWI36" s="26">
        <f t="shared" si="145"/>
        <v>0</v>
      </c>
      <c r="MWJ36" s="26">
        <f t="shared" si="145"/>
        <v>0</v>
      </c>
      <c r="MWK36" s="26">
        <f t="shared" si="145"/>
        <v>0</v>
      </c>
      <c r="MWL36" s="26">
        <f t="shared" si="145"/>
        <v>357993.69349605299</v>
      </c>
      <c r="MWM36" s="26">
        <f t="shared" si="145"/>
        <v>0</v>
      </c>
      <c r="MWN36" s="26">
        <f t="shared" si="145"/>
        <v>0</v>
      </c>
      <c r="MWO36" s="26">
        <f t="shared" si="145"/>
        <v>0</v>
      </c>
      <c r="MWP36" s="26">
        <f t="shared" si="145"/>
        <v>0</v>
      </c>
      <c r="MWQ36" s="26">
        <f t="shared" si="145"/>
        <v>0</v>
      </c>
      <c r="MWR36" s="26">
        <f t="shared" si="145"/>
        <v>357993.69349605299</v>
      </c>
      <c r="MWS36" s="26">
        <f t="shared" si="145"/>
        <v>0</v>
      </c>
      <c r="MWT36" s="26">
        <f t="shared" si="145"/>
        <v>0</v>
      </c>
      <c r="MWU36" s="26">
        <f t="shared" si="145"/>
        <v>0</v>
      </c>
      <c r="MWV36" s="26">
        <f t="shared" si="145"/>
        <v>0</v>
      </c>
      <c r="MWW36" s="26">
        <f t="shared" si="145"/>
        <v>0</v>
      </c>
      <c r="MWX36" s="26">
        <f t="shared" si="145"/>
        <v>357993.69349605299</v>
      </c>
      <c r="MWY36" s="26">
        <f t="shared" si="145"/>
        <v>0</v>
      </c>
      <c r="MWZ36" s="26">
        <f t="shared" si="145"/>
        <v>0</v>
      </c>
      <c r="MXA36" s="26">
        <f t="shared" si="145"/>
        <v>0</v>
      </c>
      <c r="MXB36" s="26">
        <f t="shared" si="145"/>
        <v>0</v>
      </c>
      <c r="MXC36" s="26">
        <f t="shared" si="145"/>
        <v>0</v>
      </c>
      <c r="MXD36" s="26">
        <f t="shared" si="145"/>
        <v>357993.69349605299</v>
      </c>
      <c r="MXE36" s="26">
        <f t="shared" ref="MXE36:MZP36" si="146">SUM(MWY34:MWY37)</f>
        <v>0</v>
      </c>
      <c r="MXF36" s="26">
        <f t="shared" si="146"/>
        <v>0</v>
      </c>
      <c r="MXG36" s="26">
        <f t="shared" si="146"/>
        <v>0</v>
      </c>
      <c r="MXH36" s="26">
        <f t="shared" si="146"/>
        <v>0</v>
      </c>
      <c r="MXI36" s="26">
        <f t="shared" si="146"/>
        <v>0</v>
      </c>
      <c r="MXJ36" s="26">
        <f t="shared" si="146"/>
        <v>357993.69349605299</v>
      </c>
      <c r="MXK36" s="26">
        <f t="shared" si="146"/>
        <v>0</v>
      </c>
      <c r="MXL36" s="26">
        <f t="shared" si="146"/>
        <v>0</v>
      </c>
      <c r="MXM36" s="26">
        <f t="shared" si="146"/>
        <v>0</v>
      </c>
      <c r="MXN36" s="26">
        <f t="shared" si="146"/>
        <v>0</v>
      </c>
      <c r="MXO36" s="26">
        <f t="shared" si="146"/>
        <v>0</v>
      </c>
      <c r="MXP36" s="26">
        <f t="shared" si="146"/>
        <v>357993.69349605299</v>
      </c>
      <c r="MXQ36" s="26">
        <f t="shared" si="146"/>
        <v>0</v>
      </c>
      <c r="MXR36" s="26">
        <f t="shared" si="146"/>
        <v>0</v>
      </c>
      <c r="MXS36" s="26">
        <f t="shared" si="146"/>
        <v>0</v>
      </c>
      <c r="MXT36" s="26">
        <f t="shared" si="146"/>
        <v>0</v>
      </c>
      <c r="MXU36" s="26">
        <f t="shared" si="146"/>
        <v>0</v>
      </c>
      <c r="MXV36" s="26">
        <f t="shared" si="146"/>
        <v>357993.69349605299</v>
      </c>
      <c r="MXW36" s="26">
        <f t="shared" si="146"/>
        <v>0</v>
      </c>
      <c r="MXX36" s="26">
        <f t="shared" si="146"/>
        <v>0</v>
      </c>
      <c r="MXY36" s="26">
        <f t="shared" si="146"/>
        <v>0</v>
      </c>
      <c r="MXZ36" s="26">
        <f t="shared" si="146"/>
        <v>0</v>
      </c>
      <c r="MYA36" s="26">
        <f t="shared" si="146"/>
        <v>0</v>
      </c>
      <c r="MYB36" s="26">
        <f t="shared" si="146"/>
        <v>357993.69349605299</v>
      </c>
      <c r="MYC36" s="26">
        <f t="shared" si="146"/>
        <v>0</v>
      </c>
      <c r="MYD36" s="26">
        <f t="shared" si="146"/>
        <v>0</v>
      </c>
      <c r="MYE36" s="26">
        <f t="shared" si="146"/>
        <v>0</v>
      </c>
      <c r="MYF36" s="26">
        <f t="shared" si="146"/>
        <v>0</v>
      </c>
      <c r="MYG36" s="26">
        <f t="shared" si="146"/>
        <v>0</v>
      </c>
      <c r="MYH36" s="26">
        <f t="shared" si="146"/>
        <v>357993.69349605299</v>
      </c>
      <c r="MYI36" s="26">
        <f t="shared" si="146"/>
        <v>0</v>
      </c>
      <c r="MYJ36" s="26">
        <f t="shared" si="146"/>
        <v>0</v>
      </c>
      <c r="MYK36" s="26">
        <f t="shared" si="146"/>
        <v>0</v>
      </c>
      <c r="MYL36" s="26">
        <f t="shared" si="146"/>
        <v>0</v>
      </c>
      <c r="MYM36" s="26">
        <f t="shared" si="146"/>
        <v>0</v>
      </c>
      <c r="MYN36" s="26">
        <f t="shared" si="146"/>
        <v>357993.69349605299</v>
      </c>
      <c r="MYO36" s="26">
        <f t="shared" si="146"/>
        <v>0</v>
      </c>
      <c r="MYP36" s="26">
        <f t="shared" si="146"/>
        <v>0</v>
      </c>
      <c r="MYQ36" s="26">
        <f t="shared" si="146"/>
        <v>0</v>
      </c>
      <c r="MYR36" s="26">
        <f t="shared" si="146"/>
        <v>0</v>
      </c>
      <c r="MYS36" s="26">
        <f t="shared" si="146"/>
        <v>0</v>
      </c>
      <c r="MYT36" s="26">
        <f t="shared" si="146"/>
        <v>357993.69349605299</v>
      </c>
      <c r="MYU36" s="26">
        <f t="shared" si="146"/>
        <v>0</v>
      </c>
      <c r="MYV36" s="26">
        <f t="shared" si="146"/>
        <v>0</v>
      </c>
      <c r="MYW36" s="26">
        <f t="shared" si="146"/>
        <v>0</v>
      </c>
      <c r="MYX36" s="26">
        <f t="shared" si="146"/>
        <v>0</v>
      </c>
      <c r="MYY36" s="26">
        <f t="shared" si="146"/>
        <v>0</v>
      </c>
      <c r="MYZ36" s="26">
        <f t="shared" si="146"/>
        <v>357993.69349605299</v>
      </c>
      <c r="MZA36" s="26">
        <f t="shared" si="146"/>
        <v>0</v>
      </c>
      <c r="MZB36" s="26">
        <f t="shared" si="146"/>
        <v>0</v>
      </c>
      <c r="MZC36" s="26">
        <f t="shared" si="146"/>
        <v>0</v>
      </c>
      <c r="MZD36" s="26">
        <f t="shared" si="146"/>
        <v>0</v>
      </c>
      <c r="MZE36" s="26">
        <f t="shared" si="146"/>
        <v>0</v>
      </c>
      <c r="MZF36" s="26">
        <f t="shared" si="146"/>
        <v>357993.69349605299</v>
      </c>
      <c r="MZG36" s="26">
        <f t="shared" si="146"/>
        <v>0</v>
      </c>
      <c r="MZH36" s="26">
        <f t="shared" si="146"/>
        <v>0</v>
      </c>
      <c r="MZI36" s="26">
        <f t="shared" si="146"/>
        <v>0</v>
      </c>
      <c r="MZJ36" s="26">
        <f t="shared" si="146"/>
        <v>0</v>
      </c>
      <c r="MZK36" s="26">
        <f t="shared" si="146"/>
        <v>0</v>
      </c>
      <c r="MZL36" s="26">
        <f t="shared" si="146"/>
        <v>357993.69349605299</v>
      </c>
      <c r="MZM36" s="26">
        <f t="shared" si="146"/>
        <v>0</v>
      </c>
      <c r="MZN36" s="26">
        <f t="shared" si="146"/>
        <v>0</v>
      </c>
      <c r="MZO36" s="26">
        <f t="shared" si="146"/>
        <v>0</v>
      </c>
      <c r="MZP36" s="26">
        <f t="shared" si="146"/>
        <v>0</v>
      </c>
      <c r="MZQ36" s="26">
        <f t="shared" ref="MZQ36:NCB36" si="147">SUM(MZK34:MZK37)</f>
        <v>0</v>
      </c>
      <c r="MZR36" s="26">
        <f t="shared" si="147"/>
        <v>357993.69349605299</v>
      </c>
      <c r="MZS36" s="26">
        <f t="shared" si="147"/>
        <v>0</v>
      </c>
      <c r="MZT36" s="26">
        <f t="shared" si="147"/>
        <v>0</v>
      </c>
      <c r="MZU36" s="26">
        <f t="shared" si="147"/>
        <v>0</v>
      </c>
      <c r="MZV36" s="26">
        <f t="shared" si="147"/>
        <v>0</v>
      </c>
      <c r="MZW36" s="26">
        <f t="shared" si="147"/>
        <v>0</v>
      </c>
      <c r="MZX36" s="26">
        <f t="shared" si="147"/>
        <v>357993.69349605299</v>
      </c>
      <c r="MZY36" s="26">
        <f t="shared" si="147"/>
        <v>0</v>
      </c>
      <c r="MZZ36" s="26">
        <f t="shared" si="147"/>
        <v>0</v>
      </c>
      <c r="NAA36" s="26">
        <f t="shared" si="147"/>
        <v>0</v>
      </c>
      <c r="NAB36" s="26">
        <f t="shared" si="147"/>
        <v>0</v>
      </c>
      <c r="NAC36" s="26">
        <f t="shared" si="147"/>
        <v>0</v>
      </c>
      <c r="NAD36" s="26">
        <f t="shared" si="147"/>
        <v>357993.69349605299</v>
      </c>
      <c r="NAE36" s="26">
        <f t="shared" si="147"/>
        <v>0</v>
      </c>
      <c r="NAF36" s="26">
        <f t="shared" si="147"/>
        <v>0</v>
      </c>
      <c r="NAG36" s="26">
        <f t="shared" si="147"/>
        <v>0</v>
      </c>
      <c r="NAH36" s="26">
        <f t="shared" si="147"/>
        <v>0</v>
      </c>
      <c r="NAI36" s="26">
        <f t="shared" si="147"/>
        <v>0</v>
      </c>
      <c r="NAJ36" s="26">
        <f t="shared" si="147"/>
        <v>357993.69349605299</v>
      </c>
      <c r="NAK36" s="26">
        <f t="shared" si="147"/>
        <v>0</v>
      </c>
      <c r="NAL36" s="26">
        <f t="shared" si="147"/>
        <v>0</v>
      </c>
      <c r="NAM36" s="26">
        <f t="shared" si="147"/>
        <v>0</v>
      </c>
      <c r="NAN36" s="26">
        <f t="shared" si="147"/>
        <v>0</v>
      </c>
      <c r="NAO36" s="26">
        <f t="shared" si="147"/>
        <v>0</v>
      </c>
      <c r="NAP36" s="26">
        <f t="shared" si="147"/>
        <v>357993.69349605299</v>
      </c>
      <c r="NAQ36" s="26">
        <f t="shared" si="147"/>
        <v>0</v>
      </c>
      <c r="NAR36" s="26">
        <f t="shared" si="147"/>
        <v>0</v>
      </c>
      <c r="NAS36" s="26">
        <f t="shared" si="147"/>
        <v>0</v>
      </c>
      <c r="NAT36" s="26">
        <f t="shared" si="147"/>
        <v>0</v>
      </c>
      <c r="NAU36" s="26">
        <f t="shared" si="147"/>
        <v>0</v>
      </c>
      <c r="NAV36" s="26">
        <f t="shared" si="147"/>
        <v>357993.69349605299</v>
      </c>
      <c r="NAW36" s="26">
        <f t="shared" si="147"/>
        <v>0</v>
      </c>
      <c r="NAX36" s="26">
        <f t="shared" si="147"/>
        <v>0</v>
      </c>
      <c r="NAY36" s="26">
        <f t="shared" si="147"/>
        <v>0</v>
      </c>
      <c r="NAZ36" s="26">
        <f t="shared" si="147"/>
        <v>0</v>
      </c>
      <c r="NBA36" s="26">
        <f t="shared" si="147"/>
        <v>0</v>
      </c>
      <c r="NBB36" s="26">
        <f t="shared" si="147"/>
        <v>357993.69349605299</v>
      </c>
      <c r="NBC36" s="26">
        <f t="shared" si="147"/>
        <v>0</v>
      </c>
      <c r="NBD36" s="26">
        <f t="shared" si="147"/>
        <v>0</v>
      </c>
      <c r="NBE36" s="26">
        <f t="shared" si="147"/>
        <v>0</v>
      </c>
      <c r="NBF36" s="26">
        <f t="shared" si="147"/>
        <v>0</v>
      </c>
      <c r="NBG36" s="26">
        <f t="shared" si="147"/>
        <v>0</v>
      </c>
      <c r="NBH36" s="26">
        <f t="shared" si="147"/>
        <v>357993.69349605299</v>
      </c>
      <c r="NBI36" s="26">
        <f t="shared" si="147"/>
        <v>0</v>
      </c>
      <c r="NBJ36" s="26">
        <f t="shared" si="147"/>
        <v>0</v>
      </c>
      <c r="NBK36" s="26">
        <f t="shared" si="147"/>
        <v>0</v>
      </c>
      <c r="NBL36" s="26">
        <f t="shared" si="147"/>
        <v>0</v>
      </c>
      <c r="NBM36" s="26">
        <f t="shared" si="147"/>
        <v>0</v>
      </c>
      <c r="NBN36" s="26">
        <f t="shared" si="147"/>
        <v>357993.69349605299</v>
      </c>
      <c r="NBO36" s="26">
        <f t="shared" si="147"/>
        <v>0</v>
      </c>
      <c r="NBP36" s="26">
        <f t="shared" si="147"/>
        <v>0</v>
      </c>
      <c r="NBQ36" s="26">
        <f t="shared" si="147"/>
        <v>0</v>
      </c>
      <c r="NBR36" s="26">
        <f t="shared" si="147"/>
        <v>0</v>
      </c>
      <c r="NBS36" s="26">
        <f t="shared" si="147"/>
        <v>0</v>
      </c>
      <c r="NBT36" s="26">
        <f t="shared" si="147"/>
        <v>357993.69349605299</v>
      </c>
      <c r="NBU36" s="26">
        <f t="shared" si="147"/>
        <v>0</v>
      </c>
      <c r="NBV36" s="26">
        <f t="shared" si="147"/>
        <v>0</v>
      </c>
      <c r="NBW36" s="26">
        <f t="shared" si="147"/>
        <v>0</v>
      </c>
      <c r="NBX36" s="26">
        <f t="shared" si="147"/>
        <v>0</v>
      </c>
      <c r="NBY36" s="26">
        <f t="shared" si="147"/>
        <v>0</v>
      </c>
      <c r="NBZ36" s="26">
        <f t="shared" si="147"/>
        <v>357993.69349605299</v>
      </c>
      <c r="NCA36" s="26">
        <f t="shared" si="147"/>
        <v>0</v>
      </c>
      <c r="NCB36" s="26">
        <f t="shared" si="147"/>
        <v>0</v>
      </c>
      <c r="NCC36" s="26">
        <f t="shared" ref="NCC36:NEN36" si="148">SUM(NBW34:NBW37)</f>
        <v>0</v>
      </c>
      <c r="NCD36" s="26">
        <f t="shared" si="148"/>
        <v>0</v>
      </c>
      <c r="NCE36" s="26">
        <f t="shared" si="148"/>
        <v>0</v>
      </c>
      <c r="NCF36" s="26">
        <f t="shared" si="148"/>
        <v>357993.69349605299</v>
      </c>
      <c r="NCG36" s="26">
        <f t="shared" si="148"/>
        <v>0</v>
      </c>
      <c r="NCH36" s="26">
        <f t="shared" si="148"/>
        <v>0</v>
      </c>
      <c r="NCI36" s="26">
        <f t="shared" si="148"/>
        <v>0</v>
      </c>
      <c r="NCJ36" s="26">
        <f t="shared" si="148"/>
        <v>0</v>
      </c>
      <c r="NCK36" s="26">
        <f t="shared" si="148"/>
        <v>0</v>
      </c>
      <c r="NCL36" s="26">
        <f t="shared" si="148"/>
        <v>357993.69349605299</v>
      </c>
      <c r="NCM36" s="26">
        <f t="shared" si="148"/>
        <v>0</v>
      </c>
      <c r="NCN36" s="26">
        <f t="shared" si="148"/>
        <v>0</v>
      </c>
      <c r="NCO36" s="26">
        <f t="shared" si="148"/>
        <v>0</v>
      </c>
      <c r="NCP36" s="26">
        <f t="shared" si="148"/>
        <v>0</v>
      </c>
      <c r="NCQ36" s="26">
        <f t="shared" si="148"/>
        <v>0</v>
      </c>
      <c r="NCR36" s="26">
        <f t="shared" si="148"/>
        <v>357993.69349605299</v>
      </c>
      <c r="NCS36" s="26">
        <f t="shared" si="148"/>
        <v>0</v>
      </c>
      <c r="NCT36" s="26">
        <f t="shared" si="148"/>
        <v>0</v>
      </c>
      <c r="NCU36" s="26">
        <f t="shared" si="148"/>
        <v>0</v>
      </c>
      <c r="NCV36" s="26">
        <f t="shared" si="148"/>
        <v>0</v>
      </c>
      <c r="NCW36" s="26">
        <f t="shared" si="148"/>
        <v>0</v>
      </c>
      <c r="NCX36" s="26">
        <f t="shared" si="148"/>
        <v>357993.69349605299</v>
      </c>
      <c r="NCY36" s="26">
        <f t="shared" si="148"/>
        <v>0</v>
      </c>
      <c r="NCZ36" s="26">
        <f t="shared" si="148"/>
        <v>0</v>
      </c>
      <c r="NDA36" s="26">
        <f t="shared" si="148"/>
        <v>0</v>
      </c>
      <c r="NDB36" s="26">
        <f t="shared" si="148"/>
        <v>0</v>
      </c>
      <c r="NDC36" s="26">
        <f t="shared" si="148"/>
        <v>0</v>
      </c>
      <c r="NDD36" s="26">
        <f t="shared" si="148"/>
        <v>357993.69349605299</v>
      </c>
      <c r="NDE36" s="26">
        <f t="shared" si="148"/>
        <v>0</v>
      </c>
      <c r="NDF36" s="26">
        <f t="shared" si="148"/>
        <v>0</v>
      </c>
      <c r="NDG36" s="26">
        <f t="shared" si="148"/>
        <v>0</v>
      </c>
      <c r="NDH36" s="26">
        <f t="shared" si="148"/>
        <v>0</v>
      </c>
      <c r="NDI36" s="26">
        <f t="shared" si="148"/>
        <v>0</v>
      </c>
      <c r="NDJ36" s="26">
        <f t="shared" si="148"/>
        <v>357993.69349605299</v>
      </c>
      <c r="NDK36" s="26">
        <f t="shared" si="148"/>
        <v>0</v>
      </c>
      <c r="NDL36" s="26">
        <f t="shared" si="148"/>
        <v>0</v>
      </c>
      <c r="NDM36" s="26">
        <f t="shared" si="148"/>
        <v>0</v>
      </c>
      <c r="NDN36" s="26">
        <f t="shared" si="148"/>
        <v>0</v>
      </c>
      <c r="NDO36" s="26">
        <f t="shared" si="148"/>
        <v>0</v>
      </c>
      <c r="NDP36" s="26">
        <f t="shared" si="148"/>
        <v>357993.69349605299</v>
      </c>
      <c r="NDQ36" s="26">
        <f t="shared" si="148"/>
        <v>0</v>
      </c>
      <c r="NDR36" s="26">
        <f t="shared" si="148"/>
        <v>0</v>
      </c>
      <c r="NDS36" s="26">
        <f t="shared" si="148"/>
        <v>0</v>
      </c>
      <c r="NDT36" s="26">
        <f t="shared" si="148"/>
        <v>0</v>
      </c>
      <c r="NDU36" s="26">
        <f t="shared" si="148"/>
        <v>0</v>
      </c>
      <c r="NDV36" s="26">
        <f t="shared" si="148"/>
        <v>357993.69349605299</v>
      </c>
      <c r="NDW36" s="26">
        <f t="shared" si="148"/>
        <v>0</v>
      </c>
      <c r="NDX36" s="26">
        <f t="shared" si="148"/>
        <v>0</v>
      </c>
      <c r="NDY36" s="26">
        <f t="shared" si="148"/>
        <v>0</v>
      </c>
      <c r="NDZ36" s="26">
        <f t="shared" si="148"/>
        <v>0</v>
      </c>
      <c r="NEA36" s="26">
        <f t="shared" si="148"/>
        <v>0</v>
      </c>
      <c r="NEB36" s="26">
        <f t="shared" si="148"/>
        <v>357993.69349605299</v>
      </c>
      <c r="NEC36" s="26">
        <f t="shared" si="148"/>
        <v>0</v>
      </c>
      <c r="NED36" s="26">
        <f t="shared" si="148"/>
        <v>0</v>
      </c>
      <c r="NEE36" s="26">
        <f t="shared" si="148"/>
        <v>0</v>
      </c>
      <c r="NEF36" s="26">
        <f t="shared" si="148"/>
        <v>0</v>
      </c>
      <c r="NEG36" s="26">
        <f t="shared" si="148"/>
        <v>0</v>
      </c>
      <c r="NEH36" s="26">
        <f t="shared" si="148"/>
        <v>357993.69349605299</v>
      </c>
      <c r="NEI36" s="26">
        <f t="shared" si="148"/>
        <v>0</v>
      </c>
      <c r="NEJ36" s="26">
        <f t="shared" si="148"/>
        <v>0</v>
      </c>
      <c r="NEK36" s="26">
        <f t="shared" si="148"/>
        <v>0</v>
      </c>
      <c r="NEL36" s="26">
        <f t="shared" si="148"/>
        <v>0</v>
      </c>
      <c r="NEM36" s="26">
        <f t="shared" si="148"/>
        <v>0</v>
      </c>
      <c r="NEN36" s="26">
        <f t="shared" si="148"/>
        <v>357993.69349605299</v>
      </c>
      <c r="NEO36" s="26">
        <f t="shared" ref="NEO36:NGZ36" si="149">SUM(NEI34:NEI37)</f>
        <v>0</v>
      </c>
      <c r="NEP36" s="26">
        <f t="shared" si="149"/>
        <v>0</v>
      </c>
      <c r="NEQ36" s="26">
        <f t="shared" si="149"/>
        <v>0</v>
      </c>
      <c r="NER36" s="26">
        <f t="shared" si="149"/>
        <v>0</v>
      </c>
      <c r="NES36" s="26">
        <f t="shared" si="149"/>
        <v>0</v>
      </c>
      <c r="NET36" s="26">
        <f t="shared" si="149"/>
        <v>357993.69349605299</v>
      </c>
      <c r="NEU36" s="26">
        <f t="shared" si="149"/>
        <v>0</v>
      </c>
      <c r="NEV36" s="26">
        <f t="shared" si="149"/>
        <v>0</v>
      </c>
      <c r="NEW36" s="26">
        <f t="shared" si="149"/>
        <v>0</v>
      </c>
      <c r="NEX36" s="26">
        <f t="shared" si="149"/>
        <v>0</v>
      </c>
      <c r="NEY36" s="26">
        <f t="shared" si="149"/>
        <v>0</v>
      </c>
      <c r="NEZ36" s="26">
        <f t="shared" si="149"/>
        <v>357993.69349605299</v>
      </c>
      <c r="NFA36" s="26">
        <f t="shared" si="149"/>
        <v>0</v>
      </c>
      <c r="NFB36" s="26">
        <f t="shared" si="149"/>
        <v>0</v>
      </c>
      <c r="NFC36" s="26">
        <f t="shared" si="149"/>
        <v>0</v>
      </c>
      <c r="NFD36" s="26">
        <f t="shared" si="149"/>
        <v>0</v>
      </c>
      <c r="NFE36" s="26">
        <f t="shared" si="149"/>
        <v>0</v>
      </c>
      <c r="NFF36" s="26">
        <f t="shared" si="149"/>
        <v>357993.69349605299</v>
      </c>
      <c r="NFG36" s="26">
        <f t="shared" si="149"/>
        <v>0</v>
      </c>
      <c r="NFH36" s="26">
        <f t="shared" si="149"/>
        <v>0</v>
      </c>
      <c r="NFI36" s="26">
        <f t="shared" si="149"/>
        <v>0</v>
      </c>
      <c r="NFJ36" s="26">
        <f t="shared" si="149"/>
        <v>0</v>
      </c>
      <c r="NFK36" s="26">
        <f t="shared" si="149"/>
        <v>0</v>
      </c>
      <c r="NFL36" s="26">
        <f t="shared" si="149"/>
        <v>357993.69349605299</v>
      </c>
      <c r="NFM36" s="26">
        <f t="shared" si="149"/>
        <v>0</v>
      </c>
      <c r="NFN36" s="26">
        <f t="shared" si="149"/>
        <v>0</v>
      </c>
      <c r="NFO36" s="26">
        <f t="shared" si="149"/>
        <v>0</v>
      </c>
      <c r="NFP36" s="26">
        <f t="shared" si="149"/>
        <v>0</v>
      </c>
      <c r="NFQ36" s="26">
        <f t="shared" si="149"/>
        <v>0</v>
      </c>
      <c r="NFR36" s="26">
        <f t="shared" si="149"/>
        <v>357993.69349605299</v>
      </c>
      <c r="NFS36" s="26">
        <f t="shared" si="149"/>
        <v>0</v>
      </c>
      <c r="NFT36" s="26">
        <f t="shared" si="149"/>
        <v>0</v>
      </c>
      <c r="NFU36" s="26">
        <f t="shared" si="149"/>
        <v>0</v>
      </c>
      <c r="NFV36" s="26">
        <f t="shared" si="149"/>
        <v>0</v>
      </c>
      <c r="NFW36" s="26">
        <f t="shared" si="149"/>
        <v>0</v>
      </c>
      <c r="NFX36" s="26">
        <f t="shared" si="149"/>
        <v>357993.69349605299</v>
      </c>
      <c r="NFY36" s="26">
        <f t="shared" si="149"/>
        <v>0</v>
      </c>
      <c r="NFZ36" s="26">
        <f t="shared" si="149"/>
        <v>0</v>
      </c>
      <c r="NGA36" s="26">
        <f t="shared" si="149"/>
        <v>0</v>
      </c>
      <c r="NGB36" s="26">
        <f t="shared" si="149"/>
        <v>0</v>
      </c>
      <c r="NGC36" s="26">
        <f t="shared" si="149"/>
        <v>0</v>
      </c>
      <c r="NGD36" s="26">
        <f t="shared" si="149"/>
        <v>357993.69349605299</v>
      </c>
      <c r="NGE36" s="26">
        <f t="shared" si="149"/>
        <v>0</v>
      </c>
      <c r="NGF36" s="26">
        <f t="shared" si="149"/>
        <v>0</v>
      </c>
      <c r="NGG36" s="26">
        <f t="shared" si="149"/>
        <v>0</v>
      </c>
      <c r="NGH36" s="26">
        <f t="shared" si="149"/>
        <v>0</v>
      </c>
      <c r="NGI36" s="26">
        <f t="shared" si="149"/>
        <v>0</v>
      </c>
      <c r="NGJ36" s="26">
        <f t="shared" si="149"/>
        <v>357993.69349605299</v>
      </c>
      <c r="NGK36" s="26">
        <f t="shared" si="149"/>
        <v>0</v>
      </c>
      <c r="NGL36" s="26">
        <f t="shared" si="149"/>
        <v>0</v>
      </c>
      <c r="NGM36" s="26">
        <f t="shared" si="149"/>
        <v>0</v>
      </c>
      <c r="NGN36" s="26">
        <f t="shared" si="149"/>
        <v>0</v>
      </c>
      <c r="NGO36" s="26">
        <f t="shared" si="149"/>
        <v>0</v>
      </c>
      <c r="NGP36" s="26">
        <f t="shared" si="149"/>
        <v>357993.69349605299</v>
      </c>
      <c r="NGQ36" s="26">
        <f t="shared" si="149"/>
        <v>0</v>
      </c>
      <c r="NGR36" s="26">
        <f t="shared" si="149"/>
        <v>0</v>
      </c>
      <c r="NGS36" s="26">
        <f t="shared" si="149"/>
        <v>0</v>
      </c>
      <c r="NGT36" s="26">
        <f t="shared" si="149"/>
        <v>0</v>
      </c>
      <c r="NGU36" s="26">
        <f t="shared" si="149"/>
        <v>0</v>
      </c>
      <c r="NGV36" s="26">
        <f t="shared" si="149"/>
        <v>357993.69349605299</v>
      </c>
      <c r="NGW36" s="26">
        <f t="shared" si="149"/>
        <v>0</v>
      </c>
      <c r="NGX36" s="26">
        <f t="shared" si="149"/>
        <v>0</v>
      </c>
      <c r="NGY36" s="26">
        <f t="shared" si="149"/>
        <v>0</v>
      </c>
      <c r="NGZ36" s="26">
        <f t="shared" si="149"/>
        <v>0</v>
      </c>
      <c r="NHA36" s="26">
        <f t="shared" ref="NHA36:NJL36" si="150">SUM(NGU34:NGU37)</f>
        <v>0</v>
      </c>
      <c r="NHB36" s="26">
        <f t="shared" si="150"/>
        <v>357993.69349605299</v>
      </c>
      <c r="NHC36" s="26">
        <f t="shared" si="150"/>
        <v>0</v>
      </c>
      <c r="NHD36" s="26">
        <f t="shared" si="150"/>
        <v>0</v>
      </c>
      <c r="NHE36" s="26">
        <f t="shared" si="150"/>
        <v>0</v>
      </c>
      <c r="NHF36" s="26">
        <f t="shared" si="150"/>
        <v>0</v>
      </c>
      <c r="NHG36" s="26">
        <f t="shared" si="150"/>
        <v>0</v>
      </c>
      <c r="NHH36" s="26">
        <f t="shared" si="150"/>
        <v>357993.69349605299</v>
      </c>
      <c r="NHI36" s="26">
        <f t="shared" si="150"/>
        <v>0</v>
      </c>
      <c r="NHJ36" s="26">
        <f t="shared" si="150"/>
        <v>0</v>
      </c>
      <c r="NHK36" s="26">
        <f t="shared" si="150"/>
        <v>0</v>
      </c>
      <c r="NHL36" s="26">
        <f t="shared" si="150"/>
        <v>0</v>
      </c>
      <c r="NHM36" s="26">
        <f t="shared" si="150"/>
        <v>0</v>
      </c>
      <c r="NHN36" s="26">
        <f t="shared" si="150"/>
        <v>357993.69349605299</v>
      </c>
      <c r="NHO36" s="26">
        <f t="shared" si="150"/>
        <v>0</v>
      </c>
      <c r="NHP36" s="26">
        <f t="shared" si="150"/>
        <v>0</v>
      </c>
      <c r="NHQ36" s="26">
        <f t="shared" si="150"/>
        <v>0</v>
      </c>
      <c r="NHR36" s="26">
        <f t="shared" si="150"/>
        <v>0</v>
      </c>
      <c r="NHS36" s="26">
        <f t="shared" si="150"/>
        <v>0</v>
      </c>
      <c r="NHT36" s="26">
        <f t="shared" si="150"/>
        <v>357993.69349605299</v>
      </c>
      <c r="NHU36" s="26">
        <f t="shared" si="150"/>
        <v>0</v>
      </c>
      <c r="NHV36" s="26">
        <f t="shared" si="150"/>
        <v>0</v>
      </c>
      <c r="NHW36" s="26">
        <f t="shared" si="150"/>
        <v>0</v>
      </c>
      <c r="NHX36" s="26">
        <f t="shared" si="150"/>
        <v>0</v>
      </c>
      <c r="NHY36" s="26">
        <f t="shared" si="150"/>
        <v>0</v>
      </c>
      <c r="NHZ36" s="26">
        <f t="shared" si="150"/>
        <v>357993.69349605299</v>
      </c>
      <c r="NIA36" s="26">
        <f t="shared" si="150"/>
        <v>0</v>
      </c>
      <c r="NIB36" s="26">
        <f t="shared" si="150"/>
        <v>0</v>
      </c>
      <c r="NIC36" s="26">
        <f t="shared" si="150"/>
        <v>0</v>
      </c>
      <c r="NID36" s="26">
        <f t="shared" si="150"/>
        <v>0</v>
      </c>
      <c r="NIE36" s="26">
        <f t="shared" si="150"/>
        <v>0</v>
      </c>
      <c r="NIF36" s="26">
        <f t="shared" si="150"/>
        <v>357993.69349605299</v>
      </c>
      <c r="NIG36" s="26">
        <f t="shared" si="150"/>
        <v>0</v>
      </c>
      <c r="NIH36" s="26">
        <f t="shared" si="150"/>
        <v>0</v>
      </c>
      <c r="NII36" s="26">
        <f t="shared" si="150"/>
        <v>0</v>
      </c>
      <c r="NIJ36" s="26">
        <f t="shared" si="150"/>
        <v>0</v>
      </c>
      <c r="NIK36" s="26">
        <f t="shared" si="150"/>
        <v>0</v>
      </c>
      <c r="NIL36" s="26">
        <f t="shared" si="150"/>
        <v>357993.69349605299</v>
      </c>
      <c r="NIM36" s="26">
        <f t="shared" si="150"/>
        <v>0</v>
      </c>
      <c r="NIN36" s="26">
        <f t="shared" si="150"/>
        <v>0</v>
      </c>
      <c r="NIO36" s="26">
        <f t="shared" si="150"/>
        <v>0</v>
      </c>
      <c r="NIP36" s="26">
        <f t="shared" si="150"/>
        <v>0</v>
      </c>
      <c r="NIQ36" s="26">
        <f t="shared" si="150"/>
        <v>0</v>
      </c>
      <c r="NIR36" s="26">
        <f t="shared" si="150"/>
        <v>357993.69349605299</v>
      </c>
      <c r="NIS36" s="26">
        <f t="shared" si="150"/>
        <v>0</v>
      </c>
      <c r="NIT36" s="26">
        <f t="shared" si="150"/>
        <v>0</v>
      </c>
      <c r="NIU36" s="26">
        <f t="shared" si="150"/>
        <v>0</v>
      </c>
      <c r="NIV36" s="26">
        <f t="shared" si="150"/>
        <v>0</v>
      </c>
      <c r="NIW36" s="26">
        <f t="shared" si="150"/>
        <v>0</v>
      </c>
      <c r="NIX36" s="26">
        <f t="shared" si="150"/>
        <v>357993.69349605299</v>
      </c>
      <c r="NIY36" s="26">
        <f t="shared" si="150"/>
        <v>0</v>
      </c>
      <c r="NIZ36" s="26">
        <f t="shared" si="150"/>
        <v>0</v>
      </c>
      <c r="NJA36" s="26">
        <f t="shared" si="150"/>
        <v>0</v>
      </c>
      <c r="NJB36" s="26">
        <f t="shared" si="150"/>
        <v>0</v>
      </c>
      <c r="NJC36" s="26">
        <f t="shared" si="150"/>
        <v>0</v>
      </c>
      <c r="NJD36" s="26">
        <f t="shared" si="150"/>
        <v>357993.69349605299</v>
      </c>
      <c r="NJE36" s="26">
        <f t="shared" si="150"/>
        <v>0</v>
      </c>
      <c r="NJF36" s="26">
        <f t="shared" si="150"/>
        <v>0</v>
      </c>
      <c r="NJG36" s="26">
        <f t="shared" si="150"/>
        <v>0</v>
      </c>
      <c r="NJH36" s="26">
        <f t="shared" si="150"/>
        <v>0</v>
      </c>
      <c r="NJI36" s="26">
        <f t="shared" si="150"/>
        <v>0</v>
      </c>
      <c r="NJJ36" s="26">
        <f t="shared" si="150"/>
        <v>357993.69349605299</v>
      </c>
      <c r="NJK36" s="26">
        <f t="shared" si="150"/>
        <v>0</v>
      </c>
      <c r="NJL36" s="26">
        <f t="shared" si="150"/>
        <v>0</v>
      </c>
      <c r="NJM36" s="26">
        <f t="shared" ref="NJM36:NLX36" si="151">SUM(NJG34:NJG37)</f>
        <v>0</v>
      </c>
      <c r="NJN36" s="26">
        <f t="shared" si="151"/>
        <v>0</v>
      </c>
      <c r="NJO36" s="26">
        <f t="shared" si="151"/>
        <v>0</v>
      </c>
      <c r="NJP36" s="26">
        <f t="shared" si="151"/>
        <v>357993.69349605299</v>
      </c>
      <c r="NJQ36" s="26">
        <f t="shared" si="151"/>
        <v>0</v>
      </c>
      <c r="NJR36" s="26">
        <f t="shared" si="151"/>
        <v>0</v>
      </c>
      <c r="NJS36" s="26">
        <f t="shared" si="151"/>
        <v>0</v>
      </c>
      <c r="NJT36" s="26">
        <f t="shared" si="151"/>
        <v>0</v>
      </c>
      <c r="NJU36" s="26">
        <f t="shared" si="151"/>
        <v>0</v>
      </c>
      <c r="NJV36" s="26">
        <f t="shared" si="151"/>
        <v>357993.69349605299</v>
      </c>
      <c r="NJW36" s="26">
        <f t="shared" si="151"/>
        <v>0</v>
      </c>
      <c r="NJX36" s="26">
        <f t="shared" si="151"/>
        <v>0</v>
      </c>
      <c r="NJY36" s="26">
        <f t="shared" si="151"/>
        <v>0</v>
      </c>
      <c r="NJZ36" s="26">
        <f t="shared" si="151"/>
        <v>0</v>
      </c>
      <c r="NKA36" s="26">
        <f t="shared" si="151"/>
        <v>0</v>
      </c>
      <c r="NKB36" s="26">
        <f t="shared" si="151"/>
        <v>357993.69349605299</v>
      </c>
      <c r="NKC36" s="26">
        <f t="shared" si="151"/>
        <v>0</v>
      </c>
      <c r="NKD36" s="26">
        <f t="shared" si="151"/>
        <v>0</v>
      </c>
      <c r="NKE36" s="26">
        <f t="shared" si="151"/>
        <v>0</v>
      </c>
      <c r="NKF36" s="26">
        <f t="shared" si="151"/>
        <v>0</v>
      </c>
      <c r="NKG36" s="26">
        <f t="shared" si="151"/>
        <v>0</v>
      </c>
      <c r="NKH36" s="26">
        <f t="shared" si="151"/>
        <v>357993.69349605299</v>
      </c>
      <c r="NKI36" s="26">
        <f t="shared" si="151"/>
        <v>0</v>
      </c>
      <c r="NKJ36" s="26">
        <f t="shared" si="151"/>
        <v>0</v>
      </c>
      <c r="NKK36" s="26">
        <f t="shared" si="151"/>
        <v>0</v>
      </c>
      <c r="NKL36" s="26">
        <f t="shared" si="151"/>
        <v>0</v>
      </c>
      <c r="NKM36" s="26">
        <f t="shared" si="151"/>
        <v>0</v>
      </c>
      <c r="NKN36" s="26">
        <f t="shared" si="151"/>
        <v>357993.69349605299</v>
      </c>
      <c r="NKO36" s="26">
        <f t="shared" si="151"/>
        <v>0</v>
      </c>
      <c r="NKP36" s="26">
        <f t="shared" si="151"/>
        <v>0</v>
      </c>
      <c r="NKQ36" s="26">
        <f t="shared" si="151"/>
        <v>0</v>
      </c>
      <c r="NKR36" s="26">
        <f t="shared" si="151"/>
        <v>0</v>
      </c>
      <c r="NKS36" s="26">
        <f t="shared" si="151"/>
        <v>0</v>
      </c>
      <c r="NKT36" s="26">
        <f t="shared" si="151"/>
        <v>357993.69349605299</v>
      </c>
      <c r="NKU36" s="26">
        <f t="shared" si="151"/>
        <v>0</v>
      </c>
      <c r="NKV36" s="26">
        <f t="shared" si="151"/>
        <v>0</v>
      </c>
      <c r="NKW36" s="26">
        <f t="shared" si="151"/>
        <v>0</v>
      </c>
      <c r="NKX36" s="26">
        <f t="shared" si="151"/>
        <v>0</v>
      </c>
      <c r="NKY36" s="26">
        <f t="shared" si="151"/>
        <v>0</v>
      </c>
      <c r="NKZ36" s="26">
        <f t="shared" si="151"/>
        <v>357993.69349605299</v>
      </c>
      <c r="NLA36" s="26">
        <f t="shared" si="151"/>
        <v>0</v>
      </c>
      <c r="NLB36" s="26">
        <f t="shared" si="151"/>
        <v>0</v>
      </c>
      <c r="NLC36" s="26">
        <f t="shared" si="151"/>
        <v>0</v>
      </c>
      <c r="NLD36" s="26">
        <f t="shared" si="151"/>
        <v>0</v>
      </c>
      <c r="NLE36" s="26">
        <f t="shared" si="151"/>
        <v>0</v>
      </c>
      <c r="NLF36" s="26">
        <f t="shared" si="151"/>
        <v>357993.69349605299</v>
      </c>
      <c r="NLG36" s="26">
        <f t="shared" si="151"/>
        <v>0</v>
      </c>
      <c r="NLH36" s="26">
        <f t="shared" si="151"/>
        <v>0</v>
      </c>
      <c r="NLI36" s="26">
        <f t="shared" si="151"/>
        <v>0</v>
      </c>
      <c r="NLJ36" s="26">
        <f t="shared" si="151"/>
        <v>0</v>
      </c>
      <c r="NLK36" s="26">
        <f t="shared" si="151"/>
        <v>0</v>
      </c>
      <c r="NLL36" s="26">
        <f t="shared" si="151"/>
        <v>357993.69349605299</v>
      </c>
      <c r="NLM36" s="26">
        <f t="shared" si="151"/>
        <v>0</v>
      </c>
      <c r="NLN36" s="26">
        <f t="shared" si="151"/>
        <v>0</v>
      </c>
      <c r="NLO36" s="26">
        <f t="shared" si="151"/>
        <v>0</v>
      </c>
      <c r="NLP36" s="26">
        <f t="shared" si="151"/>
        <v>0</v>
      </c>
      <c r="NLQ36" s="26">
        <f t="shared" si="151"/>
        <v>0</v>
      </c>
      <c r="NLR36" s="26">
        <f t="shared" si="151"/>
        <v>357993.69349605299</v>
      </c>
      <c r="NLS36" s="26">
        <f t="shared" si="151"/>
        <v>0</v>
      </c>
      <c r="NLT36" s="26">
        <f t="shared" si="151"/>
        <v>0</v>
      </c>
      <c r="NLU36" s="26">
        <f t="shared" si="151"/>
        <v>0</v>
      </c>
      <c r="NLV36" s="26">
        <f t="shared" si="151"/>
        <v>0</v>
      </c>
      <c r="NLW36" s="26">
        <f t="shared" si="151"/>
        <v>0</v>
      </c>
      <c r="NLX36" s="26">
        <f t="shared" si="151"/>
        <v>357993.69349605299</v>
      </c>
      <c r="NLY36" s="26">
        <f t="shared" ref="NLY36:NOJ36" si="152">SUM(NLS34:NLS37)</f>
        <v>0</v>
      </c>
      <c r="NLZ36" s="26">
        <f t="shared" si="152"/>
        <v>0</v>
      </c>
      <c r="NMA36" s="26">
        <f t="shared" si="152"/>
        <v>0</v>
      </c>
      <c r="NMB36" s="26">
        <f t="shared" si="152"/>
        <v>0</v>
      </c>
      <c r="NMC36" s="26">
        <f t="shared" si="152"/>
        <v>0</v>
      </c>
      <c r="NMD36" s="26">
        <f t="shared" si="152"/>
        <v>357993.69349605299</v>
      </c>
      <c r="NME36" s="26">
        <f t="shared" si="152"/>
        <v>0</v>
      </c>
      <c r="NMF36" s="26">
        <f t="shared" si="152"/>
        <v>0</v>
      </c>
      <c r="NMG36" s="26">
        <f t="shared" si="152"/>
        <v>0</v>
      </c>
      <c r="NMH36" s="26">
        <f t="shared" si="152"/>
        <v>0</v>
      </c>
      <c r="NMI36" s="26">
        <f t="shared" si="152"/>
        <v>0</v>
      </c>
      <c r="NMJ36" s="26">
        <f t="shared" si="152"/>
        <v>357993.69349605299</v>
      </c>
      <c r="NMK36" s="26">
        <f t="shared" si="152"/>
        <v>0</v>
      </c>
      <c r="NML36" s="26">
        <f t="shared" si="152"/>
        <v>0</v>
      </c>
      <c r="NMM36" s="26">
        <f t="shared" si="152"/>
        <v>0</v>
      </c>
      <c r="NMN36" s="26">
        <f t="shared" si="152"/>
        <v>0</v>
      </c>
      <c r="NMO36" s="26">
        <f t="shared" si="152"/>
        <v>0</v>
      </c>
      <c r="NMP36" s="26">
        <f t="shared" si="152"/>
        <v>357993.69349605299</v>
      </c>
      <c r="NMQ36" s="26">
        <f t="shared" si="152"/>
        <v>0</v>
      </c>
      <c r="NMR36" s="26">
        <f t="shared" si="152"/>
        <v>0</v>
      </c>
      <c r="NMS36" s="26">
        <f t="shared" si="152"/>
        <v>0</v>
      </c>
      <c r="NMT36" s="26">
        <f t="shared" si="152"/>
        <v>0</v>
      </c>
      <c r="NMU36" s="26">
        <f t="shared" si="152"/>
        <v>0</v>
      </c>
      <c r="NMV36" s="26">
        <f t="shared" si="152"/>
        <v>357993.69349605299</v>
      </c>
      <c r="NMW36" s="26">
        <f t="shared" si="152"/>
        <v>0</v>
      </c>
      <c r="NMX36" s="26">
        <f t="shared" si="152"/>
        <v>0</v>
      </c>
      <c r="NMY36" s="26">
        <f t="shared" si="152"/>
        <v>0</v>
      </c>
      <c r="NMZ36" s="26">
        <f t="shared" si="152"/>
        <v>0</v>
      </c>
      <c r="NNA36" s="26">
        <f t="shared" si="152"/>
        <v>0</v>
      </c>
      <c r="NNB36" s="26">
        <f t="shared" si="152"/>
        <v>357993.69349605299</v>
      </c>
      <c r="NNC36" s="26">
        <f t="shared" si="152"/>
        <v>0</v>
      </c>
      <c r="NND36" s="26">
        <f t="shared" si="152"/>
        <v>0</v>
      </c>
      <c r="NNE36" s="26">
        <f t="shared" si="152"/>
        <v>0</v>
      </c>
      <c r="NNF36" s="26">
        <f t="shared" si="152"/>
        <v>0</v>
      </c>
      <c r="NNG36" s="26">
        <f t="shared" si="152"/>
        <v>0</v>
      </c>
      <c r="NNH36" s="26">
        <f t="shared" si="152"/>
        <v>357993.69349605299</v>
      </c>
      <c r="NNI36" s="26">
        <f t="shared" si="152"/>
        <v>0</v>
      </c>
      <c r="NNJ36" s="26">
        <f t="shared" si="152"/>
        <v>0</v>
      </c>
      <c r="NNK36" s="26">
        <f t="shared" si="152"/>
        <v>0</v>
      </c>
      <c r="NNL36" s="26">
        <f t="shared" si="152"/>
        <v>0</v>
      </c>
      <c r="NNM36" s="26">
        <f t="shared" si="152"/>
        <v>0</v>
      </c>
      <c r="NNN36" s="26">
        <f t="shared" si="152"/>
        <v>357993.69349605299</v>
      </c>
      <c r="NNO36" s="26">
        <f t="shared" si="152"/>
        <v>0</v>
      </c>
      <c r="NNP36" s="26">
        <f t="shared" si="152"/>
        <v>0</v>
      </c>
      <c r="NNQ36" s="26">
        <f t="shared" si="152"/>
        <v>0</v>
      </c>
      <c r="NNR36" s="26">
        <f t="shared" si="152"/>
        <v>0</v>
      </c>
      <c r="NNS36" s="26">
        <f t="shared" si="152"/>
        <v>0</v>
      </c>
      <c r="NNT36" s="26">
        <f t="shared" si="152"/>
        <v>357993.69349605299</v>
      </c>
      <c r="NNU36" s="26">
        <f t="shared" si="152"/>
        <v>0</v>
      </c>
      <c r="NNV36" s="26">
        <f t="shared" si="152"/>
        <v>0</v>
      </c>
      <c r="NNW36" s="26">
        <f t="shared" si="152"/>
        <v>0</v>
      </c>
      <c r="NNX36" s="26">
        <f t="shared" si="152"/>
        <v>0</v>
      </c>
      <c r="NNY36" s="26">
        <f t="shared" si="152"/>
        <v>0</v>
      </c>
      <c r="NNZ36" s="26">
        <f t="shared" si="152"/>
        <v>357993.69349605299</v>
      </c>
      <c r="NOA36" s="26">
        <f t="shared" si="152"/>
        <v>0</v>
      </c>
      <c r="NOB36" s="26">
        <f t="shared" si="152"/>
        <v>0</v>
      </c>
      <c r="NOC36" s="26">
        <f t="shared" si="152"/>
        <v>0</v>
      </c>
      <c r="NOD36" s="26">
        <f t="shared" si="152"/>
        <v>0</v>
      </c>
      <c r="NOE36" s="26">
        <f t="shared" si="152"/>
        <v>0</v>
      </c>
      <c r="NOF36" s="26">
        <f t="shared" si="152"/>
        <v>357993.69349605299</v>
      </c>
      <c r="NOG36" s="26">
        <f t="shared" si="152"/>
        <v>0</v>
      </c>
      <c r="NOH36" s="26">
        <f t="shared" si="152"/>
        <v>0</v>
      </c>
      <c r="NOI36" s="26">
        <f t="shared" si="152"/>
        <v>0</v>
      </c>
      <c r="NOJ36" s="26">
        <f t="shared" si="152"/>
        <v>0</v>
      </c>
      <c r="NOK36" s="26">
        <f t="shared" ref="NOK36:NQV36" si="153">SUM(NOE34:NOE37)</f>
        <v>0</v>
      </c>
      <c r="NOL36" s="26">
        <f t="shared" si="153"/>
        <v>357993.69349605299</v>
      </c>
      <c r="NOM36" s="26">
        <f t="shared" si="153"/>
        <v>0</v>
      </c>
      <c r="NON36" s="26">
        <f t="shared" si="153"/>
        <v>0</v>
      </c>
      <c r="NOO36" s="26">
        <f t="shared" si="153"/>
        <v>0</v>
      </c>
      <c r="NOP36" s="26">
        <f t="shared" si="153"/>
        <v>0</v>
      </c>
      <c r="NOQ36" s="26">
        <f t="shared" si="153"/>
        <v>0</v>
      </c>
      <c r="NOR36" s="26">
        <f t="shared" si="153"/>
        <v>357993.69349605299</v>
      </c>
      <c r="NOS36" s="26">
        <f t="shared" si="153"/>
        <v>0</v>
      </c>
      <c r="NOT36" s="26">
        <f t="shared" si="153"/>
        <v>0</v>
      </c>
      <c r="NOU36" s="26">
        <f t="shared" si="153"/>
        <v>0</v>
      </c>
      <c r="NOV36" s="26">
        <f t="shared" si="153"/>
        <v>0</v>
      </c>
      <c r="NOW36" s="26">
        <f t="shared" si="153"/>
        <v>0</v>
      </c>
      <c r="NOX36" s="26">
        <f t="shared" si="153"/>
        <v>357993.69349605299</v>
      </c>
      <c r="NOY36" s="26">
        <f t="shared" si="153"/>
        <v>0</v>
      </c>
      <c r="NOZ36" s="26">
        <f t="shared" si="153"/>
        <v>0</v>
      </c>
      <c r="NPA36" s="26">
        <f t="shared" si="153"/>
        <v>0</v>
      </c>
      <c r="NPB36" s="26">
        <f t="shared" si="153"/>
        <v>0</v>
      </c>
      <c r="NPC36" s="26">
        <f t="shared" si="153"/>
        <v>0</v>
      </c>
      <c r="NPD36" s="26">
        <f t="shared" si="153"/>
        <v>357993.69349605299</v>
      </c>
      <c r="NPE36" s="26">
        <f t="shared" si="153"/>
        <v>0</v>
      </c>
      <c r="NPF36" s="26">
        <f t="shared" si="153"/>
        <v>0</v>
      </c>
      <c r="NPG36" s="26">
        <f t="shared" si="153"/>
        <v>0</v>
      </c>
      <c r="NPH36" s="26">
        <f t="shared" si="153"/>
        <v>0</v>
      </c>
      <c r="NPI36" s="26">
        <f t="shared" si="153"/>
        <v>0</v>
      </c>
      <c r="NPJ36" s="26">
        <f t="shared" si="153"/>
        <v>357993.69349605299</v>
      </c>
      <c r="NPK36" s="26">
        <f t="shared" si="153"/>
        <v>0</v>
      </c>
      <c r="NPL36" s="26">
        <f t="shared" si="153"/>
        <v>0</v>
      </c>
      <c r="NPM36" s="26">
        <f t="shared" si="153"/>
        <v>0</v>
      </c>
      <c r="NPN36" s="26">
        <f t="shared" si="153"/>
        <v>0</v>
      </c>
      <c r="NPO36" s="26">
        <f t="shared" si="153"/>
        <v>0</v>
      </c>
      <c r="NPP36" s="26">
        <f t="shared" si="153"/>
        <v>357993.69349605299</v>
      </c>
      <c r="NPQ36" s="26">
        <f t="shared" si="153"/>
        <v>0</v>
      </c>
      <c r="NPR36" s="26">
        <f t="shared" si="153"/>
        <v>0</v>
      </c>
      <c r="NPS36" s="26">
        <f t="shared" si="153"/>
        <v>0</v>
      </c>
      <c r="NPT36" s="26">
        <f t="shared" si="153"/>
        <v>0</v>
      </c>
      <c r="NPU36" s="26">
        <f t="shared" si="153"/>
        <v>0</v>
      </c>
      <c r="NPV36" s="26">
        <f t="shared" si="153"/>
        <v>357993.69349605299</v>
      </c>
      <c r="NPW36" s="26">
        <f t="shared" si="153"/>
        <v>0</v>
      </c>
      <c r="NPX36" s="26">
        <f t="shared" si="153"/>
        <v>0</v>
      </c>
      <c r="NPY36" s="26">
        <f t="shared" si="153"/>
        <v>0</v>
      </c>
      <c r="NPZ36" s="26">
        <f t="shared" si="153"/>
        <v>0</v>
      </c>
      <c r="NQA36" s="26">
        <f t="shared" si="153"/>
        <v>0</v>
      </c>
      <c r="NQB36" s="26">
        <f t="shared" si="153"/>
        <v>357993.69349605299</v>
      </c>
      <c r="NQC36" s="26">
        <f t="shared" si="153"/>
        <v>0</v>
      </c>
      <c r="NQD36" s="26">
        <f t="shared" si="153"/>
        <v>0</v>
      </c>
      <c r="NQE36" s="26">
        <f t="shared" si="153"/>
        <v>0</v>
      </c>
      <c r="NQF36" s="26">
        <f t="shared" si="153"/>
        <v>0</v>
      </c>
      <c r="NQG36" s="26">
        <f t="shared" si="153"/>
        <v>0</v>
      </c>
      <c r="NQH36" s="26">
        <f t="shared" si="153"/>
        <v>357993.69349605299</v>
      </c>
      <c r="NQI36" s="26">
        <f t="shared" si="153"/>
        <v>0</v>
      </c>
      <c r="NQJ36" s="26">
        <f t="shared" si="153"/>
        <v>0</v>
      </c>
      <c r="NQK36" s="26">
        <f t="shared" si="153"/>
        <v>0</v>
      </c>
      <c r="NQL36" s="26">
        <f t="shared" si="153"/>
        <v>0</v>
      </c>
      <c r="NQM36" s="26">
        <f t="shared" si="153"/>
        <v>0</v>
      </c>
      <c r="NQN36" s="26">
        <f t="shared" si="153"/>
        <v>357993.69349605299</v>
      </c>
      <c r="NQO36" s="26">
        <f t="shared" si="153"/>
        <v>0</v>
      </c>
      <c r="NQP36" s="26">
        <f t="shared" si="153"/>
        <v>0</v>
      </c>
      <c r="NQQ36" s="26">
        <f t="shared" si="153"/>
        <v>0</v>
      </c>
      <c r="NQR36" s="26">
        <f t="shared" si="153"/>
        <v>0</v>
      </c>
      <c r="NQS36" s="26">
        <f t="shared" si="153"/>
        <v>0</v>
      </c>
      <c r="NQT36" s="26">
        <f t="shared" si="153"/>
        <v>357993.69349605299</v>
      </c>
      <c r="NQU36" s="26">
        <f t="shared" si="153"/>
        <v>0</v>
      </c>
      <c r="NQV36" s="26">
        <f t="shared" si="153"/>
        <v>0</v>
      </c>
      <c r="NQW36" s="26">
        <f t="shared" ref="NQW36:NTH36" si="154">SUM(NQQ34:NQQ37)</f>
        <v>0</v>
      </c>
      <c r="NQX36" s="26">
        <f t="shared" si="154"/>
        <v>0</v>
      </c>
      <c r="NQY36" s="26">
        <f t="shared" si="154"/>
        <v>0</v>
      </c>
      <c r="NQZ36" s="26">
        <f t="shared" si="154"/>
        <v>357993.69349605299</v>
      </c>
      <c r="NRA36" s="26">
        <f t="shared" si="154"/>
        <v>0</v>
      </c>
      <c r="NRB36" s="26">
        <f t="shared" si="154"/>
        <v>0</v>
      </c>
      <c r="NRC36" s="26">
        <f t="shared" si="154"/>
        <v>0</v>
      </c>
      <c r="NRD36" s="26">
        <f t="shared" si="154"/>
        <v>0</v>
      </c>
      <c r="NRE36" s="26">
        <f t="shared" si="154"/>
        <v>0</v>
      </c>
      <c r="NRF36" s="26">
        <f t="shared" si="154"/>
        <v>357993.69349605299</v>
      </c>
      <c r="NRG36" s="26">
        <f t="shared" si="154"/>
        <v>0</v>
      </c>
      <c r="NRH36" s="26">
        <f t="shared" si="154"/>
        <v>0</v>
      </c>
      <c r="NRI36" s="26">
        <f t="shared" si="154"/>
        <v>0</v>
      </c>
      <c r="NRJ36" s="26">
        <f t="shared" si="154"/>
        <v>0</v>
      </c>
      <c r="NRK36" s="26">
        <f t="shared" si="154"/>
        <v>0</v>
      </c>
      <c r="NRL36" s="26">
        <f t="shared" si="154"/>
        <v>357993.69349605299</v>
      </c>
      <c r="NRM36" s="26">
        <f t="shared" si="154"/>
        <v>0</v>
      </c>
      <c r="NRN36" s="26">
        <f t="shared" si="154"/>
        <v>0</v>
      </c>
      <c r="NRO36" s="26">
        <f t="shared" si="154"/>
        <v>0</v>
      </c>
      <c r="NRP36" s="26">
        <f t="shared" si="154"/>
        <v>0</v>
      </c>
      <c r="NRQ36" s="26">
        <f t="shared" si="154"/>
        <v>0</v>
      </c>
      <c r="NRR36" s="26">
        <f t="shared" si="154"/>
        <v>357993.69349605299</v>
      </c>
      <c r="NRS36" s="26">
        <f t="shared" si="154"/>
        <v>0</v>
      </c>
      <c r="NRT36" s="26">
        <f t="shared" si="154"/>
        <v>0</v>
      </c>
      <c r="NRU36" s="26">
        <f t="shared" si="154"/>
        <v>0</v>
      </c>
      <c r="NRV36" s="26">
        <f t="shared" si="154"/>
        <v>0</v>
      </c>
      <c r="NRW36" s="26">
        <f t="shared" si="154"/>
        <v>0</v>
      </c>
      <c r="NRX36" s="26">
        <f t="shared" si="154"/>
        <v>357993.69349605299</v>
      </c>
      <c r="NRY36" s="26">
        <f t="shared" si="154"/>
        <v>0</v>
      </c>
      <c r="NRZ36" s="26">
        <f t="shared" si="154"/>
        <v>0</v>
      </c>
      <c r="NSA36" s="26">
        <f t="shared" si="154"/>
        <v>0</v>
      </c>
      <c r="NSB36" s="26">
        <f t="shared" si="154"/>
        <v>0</v>
      </c>
      <c r="NSC36" s="26">
        <f t="shared" si="154"/>
        <v>0</v>
      </c>
      <c r="NSD36" s="26">
        <f t="shared" si="154"/>
        <v>357993.69349605299</v>
      </c>
      <c r="NSE36" s="26">
        <f t="shared" si="154"/>
        <v>0</v>
      </c>
      <c r="NSF36" s="26">
        <f t="shared" si="154"/>
        <v>0</v>
      </c>
      <c r="NSG36" s="26">
        <f t="shared" si="154"/>
        <v>0</v>
      </c>
      <c r="NSH36" s="26">
        <f t="shared" si="154"/>
        <v>0</v>
      </c>
      <c r="NSI36" s="26">
        <f t="shared" si="154"/>
        <v>0</v>
      </c>
      <c r="NSJ36" s="26">
        <f t="shared" si="154"/>
        <v>357993.69349605299</v>
      </c>
      <c r="NSK36" s="26">
        <f t="shared" si="154"/>
        <v>0</v>
      </c>
      <c r="NSL36" s="26">
        <f t="shared" si="154"/>
        <v>0</v>
      </c>
      <c r="NSM36" s="26">
        <f t="shared" si="154"/>
        <v>0</v>
      </c>
      <c r="NSN36" s="26">
        <f t="shared" si="154"/>
        <v>0</v>
      </c>
      <c r="NSO36" s="26">
        <f t="shared" si="154"/>
        <v>0</v>
      </c>
      <c r="NSP36" s="26">
        <f t="shared" si="154"/>
        <v>357993.69349605299</v>
      </c>
      <c r="NSQ36" s="26">
        <f t="shared" si="154"/>
        <v>0</v>
      </c>
      <c r="NSR36" s="26">
        <f t="shared" si="154"/>
        <v>0</v>
      </c>
      <c r="NSS36" s="26">
        <f t="shared" si="154"/>
        <v>0</v>
      </c>
      <c r="NST36" s="26">
        <f t="shared" si="154"/>
        <v>0</v>
      </c>
      <c r="NSU36" s="26">
        <f t="shared" si="154"/>
        <v>0</v>
      </c>
      <c r="NSV36" s="26">
        <f t="shared" si="154"/>
        <v>357993.69349605299</v>
      </c>
      <c r="NSW36" s="26">
        <f t="shared" si="154"/>
        <v>0</v>
      </c>
      <c r="NSX36" s="26">
        <f t="shared" si="154"/>
        <v>0</v>
      </c>
      <c r="NSY36" s="26">
        <f t="shared" si="154"/>
        <v>0</v>
      </c>
      <c r="NSZ36" s="26">
        <f t="shared" si="154"/>
        <v>0</v>
      </c>
      <c r="NTA36" s="26">
        <f t="shared" si="154"/>
        <v>0</v>
      </c>
      <c r="NTB36" s="26">
        <f t="shared" si="154"/>
        <v>357993.69349605299</v>
      </c>
      <c r="NTC36" s="26">
        <f t="shared" si="154"/>
        <v>0</v>
      </c>
      <c r="NTD36" s="26">
        <f t="shared" si="154"/>
        <v>0</v>
      </c>
      <c r="NTE36" s="26">
        <f t="shared" si="154"/>
        <v>0</v>
      </c>
      <c r="NTF36" s="26">
        <f t="shared" si="154"/>
        <v>0</v>
      </c>
      <c r="NTG36" s="26">
        <f t="shared" si="154"/>
        <v>0</v>
      </c>
      <c r="NTH36" s="26">
        <f t="shared" si="154"/>
        <v>357993.69349605299</v>
      </c>
      <c r="NTI36" s="26">
        <f t="shared" ref="NTI36:NVT36" si="155">SUM(NTC34:NTC37)</f>
        <v>0</v>
      </c>
      <c r="NTJ36" s="26">
        <f t="shared" si="155"/>
        <v>0</v>
      </c>
      <c r="NTK36" s="26">
        <f t="shared" si="155"/>
        <v>0</v>
      </c>
      <c r="NTL36" s="26">
        <f t="shared" si="155"/>
        <v>0</v>
      </c>
      <c r="NTM36" s="26">
        <f t="shared" si="155"/>
        <v>0</v>
      </c>
      <c r="NTN36" s="26">
        <f t="shared" si="155"/>
        <v>357993.69349605299</v>
      </c>
      <c r="NTO36" s="26">
        <f t="shared" si="155"/>
        <v>0</v>
      </c>
      <c r="NTP36" s="26">
        <f t="shared" si="155"/>
        <v>0</v>
      </c>
      <c r="NTQ36" s="26">
        <f t="shared" si="155"/>
        <v>0</v>
      </c>
      <c r="NTR36" s="26">
        <f t="shared" si="155"/>
        <v>0</v>
      </c>
      <c r="NTS36" s="26">
        <f t="shared" si="155"/>
        <v>0</v>
      </c>
      <c r="NTT36" s="26">
        <f t="shared" si="155"/>
        <v>357993.69349605299</v>
      </c>
      <c r="NTU36" s="26">
        <f t="shared" si="155"/>
        <v>0</v>
      </c>
      <c r="NTV36" s="26">
        <f t="shared" si="155"/>
        <v>0</v>
      </c>
      <c r="NTW36" s="26">
        <f t="shared" si="155"/>
        <v>0</v>
      </c>
      <c r="NTX36" s="26">
        <f t="shared" si="155"/>
        <v>0</v>
      </c>
      <c r="NTY36" s="26">
        <f t="shared" si="155"/>
        <v>0</v>
      </c>
      <c r="NTZ36" s="26">
        <f t="shared" si="155"/>
        <v>357993.69349605299</v>
      </c>
      <c r="NUA36" s="26">
        <f t="shared" si="155"/>
        <v>0</v>
      </c>
      <c r="NUB36" s="26">
        <f t="shared" si="155"/>
        <v>0</v>
      </c>
      <c r="NUC36" s="26">
        <f t="shared" si="155"/>
        <v>0</v>
      </c>
      <c r="NUD36" s="26">
        <f t="shared" si="155"/>
        <v>0</v>
      </c>
      <c r="NUE36" s="26">
        <f t="shared" si="155"/>
        <v>0</v>
      </c>
      <c r="NUF36" s="26">
        <f t="shared" si="155"/>
        <v>357993.69349605299</v>
      </c>
      <c r="NUG36" s="26">
        <f t="shared" si="155"/>
        <v>0</v>
      </c>
      <c r="NUH36" s="26">
        <f t="shared" si="155"/>
        <v>0</v>
      </c>
      <c r="NUI36" s="26">
        <f t="shared" si="155"/>
        <v>0</v>
      </c>
      <c r="NUJ36" s="26">
        <f t="shared" si="155"/>
        <v>0</v>
      </c>
      <c r="NUK36" s="26">
        <f t="shared" si="155"/>
        <v>0</v>
      </c>
      <c r="NUL36" s="26">
        <f t="shared" si="155"/>
        <v>357993.69349605299</v>
      </c>
      <c r="NUM36" s="26">
        <f t="shared" si="155"/>
        <v>0</v>
      </c>
      <c r="NUN36" s="26">
        <f t="shared" si="155"/>
        <v>0</v>
      </c>
      <c r="NUO36" s="26">
        <f t="shared" si="155"/>
        <v>0</v>
      </c>
      <c r="NUP36" s="26">
        <f t="shared" si="155"/>
        <v>0</v>
      </c>
      <c r="NUQ36" s="26">
        <f t="shared" si="155"/>
        <v>0</v>
      </c>
      <c r="NUR36" s="26">
        <f t="shared" si="155"/>
        <v>357993.69349605299</v>
      </c>
      <c r="NUS36" s="26">
        <f t="shared" si="155"/>
        <v>0</v>
      </c>
      <c r="NUT36" s="26">
        <f t="shared" si="155"/>
        <v>0</v>
      </c>
      <c r="NUU36" s="26">
        <f t="shared" si="155"/>
        <v>0</v>
      </c>
      <c r="NUV36" s="26">
        <f t="shared" si="155"/>
        <v>0</v>
      </c>
      <c r="NUW36" s="26">
        <f t="shared" si="155"/>
        <v>0</v>
      </c>
      <c r="NUX36" s="26">
        <f t="shared" si="155"/>
        <v>357993.69349605299</v>
      </c>
      <c r="NUY36" s="26">
        <f t="shared" si="155"/>
        <v>0</v>
      </c>
      <c r="NUZ36" s="26">
        <f t="shared" si="155"/>
        <v>0</v>
      </c>
      <c r="NVA36" s="26">
        <f t="shared" si="155"/>
        <v>0</v>
      </c>
      <c r="NVB36" s="26">
        <f t="shared" si="155"/>
        <v>0</v>
      </c>
      <c r="NVC36" s="26">
        <f t="shared" si="155"/>
        <v>0</v>
      </c>
      <c r="NVD36" s="26">
        <f t="shared" si="155"/>
        <v>357993.69349605299</v>
      </c>
      <c r="NVE36" s="26">
        <f t="shared" si="155"/>
        <v>0</v>
      </c>
      <c r="NVF36" s="26">
        <f t="shared" si="155"/>
        <v>0</v>
      </c>
      <c r="NVG36" s="26">
        <f t="shared" si="155"/>
        <v>0</v>
      </c>
      <c r="NVH36" s="26">
        <f t="shared" si="155"/>
        <v>0</v>
      </c>
      <c r="NVI36" s="26">
        <f t="shared" si="155"/>
        <v>0</v>
      </c>
      <c r="NVJ36" s="26">
        <f t="shared" si="155"/>
        <v>357993.69349605299</v>
      </c>
      <c r="NVK36" s="26">
        <f t="shared" si="155"/>
        <v>0</v>
      </c>
      <c r="NVL36" s="26">
        <f t="shared" si="155"/>
        <v>0</v>
      </c>
      <c r="NVM36" s="26">
        <f t="shared" si="155"/>
        <v>0</v>
      </c>
      <c r="NVN36" s="26">
        <f t="shared" si="155"/>
        <v>0</v>
      </c>
      <c r="NVO36" s="26">
        <f t="shared" si="155"/>
        <v>0</v>
      </c>
      <c r="NVP36" s="26">
        <f t="shared" si="155"/>
        <v>357993.69349605299</v>
      </c>
      <c r="NVQ36" s="26">
        <f t="shared" si="155"/>
        <v>0</v>
      </c>
      <c r="NVR36" s="26">
        <f t="shared" si="155"/>
        <v>0</v>
      </c>
      <c r="NVS36" s="26">
        <f t="shared" si="155"/>
        <v>0</v>
      </c>
      <c r="NVT36" s="26">
        <f t="shared" si="155"/>
        <v>0</v>
      </c>
      <c r="NVU36" s="26">
        <f t="shared" ref="NVU36:NYF36" si="156">SUM(NVO34:NVO37)</f>
        <v>0</v>
      </c>
      <c r="NVV36" s="26">
        <f t="shared" si="156"/>
        <v>357993.69349605299</v>
      </c>
      <c r="NVW36" s="26">
        <f t="shared" si="156"/>
        <v>0</v>
      </c>
      <c r="NVX36" s="26">
        <f t="shared" si="156"/>
        <v>0</v>
      </c>
      <c r="NVY36" s="26">
        <f t="shared" si="156"/>
        <v>0</v>
      </c>
      <c r="NVZ36" s="26">
        <f t="shared" si="156"/>
        <v>0</v>
      </c>
      <c r="NWA36" s="26">
        <f t="shared" si="156"/>
        <v>0</v>
      </c>
      <c r="NWB36" s="26">
        <f t="shared" si="156"/>
        <v>357993.69349605299</v>
      </c>
      <c r="NWC36" s="26">
        <f t="shared" si="156"/>
        <v>0</v>
      </c>
      <c r="NWD36" s="26">
        <f t="shared" si="156"/>
        <v>0</v>
      </c>
      <c r="NWE36" s="26">
        <f t="shared" si="156"/>
        <v>0</v>
      </c>
      <c r="NWF36" s="26">
        <f t="shared" si="156"/>
        <v>0</v>
      </c>
      <c r="NWG36" s="26">
        <f t="shared" si="156"/>
        <v>0</v>
      </c>
      <c r="NWH36" s="26">
        <f t="shared" si="156"/>
        <v>357993.69349605299</v>
      </c>
      <c r="NWI36" s="26">
        <f t="shared" si="156"/>
        <v>0</v>
      </c>
      <c r="NWJ36" s="26">
        <f t="shared" si="156"/>
        <v>0</v>
      </c>
      <c r="NWK36" s="26">
        <f t="shared" si="156"/>
        <v>0</v>
      </c>
      <c r="NWL36" s="26">
        <f t="shared" si="156"/>
        <v>0</v>
      </c>
      <c r="NWM36" s="26">
        <f t="shared" si="156"/>
        <v>0</v>
      </c>
      <c r="NWN36" s="26">
        <f t="shared" si="156"/>
        <v>357993.69349605299</v>
      </c>
      <c r="NWO36" s="26">
        <f t="shared" si="156"/>
        <v>0</v>
      </c>
      <c r="NWP36" s="26">
        <f t="shared" si="156"/>
        <v>0</v>
      </c>
      <c r="NWQ36" s="26">
        <f t="shared" si="156"/>
        <v>0</v>
      </c>
      <c r="NWR36" s="26">
        <f t="shared" si="156"/>
        <v>0</v>
      </c>
      <c r="NWS36" s="26">
        <f t="shared" si="156"/>
        <v>0</v>
      </c>
      <c r="NWT36" s="26">
        <f t="shared" si="156"/>
        <v>357993.69349605299</v>
      </c>
      <c r="NWU36" s="26">
        <f t="shared" si="156"/>
        <v>0</v>
      </c>
      <c r="NWV36" s="26">
        <f t="shared" si="156"/>
        <v>0</v>
      </c>
      <c r="NWW36" s="26">
        <f t="shared" si="156"/>
        <v>0</v>
      </c>
      <c r="NWX36" s="26">
        <f t="shared" si="156"/>
        <v>0</v>
      </c>
      <c r="NWY36" s="26">
        <f t="shared" si="156"/>
        <v>0</v>
      </c>
      <c r="NWZ36" s="26">
        <f t="shared" si="156"/>
        <v>357993.69349605299</v>
      </c>
      <c r="NXA36" s="26">
        <f t="shared" si="156"/>
        <v>0</v>
      </c>
      <c r="NXB36" s="26">
        <f t="shared" si="156"/>
        <v>0</v>
      </c>
      <c r="NXC36" s="26">
        <f t="shared" si="156"/>
        <v>0</v>
      </c>
      <c r="NXD36" s="26">
        <f t="shared" si="156"/>
        <v>0</v>
      </c>
      <c r="NXE36" s="26">
        <f t="shared" si="156"/>
        <v>0</v>
      </c>
      <c r="NXF36" s="26">
        <f t="shared" si="156"/>
        <v>357993.69349605299</v>
      </c>
      <c r="NXG36" s="26">
        <f t="shared" si="156"/>
        <v>0</v>
      </c>
      <c r="NXH36" s="26">
        <f t="shared" si="156"/>
        <v>0</v>
      </c>
      <c r="NXI36" s="26">
        <f t="shared" si="156"/>
        <v>0</v>
      </c>
      <c r="NXJ36" s="26">
        <f t="shared" si="156"/>
        <v>0</v>
      </c>
      <c r="NXK36" s="26">
        <f t="shared" si="156"/>
        <v>0</v>
      </c>
      <c r="NXL36" s="26">
        <f t="shared" si="156"/>
        <v>357993.69349605299</v>
      </c>
      <c r="NXM36" s="26">
        <f t="shared" si="156"/>
        <v>0</v>
      </c>
      <c r="NXN36" s="26">
        <f t="shared" si="156"/>
        <v>0</v>
      </c>
      <c r="NXO36" s="26">
        <f t="shared" si="156"/>
        <v>0</v>
      </c>
      <c r="NXP36" s="26">
        <f t="shared" si="156"/>
        <v>0</v>
      </c>
      <c r="NXQ36" s="26">
        <f t="shared" si="156"/>
        <v>0</v>
      </c>
      <c r="NXR36" s="26">
        <f t="shared" si="156"/>
        <v>357993.69349605299</v>
      </c>
      <c r="NXS36" s="26">
        <f t="shared" si="156"/>
        <v>0</v>
      </c>
      <c r="NXT36" s="26">
        <f t="shared" si="156"/>
        <v>0</v>
      </c>
      <c r="NXU36" s="26">
        <f t="shared" si="156"/>
        <v>0</v>
      </c>
      <c r="NXV36" s="26">
        <f t="shared" si="156"/>
        <v>0</v>
      </c>
      <c r="NXW36" s="26">
        <f t="shared" si="156"/>
        <v>0</v>
      </c>
      <c r="NXX36" s="26">
        <f t="shared" si="156"/>
        <v>357993.69349605299</v>
      </c>
      <c r="NXY36" s="26">
        <f t="shared" si="156"/>
        <v>0</v>
      </c>
      <c r="NXZ36" s="26">
        <f t="shared" si="156"/>
        <v>0</v>
      </c>
      <c r="NYA36" s="26">
        <f t="shared" si="156"/>
        <v>0</v>
      </c>
      <c r="NYB36" s="26">
        <f t="shared" si="156"/>
        <v>0</v>
      </c>
      <c r="NYC36" s="26">
        <f t="shared" si="156"/>
        <v>0</v>
      </c>
      <c r="NYD36" s="26">
        <f t="shared" si="156"/>
        <v>357993.69349605299</v>
      </c>
      <c r="NYE36" s="26">
        <f t="shared" si="156"/>
        <v>0</v>
      </c>
      <c r="NYF36" s="26">
        <f t="shared" si="156"/>
        <v>0</v>
      </c>
      <c r="NYG36" s="26">
        <f t="shared" ref="NYG36:OAR36" si="157">SUM(NYA34:NYA37)</f>
        <v>0</v>
      </c>
      <c r="NYH36" s="26">
        <f t="shared" si="157"/>
        <v>0</v>
      </c>
      <c r="NYI36" s="26">
        <f t="shared" si="157"/>
        <v>0</v>
      </c>
      <c r="NYJ36" s="26">
        <f t="shared" si="157"/>
        <v>357993.69349605299</v>
      </c>
      <c r="NYK36" s="26">
        <f t="shared" si="157"/>
        <v>0</v>
      </c>
      <c r="NYL36" s="26">
        <f t="shared" si="157"/>
        <v>0</v>
      </c>
      <c r="NYM36" s="26">
        <f t="shared" si="157"/>
        <v>0</v>
      </c>
      <c r="NYN36" s="26">
        <f t="shared" si="157"/>
        <v>0</v>
      </c>
      <c r="NYO36" s="26">
        <f t="shared" si="157"/>
        <v>0</v>
      </c>
      <c r="NYP36" s="26">
        <f t="shared" si="157"/>
        <v>357993.69349605299</v>
      </c>
      <c r="NYQ36" s="26">
        <f t="shared" si="157"/>
        <v>0</v>
      </c>
      <c r="NYR36" s="26">
        <f t="shared" si="157"/>
        <v>0</v>
      </c>
      <c r="NYS36" s="26">
        <f t="shared" si="157"/>
        <v>0</v>
      </c>
      <c r="NYT36" s="26">
        <f t="shared" si="157"/>
        <v>0</v>
      </c>
      <c r="NYU36" s="26">
        <f t="shared" si="157"/>
        <v>0</v>
      </c>
      <c r="NYV36" s="26">
        <f t="shared" si="157"/>
        <v>357993.69349605299</v>
      </c>
      <c r="NYW36" s="26">
        <f t="shared" si="157"/>
        <v>0</v>
      </c>
      <c r="NYX36" s="26">
        <f t="shared" si="157"/>
        <v>0</v>
      </c>
      <c r="NYY36" s="26">
        <f t="shared" si="157"/>
        <v>0</v>
      </c>
      <c r="NYZ36" s="26">
        <f t="shared" si="157"/>
        <v>0</v>
      </c>
      <c r="NZA36" s="26">
        <f t="shared" si="157"/>
        <v>0</v>
      </c>
      <c r="NZB36" s="26">
        <f t="shared" si="157"/>
        <v>357993.69349605299</v>
      </c>
      <c r="NZC36" s="26">
        <f t="shared" si="157"/>
        <v>0</v>
      </c>
      <c r="NZD36" s="26">
        <f t="shared" si="157"/>
        <v>0</v>
      </c>
      <c r="NZE36" s="26">
        <f t="shared" si="157"/>
        <v>0</v>
      </c>
      <c r="NZF36" s="26">
        <f t="shared" si="157"/>
        <v>0</v>
      </c>
      <c r="NZG36" s="26">
        <f t="shared" si="157"/>
        <v>0</v>
      </c>
      <c r="NZH36" s="26">
        <f t="shared" si="157"/>
        <v>357993.69349605299</v>
      </c>
      <c r="NZI36" s="26">
        <f t="shared" si="157"/>
        <v>0</v>
      </c>
      <c r="NZJ36" s="26">
        <f t="shared" si="157"/>
        <v>0</v>
      </c>
      <c r="NZK36" s="26">
        <f t="shared" si="157"/>
        <v>0</v>
      </c>
      <c r="NZL36" s="26">
        <f t="shared" si="157"/>
        <v>0</v>
      </c>
      <c r="NZM36" s="26">
        <f t="shared" si="157"/>
        <v>0</v>
      </c>
      <c r="NZN36" s="26">
        <f t="shared" si="157"/>
        <v>357993.69349605299</v>
      </c>
      <c r="NZO36" s="26">
        <f t="shared" si="157"/>
        <v>0</v>
      </c>
      <c r="NZP36" s="26">
        <f t="shared" si="157"/>
        <v>0</v>
      </c>
      <c r="NZQ36" s="26">
        <f t="shared" si="157"/>
        <v>0</v>
      </c>
      <c r="NZR36" s="26">
        <f t="shared" si="157"/>
        <v>0</v>
      </c>
      <c r="NZS36" s="26">
        <f t="shared" si="157"/>
        <v>0</v>
      </c>
      <c r="NZT36" s="26">
        <f t="shared" si="157"/>
        <v>357993.69349605299</v>
      </c>
      <c r="NZU36" s="26">
        <f t="shared" si="157"/>
        <v>0</v>
      </c>
      <c r="NZV36" s="26">
        <f t="shared" si="157"/>
        <v>0</v>
      </c>
      <c r="NZW36" s="26">
        <f t="shared" si="157"/>
        <v>0</v>
      </c>
      <c r="NZX36" s="26">
        <f t="shared" si="157"/>
        <v>0</v>
      </c>
      <c r="NZY36" s="26">
        <f t="shared" si="157"/>
        <v>0</v>
      </c>
      <c r="NZZ36" s="26">
        <f t="shared" si="157"/>
        <v>357993.69349605299</v>
      </c>
      <c r="OAA36" s="26">
        <f t="shared" si="157"/>
        <v>0</v>
      </c>
      <c r="OAB36" s="26">
        <f t="shared" si="157"/>
        <v>0</v>
      </c>
      <c r="OAC36" s="26">
        <f t="shared" si="157"/>
        <v>0</v>
      </c>
      <c r="OAD36" s="26">
        <f t="shared" si="157"/>
        <v>0</v>
      </c>
      <c r="OAE36" s="26">
        <f t="shared" si="157"/>
        <v>0</v>
      </c>
      <c r="OAF36" s="26">
        <f t="shared" si="157"/>
        <v>357993.69349605299</v>
      </c>
      <c r="OAG36" s="26">
        <f t="shared" si="157"/>
        <v>0</v>
      </c>
      <c r="OAH36" s="26">
        <f t="shared" si="157"/>
        <v>0</v>
      </c>
      <c r="OAI36" s="26">
        <f t="shared" si="157"/>
        <v>0</v>
      </c>
      <c r="OAJ36" s="26">
        <f t="shared" si="157"/>
        <v>0</v>
      </c>
      <c r="OAK36" s="26">
        <f t="shared" si="157"/>
        <v>0</v>
      </c>
      <c r="OAL36" s="26">
        <f t="shared" si="157"/>
        <v>357993.69349605299</v>
      </c>
      <c r="OAM36" s="26">
        <f t="shared" si="157"/>
        <v>0</v>
      </c>
      <c r="OAN36" s="26">
        <f t="shared" si="157"/>
        <v>0</v>
      </c>
      <c r="OAO36" s="26">
        <f t="shared" si="157"/>
        <v>0</v>
      </c>
      <c r="OAP36" s="26">
        <f t="shared" si="157"/>
        <v>0</v>
      </c>
      <c r="OAQ36" s="26">
        <f t="shared" si="157"/>
        <v>0</v>
      </c>
      <c r="OAR36" s="26">
        <f t="shared" si="157"/>
        <v>357993.69349605299</v>
      </c>
      <c r="OAS36" s="26">
        <f t="shared" ref="OAS36:ODD36" si="158">SUM(OAM34:OAM37)</f>
        <v>0</v>
      </c>
      <c r="OAT36" s="26">
        <f t="shared" si="158"/>
        <v>0</v>
      </c>
      <c r="OAU36" s="26">
        <f t="shared" si="158"/>
        <v>0</v>
      </c>
      <c r="OAV36" s="26">
        <f t="shared" si="158"/>
        <v>0</v>
      </c>
      <c r="OAW36" s="26">
        <f t="shared" si="158"/>
        <v>0</v>
      </c>
      <c r="OAX36" s="26">
        <f t="shared" si="158"/>
        <v>357993.69349605299</v>
      </c>
      <c r="OAY36" s="26">
        <f t="shared" si="158"/>
        <v>0</v>
      </c>
      <c r="OAZ36" s="26">
        <f t="shared" si="158"/>
        <v>0</v>
      </c>
      <c r="OBA36" s="26">
        <f t="shared" si="158"/>
        <v>0</v>
      </c>
      <c r="OBB36" s="26">
        <f t="shared" si="158"/>
        <v>0</v>
      </c>
      <c r="OBC36" s="26">
        <f t="shared" si="158"/>
        <v>0</v>
      </c>
      <c r="OBD36" s="26">
        <f t="shared" si="158"/>
        <v>357993.69349605299</v>
      </c>
      <c r="OBE36" s="26">
        <f t="shared" si="158"/>
        <v>0</v>
      </c>
      <c r="OBF36" s="26">
        <f t="shared" si="158"/>
        <v>0</v>
      </c>
      <c r="OBG36" s="26">
        <f t="shared" si="158"/>
        <v>0</v>
      </c>
      <c r="OBH36" s="26">
        <f t="shared" si="158"/>
        <v>0</v>
      </c>
      <c r="OBI36" s="26">
        <f t="shared" si="158"/>
        <v>0</v>
      </c>
      <c r="OBJ36" s="26">
        <f t="shared" si="158"/>
        <v>357993.69349605299</v>
      </c>
      <c r="OBK36" s="26">
        <f t="shared" si="158"/>
        <v>0</v>
      </c>
      <c r="OBL36" s="26">
        <f t="shared" si="158"/>
        <v>0</v>
      </c>
      <c r="OBM36" s="26">
        <f t="shared" si="158"/>
        <v>0</v>
      </c>
      <c r="OBN36" s="26">
        <f t="shared" si="158"/>
        <v>0</v>
      </c>
      <c r="OBO36" s="26">
        <f t="shared" si="158"/>
        <v>0</v>
      </c>
      <c r="OBP36" s="26">
        <f t="shared" si="158"/>
        <v>357993.69349605299</v>
      </c>
      <c r="OBQ36" s="26">
        <f t="shared" si="158"/>
        <v>0</v>
      </c>
      <c r="OBR36" s="26">
        <f t="shared" si="158"/>
        <v>0</v>
      </c>
      <c r="OBS36" s="26">
        <f t="shared" si="158"/>
        <v>0</v>
      </c>
      <c r="OBT36" s="26">
        <f t="shared" si="158"/>
        <v>0</v>
      </c>
      <c r="OBU36" s="26">
        <f t="shared" si="158"/>
        <v>0</v>
      </c>
      <c r="OBV36" s="26">
        <f t="shared" si="158"/>
        <v>357993.69349605299</v>
      </c>
      <c r="OBW36" s="26">
        <f t="shared" si="158"/>
        <v>0</v>
      </c>
      <c r="OBX36" s="26">
        <f t="shared" si="158"/>
        <v>0</v>
      </c>
      <c r="OBY36" s="26">
        <f t="shared" si="158"/>
        <v>0</v>
      </c>
      <c r="OBZ36" s="26">
        <f t="shared" si="158"/>
        <v>0</v>
      </c>
      <c r="OCA36" s="26">
        <f t="shared" si="158"/>
        <v>0</v>
      </c>
      <c r="OCB36" s="26">
        <f t="shared" si="158"/>
        <v>357993.69349605299</v>
      </c>
      <c r="OCC36" s="26">
        <f t="shared" si="158"/>
        <v>0</v>
      </c>
      <c r="OCD36" s="26">
        <f t="shared" si="158"/>
        <v>0</v>
      </c>
      <c r="OCE36" s="26">
        <f t="shared" si="158"/>
        <v>0</v>
      </c>
      <c r="OCF36" s="26">
        <f t="shared" si="158"/>
        <v>0</v>
      </c>
      <c r="OCG36" s="26">
        <f t="shared" si="158"/>
        <v>0</v>
      </c>
      <c r="OCH36" s="26">
        <f t="shared" si="158"/>
        <v>357993.69349605299</v>
      </c>
      <c r="OCI36" s="26">
        <f t="shared" si="158"/>
        <v>0</v>
      </c>
      <c r="OCJ36" s="26">
        <f t="shared" si="158"/>
        <v>0</v>
      </c>
      <c r="OCK36" s="26">
        <f t="shared" si="158"/>
        <v>0</v>
      </c>
      <c r="OCL36" s="26">
        <f t="shared" si="158"/>
        <v>0</v>
      </c>
      <c r="OCM36" s="26">
        <f t="shared" si="158"/>
        <v>0</v>
      </c>
      <c r="OCN36" s="26">
        <f t="shared" si="158"/>
        <v>357993.69349605299</v>
      </c>
      <c r="OCO36" s="26">
        <f t="shared" si="158"/>
        <v>0</v>
      </c>
      <c r="OCP36" s="26">
        <f t="shared" si="158"/>
        <v>0</v>
      </c>
      <c r="OCQ36" s="26">
        <f t="shared" si="158"/>
        <v>0</v>
      </c>
      <c r="OCR36" s="26">
        <f t="shared" si="158"/>
        <v>0</v>
      </c>
      <c r="OCS36" s="26">
        <f t="shared" si="158"/>
        <v>0</v>
      </c>
      <c r="OCT36" s="26">
        <f t="shared" si="158"/>
        <v>357993.69349605299</v>
      </c>
      <c r="OCU36" s="26">
        <f t="shared" si="158"/>
        <v>0</v>
      </c>
      <c r="OCV36" s="26">
        <f t="shared" si="158"/>
        <v>0</v>
      </c>
      <c r="OCW36" s="26">
        <f t="shared" si="158"/>
        <v>0</v>
      </c>
      <c r="OCX36" s="26">
        <f t="shared" si="158"/>
        <v>0</v>
      </c>
      <c r="OCY36" s="26">
        <f t="shared" si="158"/>
        <v>0</v>
      </c>
      <c r="OCZ36" s="26">
        <f t="shared" si="158"/>
        <v>357993.69349605299</v>
      </c>
      <c r="ODA36" s="26">
        <f t="shared" si="158"/>
        <v>0</v>
      </c>
      <c r="ODB36" s="26">
        <f t="shared" si="158"/>
        <v>0</v>
      </c>
      <c r="ODC36" s="26">
        <f t="shared" si="158"/>
        <v>0</v>
      </c>
      <c r="ODD36" s="26">
        <f t="shared" si="158"/>
        <v>0</v>
      </c>
      <c r="ODE36" s="26">
        <f t="shared" ref="ODE36:OFP36" si="159">SUM(OCY34:OCY37)</f>
        <v>0</v>
      </c>
      <c r="ODF36" s="26">
        <f t="shared" si="159"/>
        <v>357993.69349605299</v>
      </c>
      <c r="ODG36" s="26">
        <f t="shared" si="159"/>
        <v>0</v>
      </c>
      <c r="ODH36" s="26">
        <f t="shared" si="159"/>
        <v>0</v>
      </c>
      <c r="ODI36" s="26">
        <f t="shared" si="159"/>
        <v>0</v>
      </c>
      <c r="ODJ36" s="26">
        <f t="shared" si="159"/>
        <v>0</v>
      </c>
      <c r="ODK36" s="26">
        <f t="shared" si="159"/>
        <v>0</v>
      </c>
      <c r="ODL36" s="26">
        <f t="shared" si="159"/>
        <v>357993.69349605299</v>
      </c>
      <c r="ODM36" s="26">
        <f t="shared" si="159"/>
        <v>0</v>
      </c>
      <c r="ODN36" s="26">
        <f t="shared" si="159"/>
        <v>0</v>
      </c>
      <c r="ODO36" s="26">
        <f t="shared" si="159"/>
        <v>0</v>
      </c>
      <c r="ODP36" s="26">
        <f t="shared" si="159"/>
        <v>0</v>
      </c>
      <c r="ODQ36" s="26">
        <f t="shared" si="159"/>
        <v>0</v>
      </c>
      <c r="ODR36" s="26">
        <f t="shared" si="159"/>
        <v>357993.69349605299</v>
      </c>
      <c r="ODS36" s="26">
        <f t="shared" si="159"/>
        <v>0</v>
      </c>
      <c r="ODT36" s="26">
        <f t="shared" si="159"/>
        <v>0</v>
      </c>
      <c r="ODU36" s="26">
        <f t="shared" si="159"/>
        <v>0</v>
      </c>
      <c r="ODV36" s="26">
        <f t="shared" si="159"/>
        <v>0</v>
      </c>
      <c r="ODW36" s="26">
        <f t="shared" si="159"/>
        <v>0</v>
      </c>
      <c r="ODX36" s="26">
        <f t="shared" si="159"/>
        <v>357993.69349605299</v>
      </c>
      <c r="ODY36" s="26">
        <f t="shared" si="159"/>
        <v>0</v>
      </c>
      <c r="ODZ36" s="26">
        <f t="shared" si="159"/>
        <v>0</v>
      </c>
      <c r="OEA36" s="26">
        <f t="shared" si="159"/>
        <v>0</v>
      </c>
      <c r="OEB36" s="26">
        <f t="shared" si="159"/>
        <v>0</v>
      </c>
      <c r="OEC36" s="26">
        <f t="shared" si="159"/>
        <v>0</v>
      </c>
      <c r="OED36" s="26">
        <f t="shared" si="159"/>
        <v>357993.69349605299</v>
      </c>
      <c r="OEE36" s="26">
        <f t="shared" si="159"/>
        <v>0</v>
      </c>
      <c r="OEF36" s="26">
        <f t="shared" si="159"/>
        <v>0</v>
      </c>
      <c r="OEG36" s="26">
        <f t="shared" si="159"/>
        <v>0</v>
      </c>
      <c r="OEH36" s="26">
        <f t="shared" si="159"/>
        <v>0</v>
      </c>
      <c r="OEI36" s="26">
        <f t="shared" si="159"/>
        <v>0</v>
      </c>
      <c r="OEJ36" s="26">
        <f t="shared" si="159"/>
        <v>357993.69349605299</v>
      </c>
      <c r="OEK36" s="26">
        <f t="shared" si="159"/>
        <v>0</v>
      </c>
      <c r="OEL36" s="26">
        <f t="shared" si="159"/>
        <v>0</v>
      </c>
      <c r="OEM36" s="26">
        <f t="shared" si="159"/>
        <v>0</v>
      </c>
      <c r="OEN36" s="26">
        <f t="shared" si="159"/>
        <v>0</v>
      </c>
      <c r="OEO36" s="26">
        <f t="shared" si="159"/>
        <v>0</v>
      </c>
      <c r="OEP36" s="26">
        <f t="shared" si="159"/>
        <v>357993.69349605299</v>
      </c>
      <c r="OEQ36" s="26">
        <f t="shared" si="159"/>
        <v>0</v>
      </c>
      <c r="OER36" s="26">
        <f t="shared" si="159"/>
        <v>0</v>
      </c>
      <c r="OES36" s="26">
        <f t="shared" si="159"/>
        <v>0</v>
      </c>
      <c r="OET36" s="26">
        <f t="shared" si="159"/>
        <v>0</v>
      </c>
      <c r="OEU36" s="26">
        <f t="shared" si="159"/>
        <v>0</v>
      </c>
      <c r="OEV36" s="26">
        <f t="shared" si="159"/>
        <v>357993.69349605299</v>
      </c>
      <c r="OEW36" s="26">
        <f t="shared" si="159"/>
        <v>0</v>
      </c>
      <c r="OEX36" s="26">
        <f t="shared" si="159"/>
        <v>0</v>
      </c>
      <c r="OEY36" s="26">
        <f t="shared" si="159"/>
        <v>0</v>
      </c>
      <c r="OEZ36" s="26">
        <f t="shared" si="159"/>
        <v>0</v>
      </c>
      <c r="OFA36" s="26">
        <f t="shared" si="159"/>
        <v>0</v>
      </c>
      <c r="OFB36" s="26">
        <f t="shared" si="159"/>
        <v>357993.69349605299</v>
      </c>
      <c r="OFC36" s="26">
        <f t="shared" si="159"/>
        <v>0</v>
      </c>
      <c r="OFD36" s="26">
        <f t="shared" si="159"/>
        <v>0</v>
      </c>
      <c r="OFE36" s="26">
        <f t="shared" si="159"/>
        <v>0</v>
      </c>
      <c r="OFF36" s="26">
        <f t="shared" si="159"/>
        <v>0</v>
      </c>
      <c r="OFG36" s="26">
        <f t="shared" si="159"/>
        <v>0</v>
      </c>
      <c r="OFH36" s="26">
        <f t="shared" si="159"/>
        <v>357993.69349605299</v>
      </c>
      <c r="OFI36" s="26">
        <f t="shared" si="159"/>
        <v>0</v>
      </c>
      <c r="OFJ36" s="26">
        <f t="shared" si="159"/>
        <v>0</v>
      </c>
      <c r="OFK36" s="26">
        <f t="shared" si="159"/>
        <v>0</v>
      </c>
      <c r="OFL36" s="26">
        <f t="shared" si="159"/>
        <v>0</v>
      </c>
      <c r="OFM36" s="26">
        <f t="shared" si="159"/>
        <v>0</v>
      </c>
      <c r="OFN36" s="26">
        <f t="shared" si="159"/>
        <v>357993.69349605299</v>
      </c>
      <c r="OFO36" s="26">
        <f t="shared" si="159"/>
        <v>0</v>
      </c>
      <c r="OFP36" s="26">
        <f t="shared" si="159"/>
        <v>0</v>
      </c>
      <c r="OFQ36" s="26">
        <f t="shared" ref="OFQ36:OIB36" si="160">SUM(OFK34:OFK37)</f>
        <v>0</v>
      </c>
      <c r="OFR36" s="26">
        <f t="shared" si="160"/>
        <v>0</v>
      </c>
      <c r="OFS36" s="26">
        <f t="shared" si="160"/>
        <v>0</v>
      </c>
      <c r="OFT36" s="26">
        <f t="shared" si="160"/>
        <v>357993.69349605299</v>
      </c>
      <c r="OFU36" s="26">
        <f t="shared" si="160"/>
        <v>0</v>
      </c>
      <c r="OFV36" s="26">
        <f t="shared" si="160"/>
        <v>0</v>
      </c>
      <c r="OFW36" s="26">
        <f t="shared" si="160"/>
        <v>0</v>
      </c>
      <c r="OFX36" s="26">
        <f t="shared" si="160"/>
        <v>0</v>
      </c>
      <c r="OFY36" s="26">
        <f t="shared" si="160"/>
        <v>0</v>
      </c>
      <c r="OFZ36" s="26">
        <f t="shared" si="160"/>
        <v>357993.69349605299</v>
      </c>
      <c r="OGA36" s="26">
        <f t="shared" si="160"/>
        <v>0</v>
      </c>
      <c r="OGB36" s="26">
        <f t="shared" si="160"/>
        <v>0</v>
      </c>
      <c r="OGC36" s="26">
        <f t="shared" si="160"/>
        <v>0</v>
      </c>
      <c r="OGD36" s="26">
        <f t="shared" si="160"/>
        <v>0</v>
      </c>
      <c r="OGE36" s="26">
        <f t="shared" si="160"/>
        <v>0</v>
      </c>
      <c r="OGF36" s="26">
        <f t="shared" si="160"/>
        <v>357993.69349605299</v>
      </c>
      <c r="OGG36" s="26">
        <f t="shared" si="160"/>
        <v>0</v>
      </c>
      <c r="OGH36" s="26">
        <f t="shared" si="160"/>
        <v>0</v>
      </c>
      <c r="OGI36" s="26">
        <f t="shared" si="160"/>
        <v>0</v>
      </c>
      <c r="OGJ36" s="26">
        <f t="shared" si="160"/>
        <v>0</v>
      </c>
      <c r="OGK36" s="26">
        <f t="shared" si="160"/>
        <v>0</v>
      </c>
      <c r="OGL36" s="26">
        <f t="shared" si="160"/>
        <v>357993.69349605299</v>
      </c>
      <c r="OGM36" s="26">
        <f t="shared" si="160"/>
        <v>0</v>
      </c>
      <c r="OGN36" s="26">
        <f t="shared" si="160"/>
        <v>0</v>
      </c>
      <c r="OGO36" s="26">
        <f t="shared" si="160"/>
        <v>0</v>
      </c>
      <c r="OGP36" s="26">
        <f t="shared" si="160"/>
        <v>0</v>
      </c>
      <c r="OGQ36" s="26">
        <f t="shared" si="160"/>
        <v>0</v>
      </c>
      <c r="OGR36" s="26">
        <f t="shared" si="160"/>
        <v>357993.69349605299</v>
      </c>
      <c r="OGS36" s="26">
        <f t="shared" si="160"/>
        <v>0</v>
      </c>
      <c r="OGT36" s="26">
        <f t="shared" si="160"/>
        <v>0</v>
      </c>
      <c r="OGU36" s="26">
        <f t="shared" si="160"/>
        <v>0</v>
      </c>
      <c r="OGV36" s="26">
        <f t="shared" si="160"/>
        <v>0</v>
      </c>
      <c r="OGW36" s="26">
        <f t="shared" si="160"/>
        <v>0</v>
      </c>
      <c r="OGX36" s="26">
        <f t="shared" si="160"/>
        <v>357993.69349605299</v>
      </c>
      <c r="OGY36" s="26">
        <f t="shared" si="160"/>
        <v>0</v>
      </c>
      <c r="OGZ36" s="26">
        <f t="shared" si="160"/>
        <v>0</v>
      </c>
      <c r="OHA36" s="26">
        <f t="shared" si="160"/>
        <v>0</v>
      </c>
      <c r="OHB36" s="26">
        <f t="shared" si="160"/>
        <v>0</v>
      </c>
      <c r="OHC36" s="26">
        <f t="shared" si="160"/>
        <v>0</v>
      </c>
      <c r="OHD36" s="26">
        <f t="shared" si="160"/>
        <v>357993.69349605299</v>
      </c>
      <c r="OHE36" s="26">
        <f t="shared" si="160"/>
        <v>0</v>
      </c>
      <c r="OHF36" s="26">
        <f t="shared" si="160"/>
        <v>0</v>
      </c>
      <c r="OHG36" s="26">
        <f t="shared" si="160"/>
        <v>0</v>
      </c>
      <c r="OHH36" s="26">
        <f t="shared" si="160"/>
        <v>0</v>
      </c>
      <c r="OHI36" s="26">
        <f t="shared" si="160"/>
        <v>0</v>
      </c>
      <c r="OHJ36" s="26">
        <f t="shared" si="160"/>
        <v>357993.69349605299</v>
      </c>
      <c r="OHK36" s="26">
        <f t="shared" si="160"/>
        <v>0</v>
      </c>
      <c r="OHL36" s="26">
        <f t="shared" si="160"/>
        <v>0</v>
      </c>
      <c r="OHM36" s="26">
        <f t="shared" si="160"/>
        <v>0</v>
      </c>
      <c r="OHN36" s="26">
        <f t="shared" si="160"/>
        <v>0</v>
      </c>
      <c r="OHO36" s="26">
        <f t="shared" si="160"/>
        <v>0</v>
      </c>
      <c r="OHP36" s="26">
        <f t="shared" si="160"/>
        <v>357993.69349605299</v>
      </c>
      <c r="OHQ36" s="26">
        <f t="shared" si="160"/>
        <v>0</v>
      </c>
      <c r="OHR36" s="26">
        <f t="shared" si="160"/>
        <v>0</v>
      </c>
      <c r="OHS36" s="26">
        <f t="shared" si="160"/>
        <v>0</v>
      </c>
      <c r="OHT36" s="26">
        <f t="shared" si="160"/>
        <v>0</v>
      </c>
      <c r="OHU36" s="26">
        <f t="shared" si="160"/>
        <v>0</v>
      </c>
      <c r="OHV36" s="26">
        <f t="shared" si="160"/>
        <v>357993.69349605299</v>
      </c>
      <c r="OHW36" s="26">
        <f t="shared" si="160"/>
        <v>0</v>
      </c>
      <c r="OHX36" s="26">
        <f t="shared" si="160"/>
        <v>0</v>
      </c>
      <c r="OHY36" s="26">
        <f t="shared" si="160"/>
        <v>0</v>
      </c>
      <c r="OHZ36" s="26">
        <f t="shared" si="160"/>
        <v>0</v>
      </c>
      <c r="OIA36" s="26">
        <f t="shared" si="160"/>
        <v>0</v>
      </c>
      <c r="OIB36" s="26">
        <f t="shared" si="160"/>
        <v>357993.69349605299</v>
      </c>
      <c r="OIC36" s="26">
        <f t="shared" ref="OIC36:OKN36" si="161">SUM(OHW34:OHW37)</f>
        <v>0</v>
      </c>
      <c r="OID36" s="26">
        <f t="shared" si="161"/>
        <v>0</v>
      </c>
      <c r="OIE36" s="26">
        <f t="shared" si="161"/>
        <v>0</v>
      </c>
      <c r="OIF36" s="26">
        <f t="shared" si="161"/>
        <v>0</v>
      </c>
      <c r="OIG36" s="26">
        <f t="shared" si="161"/>
        <v>0</v>
      </c>
      <c r="OIH36" s="26">
        <f t="shared" si="161"/>
        <v>357993.69349605299</v>
      </c>
      <c r="OII36" s="26">
        <f t="shared" si="161"/>
        <v>0</v>
      </c>
      <c r="OIJ36" s="26">
        <f t="shared" si="161"/>
        <v>0</v>
      </c>
      <c r="OIK36" s="26">
        <f t="shared" si="161"/>
        <v>0</v>
      </c>
      <c r="OIL36" s="26">
        <f t="shared" si="161"/>
        <v>0</v>
      </c>
      <c r="OIM36" s="26">
        <f t="shared" si="161"/>
        <v>0</v>
      </c>
      <c r="OIN36" s="26">
        <f t="shared" si="161"/>
        <v>357993.69349605299</v>
      </c>
      <c r="OIO36" s="26">
        <f t="shared" si="161"/>
        <v>0</v>
      </c>
      <c r="OIP36" s="26">
        <f t="shared" si="161"/>
        <v>0</v>
      </c>
      <c r="OIQ36" s="26">
        <f t="shared" si="161"/>
        <v>0</v>
      </c>
      <c r="OIR36" s="26">
        <f t="shared" si="161"/>
        <v>0</v>
      </c>
      <c r="OIS36" s="26">
        <f t="shared" si="161"/>
        <v>0</v>
      </c>
      <c r="OIT36" s="26">
        <f t="shared" si="161"/>
        <v>357993.69349605299</v>
      </c>
      <c r="OIU36" s="26">
        <f t="shared" si="161"/>
        <v>0</v>
      </c>
      <c r="OIV36" s="26">
        <f t="shared" si="161"/>
        <v>0</v>
      </c>
      <c r="OIW36" s="26">
        <f t="shared" si="161"/>
        <v>0</v>
      </c>
      <c r="OIX36" s="26">
        <f t="shared" si="161"/>
        <v>0</v>
      </c>
      <c r="OIY36" s="26">
        <f t="shared" si="161"/>
        <v>0</v>
      </c>
      <c r="OIZ36" s="26">
        <f t="shared" si="161"/>
        <v>357993.69349605299</v>
      </c>
      <c r="OJA36" s="26">
        <f t="shared" si="161"/>
        <v>0</v>
      </c>
      <c r="OJB36" s="26">
        <f t="shared" si="161"/>
        <v>0</v>
      </c>
      <c r="OJC36" s="26">
        <f t="shared" si="161"/>
        <v>0</v>
      </c>
      <c r="OJD36" s="26">
        <f t="shared" si="161"/>
        <v>0</v>
      </c>
      <c r="OJE36" s="26">
        <f t="shared" si="161"/>
        <v>0</v>
      </c>
      <c r="OJF36" s="26">
        <f t="shared" si="161"/>
        <v>357993.69349605299</v>
      </c>
      <c r="OJG36" s="26">
        <f t="shared" si="161"/>
        <v>0</v>
      </c>
      <c r="OJH36" s="26">
        <f t="shared" si="161"/>
        <v>0</v>
      </c>
      <c r="OJI36" s="26">
        <f t="shared" si="161"/>
        <v>0</v>
      </c>
      <c r="OJJ36" s="26">
        <f t="shared" si="161"/>
        <v>0</v>
      </c>
      <c r="OJK36" s="26">
        <f t="shared" si="161"/>
        <v>0</v>
      </c>
      <c r="OJL36" s="26">
        <f t="shared" si="161"/>
        <v>357993.69349605299</v>
      </c>
      <c r="OJM36" s="26">
        <f t="shared" si="161"/>
        <v>0</v>
      </c>
      <c r="OJN36" s="26">
        <f t="shared" si="161"/>
        <v>0</v>
      </c>
      <c r="OJO36" s="26">
        <f t="shared" si="161"/>
        <v>0</v>
      </c>
      <c r="OJP36" s="26">
        <f t="shared" si="161"/>
        <v>0</v>
      </c>
      <c r="OJQ36" s="26">
        <f t="shared" si="161"/>
        <v>0</v>
      </c>
      <c r="OJR36" s="26">
        <f t="shared" si="161"/>
        <v>357993.69349605299</v>
      </c>
      <c r="OJS36" s="26">
        <f t="shared" si="161"/>
        <v>0</v>
      </c>
      <c r="OJT36" s="26">
        <f t="shared" si="161"/>
        <v>0</v>
      </c>
      <c r="OJU36" s="26">
        <f t="shared" si="161"/>
        <v>0</v>
      </c>
      <c r="OJV36" s="26">
        <f t="shared" si="161"/>
        <v>0</v>
      </c>
      <c r="OJW36" s="26">
        <f t="shared" si="161"/>
        <v>0</v>
      </c>
      <c r="OJX36" s="26">
        <f t="shared" si="161"/>
        <v>357993.69349605299</v>
      </c>
      <c r="OJY36" s="26">
        <f t="shared" si="161"/>
        <v>0</v>
      </c>
      <c r="OJZ36" s="26">
        <f t="shared" si="161"/>
        <v>0</v>
      </c>
      <c r="OKA36" s="26">
        <f t="shared" si="161"/>
        <v>0</v>
      </c>
      <c r="OKB36" s="26">
        <f t="shared" si="161"/>
        <v>0</v>
      </c>
      <c r="OKC36" s="26">
        <f t="shared" si="161"/>
        <v>0</v>
      </c>
      <c r="OKD36" s="26">
        <f t="shared" si="161"/>
        <v>357993.69349605299</v>
      </c>
      <c r="OKE36" s="26">
        <f t="shared" si="161"/>
        <v>0</v>
      </c>
      <c r="OKF36" s="26">
        <f t="shared" si="161"/>
        <v>0</v>
      </c>
      <c r="OKG36" s="26">
        <f t="shared" si="161"/>
        <v>0</v>
      </c>
      <c r="OKH36" s="26">
        <f t="shared" si="161"/>
        <v>0</v>
      </c>
      <c r="OKI36" s="26">
        <f t="shared" si="161"/>
        <v>0</v>
      </c>
      <c r="OKJ36" s="26">
        <f t="shared" si="161"/>
        <v>357993.69349605299</v>
      </c>
      <c r="OKK36" s="26">
        <f t="shared" si="161"/>
        <v>0</v>
      </c>
      <c r="OKL36" s="26">
        <f t="shared" si="161"/>
        <v>0</v>
      </c>
      <c r="OKM36" s="26">
        <f t="shared" si="161"/>
        <v>0</v>
      </c>
      <c r="OKN36" s="26">
        <f t="shared" si="161"/>
        <v>0</v>
      </c>
      <c r="OKO36" s="26">
        <f t="shared" ref="OKO36:OMZ36" si="162">SUM(OKI34:OKI37)</f>
        <v>0</v>
      </c>
      <c r="OKP36" s="26">
        <f t="shared" si="162"/>
        <v>357993.69349605299</v>
      </c>
      <c r="OKQ36" s="26">
        <f t="shared" si="162"/>
        <v>0</v>
      </c>
      <c r="OKR36" s="26">
        <f t="shared" si="162"/>
        <v>0</v>
      </c>
      <c r="OKS36" s="26">
        <f t="shared" si="162"/>
        <v>0</v>
      </c>
      <c r="OKT36" s="26">
        <f t="shared" si="162"/>
        <v>0</v>
      </c>
      <c r="OKU36" s="26">
        <f t="shared" si="162"/>
        <v>0</v>
      </c>
      <c r="OKV36" s="26">
        <f t="shared" si="162"/>
        <v>357993.69349605299</v>
      </c>
      <c r="OKW36" s="26">
        <f t="shared" si="162"/>
        <v>0</v>
      </c>
      <c r="OKX36" s="26">
        <f t="shared" si="162"/>
        <v>0</v>
      </c>
      <c r="OKY36" s="26">
        <f t="shared" si="162"/>
        <v>0</v>
      </c>
      <c r="OKZ36" s="26">
        <f t="shared" si="162"/>
        <v>0</v>
      </c>
      <c r="OLA36" s="26">
        <f t="shared" si="162"/>
        <v>0</v>
      </c>
      <c r="OLB36" s="26">
        <f t="shared" si="162"/>
        <v>357993.69349605299</v>
      </c>
      <c r="OLC36" s="26">
        <f t="shared" si="162"/>
        <v>0</v>
      </c>
      <c r="OLD36" s="26">
        <f t="shared" si="162"/>
        <v>0</v>
      </c>
      <c r="OLE36" s="26">
        <f t="shared" si="162"/>
        <v>0</v>
      </c>
      <c r="OLF36" s="26">
        <f t="shared" si="162"/>
        <v>0</v>
      </c>
      <c r="OLG36" s="26">
        <f t="shared" si="162"/>
        <v>0</v>
      </c>
      <c r="OLH36" s="26">
        <f t="shared" si="162"/>
        <v>357993.69349605299</v>
      </c>
      <c r="OLI36" s="26">
        <f t="shared" si="162"/>
        <v>0</v>
      </c>
      <c r="OLJ36" s="26">
        <f t="shared" si="162"/>
        <v>0</v>
      </c>
      <c r="OLK36" s="26">
        <f t="shared" si="162"/>
        <v>0</v>
      </c>
      <c r="OLL36" s="26">
        <f t="shared" si="162"/>
        <v>0</v>
      </c>
      <c r="OLM36" s="26">
        <f t="shared" si="162"/>
        <v>0</v>
      </c>
      <c r="OLN36" s="26">
        <f t="shared" si="162"/>
        <v>357993.69349605299</v>
      </c>
      <c r="OLO36" s="26">
        <f t="shared" si="162"/>
        <v>0</v>
      </c>
      <c r="OLP36" s="26">
        <f t="shared" si="162"/>
        <v>0</v>
      </c>
      <c r="OLQ36" s="26">
        <f t="shared" si="162"/>
        <v>0</v>
      </c>
      <c r="OLR36" s="26">
        <f t="shared" si="162"/>
        <v>0</v>
      </c>
      <c r="OLS36" s="26">
        <f t="shared" si="162"/>
        <v>0</v>
      </c>
      <c r="OLT36" s="26">
        <f t="shared" si="162"/>
        <v>357993.69349605299</v>
      </c>
      <c r="OLU36" s="26">
        <f t="shared" si="162"/>
        <v>0</v>
      </c>
      <c r="OLV36" s="26">
        <f t="shared" si="162"/>
        <v>0</v>
      </c>
      <c r="OLW36" s="26">
        <f t="shared" si="162"/>
        <v>0</v>
      </c>
      <c r="OLX36" s="26">
        <f t="shared" si="162"/>
        <v>0</v>
      </c>
      <c r="OLY36" s="26">
        <f t="shared" si="162"/>
        <v>0</v>
      </c>
      <c r="OLZ36" s="26">
        <f t="shared" si="162"/>
        <v>357993.69349605299</v>
      </c>
      <c r="OMA36" s="26">
        <f t="shared" si="162"/>
        <v>0</v>
      </c>
      <c r="OMB36" s="26">
        <f t="shared" si="162"/>
        <v>0</v>
      </c>
      <c r="OMC36" s="26">
        <f t="shared" si="162"/>
        <v>0</v>
      </c>
      <c r="OMD36" s="26">
        <f t="shared" si="162"/>
        <v>0</v>
      </c>
      <c r="OME36" s="26">
        <f t="shared" si="162"/>
        <v>0</v>
      </c>
      <c r="OMF36" s="26">
        <f t="shared" si="162"/>
        <v>357993.69349605299</v>
      </c>
      <c r="OMG36" s="26">
        <f t="shared" si="162"/>
        <v>0</v>
      </c>
      <c r="OMH36" s="26">
        <f t="shared" si="162"/>
        <v>0</v>
      </c>
      <c r="OMI36" s="26">
        <f t="shared" si="162"/>
        <v>0</v>
      </c>
      <c r="OMJ36" s="26">
        <f t="shared" si="162"/>
        <v>0</v>
      </c>
      <c r="OMK36" s="26">
        <f t="shared" si="162"/>
        <v>0</v>
      </c>
      <c r="OML36" s="26">
        <f t="shared" si="162"/>
        <v>357993.69349605299</v>
      </c>
      <c r="OMM36" s="26">
        <f t="shared" si="162"/>
        <v>0</v>
      </c>
      <c r="OMN36" s="26">
        <f t="shared" si="162"/>
        <v>0</v>
      </c>
      <c r="OMO36" s="26">
        <f t="shared" si="162"/>
        <v>0</v>
      </c>
      <c r="OMP36" s="26">
        <f t="shared" si="162"/>
        <v>0</v>
      </c>
      <c r="OMQ36" s="26">
        <f t="shared" si="162"/>
        <v>0</v>
      </c>
      <c r="OMR36" s="26">
        <f t="shared" si="162"/>
        <v>357993.69349605299</v>
      </c>
      <c r="OMS36" s="26">
        <f t="shared" si="162"/>
        <v>0</v>
      </c>
      <c r="OMT36" s="26">
        <f t="shared" si="162"/>
        <v>0</v>
      </c>
      <c r="OMU36" s="26">
        <f t="shared" si="162"/>
        <v>0</v>
      </c>
      <c r="OMV36" s="26">
        <f t="shared" si="162"/>
        <v>0</v>
      </c>
      <c r="OMW36" s="26">
        <f t="shared" si="162"/>
        <v>0</v>
      </c>
      <c r="OMX36" s="26">
        <f t="shared" si="162"/>
        <v>357993.69349605299</v>
      </c>
      <c r="OMY36" s="26">
        <f t="shared" si="162"/>
        <v>0</v>
      </c>
      <c r="OMZ36" s="26">
        <f t="shared" si="162"/>
        <v>0</v>
      </c>
      <c r="ONA36" s="26">
        <f t="shared" ref="ONA36:OPL36" si="163">SUM(OMU34:OMU37)</f>
        <v>0</v>
      </c>
      <c r="ONB36" s="26">
        <f t="shared" si="163"/>
        <v>0</v>
      </c>
      <c r="ONC36" s="26">
        <f t="shared" si="163"/>
        <v>0</v>
      </c>
      <c r="OND36" s="26">
        <f t="shared" si="163"/>
        <v>357993.69349605299</v>
      </c>
      <c r="ONE36" s="26">
        <f t="shared" si="163"/>
        <v>0</v>
      </c>
      <c r="ONF36" s="26">
        <f t="shared" si="163"/>
        <v>0</v>
      </c>
      <c r="ONG36" s="26">
        <f t="shared" si="163"/>
        <v>0</v>
      </c>
      <c r="ONH36" s="26">
        <f t="shared" si="163"/>
        <v>0</v>
      </c>
      <c r="ONI36" s="26">
        <f t="shared" si="163"/>
        <v>0</v>
      </c>
      <c r="ONJ36" s="26">
        <f t="shared" si="163"/>
        <v>357993.69349605299</v>
      </c>
      <c r="ONK36" s="26">
        <f t="shared" si="163"/>
        <v>0</v>
      </c>
      <c r="ONL36" s="26">
        <f t="shared" si="163"/>
        <v>0</v>
      </c>
      <c r="ONM36" s="26">
        <f t="shared" si="163"/>
        <v>0</v>
      </c>
      <c r="ONN36" s="26">
        <f t="shared" si="163"/>
        <v>0</v>
      </c>
      <c r="ONO36" s="26">
        <f t="shared" si="163"/>
        <v>0</v>
      </c>
      <c r="ONP36" s="26">
        <f t="shared" si="163"/>
        <v>357993.69349605299</v>
      </c>
      <c r="ONQ36" s="26">
        <f t="shared" si="163"/>
        <v>0</v>
      </c>
      <c r="ONR36" s="26">
        <f t="shared" si="163"/>
        <v>0</v>
      </c>
      <c r="ONS36" s="26">
        <f t="shared" si="163"/>
        <v>0</v>
      </c>
      <c r="ONT36" s="26">
        <f t="shared" si="163"/>
        <v>0</v>
      </c>
      <c r="ONU36" s="26">
        <f t="shared" si="163"/>
        <v>0</v>
      </c>
      <c r="ONV36" s="26">
        <f t="shared" si="163"/>
        <v>357993.69349605299</v>
      </c>
      <c r="ONW36" s="26">
        <f t="shared" si="163"/>
        <v>0</v>
      </c>
      <c r="ONX36" s="26">
        <f t="shared" si="163"/>
        <v>0</v>
      </c>
      <c r="ONY36" s="26">
        <f t="shared" si="163"/>
        <v>0</v>
      </c>
      <c r="ONZ36" s="26">
        <f t="shared" si="163"/>
        <v>0</v>
      </c>
      <c r="OOA36" s="26">
        <f t="shared" si="163"/>
        <v>0</v>
      </c>
      <c r="OOB36" s="26">
        <f t="shared" si="163"/>
        <v>357993.69349605299</v>
      </c>
      <c r="OOC36" s="26">
        <f t="shared" si="163"/>
        <v>0</v>
      </c>
      <c r="OOD36" s="26">
        <f t="shared" si="163"/>
        <v>0</v>
      </c>
      <c r="OOE36" s="26">
        <f t="shared" si="163"/>
        <v>0</v>
      </c>
      <c r="OOF36" s="26">
        <f t="shared" si="163"/>
        <v>0</v>
      </c>
      <c r="OOG36" s="26">
        <f t="shared" si="163"/>
        <v>0</v>
      </c>
      <c r="OOH36" s="26">
        <f t="shared" si="163"/>
        <v>357993.69349605299</v>
      </c>
      <c r="OOI36" s="26">
        <f t="shared" si="163"/>
        <v>0</v>
      </c>
      <c r="OOJ36" s="26">
        <f t="shared" si="163"/>
        <v>0</v>
      </c>
      <c r="OOK36" s="26">
        <f t="shared" si="163"/>
        <v>0</v>
      </c>
      <c r="OOL36" s="26">
        <f t="shared" si="163"/>
        <v>0</v>
      </c>
      <c r="OOM36" s="26">
        <f t="shared" si="163"/>
        <v>0</v>
      </c>
      <c r="OON36" s="26">
        <f t="shared" si="163"/>
        <v>357993.69349605299</v>
      </c>
      <c r="OOO36" s="26">
        <f t="shared" si="163"/>
        <v>0</v>
      </c>
      <c r="OOP36" s="26">
        <f t="shared" si="163"/>
        <v>0</v>
      </c>
      <c r="OOQ36" s="26">
        <f t="shared" si="163"/>
        <v>0</v>
      </c>
      <c r="OOR36" s="26">
        <f t="shared" si="163"/>
        <v>0</v>
      </c>
      <c r="OOS36" s="26">
        <f t="shared" si="163"/>
        <v>0</v>
      </c>
      <c r="OOT36" s="26">
        <f t="shared" si="163"/>
        <v>357993.69349605299</v>
      </c>
      <c r="OOU36" s="26">
        <f t="shared" si="163"/>
        <v>0</v>
      </c>
      <c r="OOV36" s="26">
        <f t="shared" si="163"/>
        <v>0</v>
      </c>
      <c r="OOW36" s="26">
        <f t="shared" si="163"/>
        <v>0</v>
      </c>
      <c r="OOX36" s="26">
        <f t="shared" si="163"/>
        <v>0</v>
      </c>
      <c r="OOY36" s="26">
        <f t="shared" si="163"/>
        <v>0</v>
      </c>
      <c r="OOZ36" s="26">
        <f t="shared" si="163"/>
        <v>357993.69349605299</v>
      </c>
      <c r="OPA36" s="26">
        <f t="shared" si="163"/>
        <v>0</v>
      </c>
      <c r="OPB36" s="26">
        <f t="shared" si="163"/>
        <v>0</v>
      </c>
      <c r="OPC36" s="26">
        <f t="shared" si="163"/>
        <v>0</v>
      </c>
      <c r="OPD36" s="26">
        <f t="shared" si="163"/>
        <v>0</v>
      </c>
      <c r="OPE36" s="26">
        <f t="shared" si="163"/>
        <v>0</v>
      </c>
      <c r="OPF36" s="26">
        <f t="shared" si="163"/>
        <v>357993.69349605299</v>
      </c>
      <c r="OPG36" s="26">
        <f t="shared" si="163"/>
        <v>0</v>
      </c>
      <c r="OPH36" s="26">
        <f t="shared" si="163"/>
        <v>0</v>
      </c>
      <c r="OPI36" s="26">
        <f t="shared" si="163"/>
        <v>0</v>
      </c>
      <c r="OPJ36" s="26">
        <f t="shared" si="163"/>
        <v>0</v>
      </c>
      <c r="OPK36" s="26">
        <f t="shared" si="163"/>
        <v>0</v>
      </c>
      <c r="OPL36" s="26">
        <f t="shared" si="163"/>
        <v>357993.69349605299</v>
      </c>
      <c r="OPM36" s="26">
        <f t="shared" ref="OPM36:ORX36" si="164">SUM(OPG34:OPG37)</f>
        <v>0</v>
      </c>
      <c r="OPN36" s="26">
        <f t="shared" si="164"/>
        <v>0</v>
      </c>
      <c r="OPO36" s="26">
        <f t="shared" si="164"/>
        <v>0</v>
      </c>
      <c r="OPP36" s="26">
        <f t="shared" si="164"/>
        <v>0</v>
      </c>
      <c r="OPQ36" s="26">
        <f t="shared" si="164"/>
        <v>0</v>
      </c>
      <c r="OPR36" s="26">
        <f t="shared" si="164"/>
        <v>357993.69349605299</v>
      </c>
      <c r="OPS36" s="26">
        <f t="shared" si="164"/>
        <v>0</v>
      </c>
      <c r="OPT36" s="26">
        <f t="shared" si="164"/>
        <v>0</v>
      </c>
      <c r="OPU36" s="26">
        <f t="shared" si="164"/>
        <v>0</v>
      </c>
      <c r="OPV36" s="26">
        <f t="shared" si="164"/>
        <v>0</v>
      </c>
      <c r="OPW36" s="26">
        <f t="shared" si="164"/>
        <v>0</v>
      </c>
      <c r="OPX36" s="26">
        <f t="shared" si="164"/>
        <v>357993.69349605299</v>
      </c>
      <c r="OPY36" s="26">
        <f t="shared" si="164"/>
        <v>0</v>
      </c>
      <c r="OPZ36" s="26">
        <f t="shared" si="164"/>
        <v>0</v>
      </c>
      <c r="OQA36" s="26">
        <f t="shared" si="164"/>
        <v>0</v>
      </c>
      <c r="OQB36" s="26">
        <f t="shared" si="164"/>
        <v>0</v>
      </c>
      <c r="OQC36" s="26">
        <f t="shared" si="164"/>
        <v>0</v>
      </c>
      <c r="OQD36" s="26">
        <f t="shared" si="164"/>
        <v>357993.69349605299</v>
      </c>
      <c r="OQE36" s="26">
        <f t="shared" si="164"/>
        <v>0</v>
      </c>
      <c r="OQF36" s="26">
        <f t="shared" si="164"/>
        <v>0</v>
      </c>
      <c r="OQG36" s="26">
        <f t="shared" si="164"/>
        <v>0</v>
      </c>
      <c r="OQH36" s="26">
        <f t="shared" si="164"/>
        <v>0</v>
      </c>
      <c r="OQI36" s="26">
        <f t="shared" si="164"/>
        <v>0</v>
      </c>
      <c r="OQJ36" s="26">
        <f t="shared" si="164"/>
        <v>357993.69349605299</v>
      </c>
      <c r="OQK36" s="26">
        <f t="shared" si="164"/>
        <v>0</v>
      </c>
      <c r="OQL36" s="26">
        <f t="shared" si="164"/>
        <v>0</v>
      </c>
      <c r="OQM36" s="26">
        <f t="shared" si="164"/>
        <v>0</v>
      </c>
      <c r="OQN36" s="26">
        <f t="shared" si="164"/>
        <v>0</v>
      </c>
      <c r="OQO36" s="26">
        <f t="shared" si="164"/>
        <v>0</v>
      </c>
      <c r="OQP36" s="26">
        <f t="shared" si="164"/>
        <v>357993.69349605299</v>
      </c>
      <c r="OQQ36" s="26">
        <f t="shared" si="164"/>
        <v>0</v>
      </c>
      <c r="OQR36" s="26">
        <f t="shared" si="164"/>
        <v>0</v>
      </c>
      <c r="OQS36" s="26">
        <f t="shared" si="164"/>
        <v>0</v>
      </c>
      <c r="OQT36" s="26">
        <f t="shared" si="164"/>
        <v>0</v>
      </c>
      <c r="OQU36" s="26">
        <f t="shared" si="164"/>
        <v>0</v>
      </c>
      <c r="OQV36" s="26">
        <f t="shared" si="164"/>
        <v>357993.69349605299</v>
      </c>
      <c r="OQW36" s="26">
        <f t="shared" si="164"/>
        <v>0</v>
      </c>
      <c r="OQX36" s="26">
        <f t="shared" si="164"/>
        <v>0</v>
      </c>
      <c r="OQY36" s="26">
        <f t="shared" si="164"/>
        <v>0</v>
      </c>
      <c r="OQZ36" s="26">
        <f t="shared" si="164"/>
        <v>0</v>
      </c>
      <c r="ORA36" s="26">
        <f t="shared" si="164"/>
        <v>0</v>
      </c>
      <c r="ORB36" s="26">
        <f t="shared" si="164"/>
        <v>357993.69349605299</v>
      </c>
      <c r="ORC36" s="26">
        <f t="shared" si="164"/>
        <v>0</v>
      </c>
      <c r="ORD36" s="26">
        <f t="shared" si="164"/>
        <v>0</v>
      </c>
      <c r="ORE36" s="26">
        <f t="shared" si="164"/>
        <v>0</v>
      </c>
      <c r="ORF36" s="26">
        <f t="shared" si="164"/>
        <v>0</v>
      </c>
      <c r="ORG36" s="26">
        <f t="shared" si="164"/>
        <v>0</v>
      </c>
      <c r="ORH36" s="26">
        <f t="shared" si="164"/>
        <v>357993.69349605299</v>
      </c>
      <c r="ORI36" s="26">
        <f t="shared" si="164"/>
        <v>0</v>
      </c>
      <c r="ORJ36" s="26">
        <f t="shared" si="164"/>
        <v>0</v>
      </c>
      <c r="ORK36" s="26">
        <f t="shared" si="164"/>
        <v>0</v>
      </c>
      <c r="ORL36" s="26">
        <f t="shared" si="164"/>
        <v>0</v>
      </c>
      <c r="ORM36" s="26">
        <f t="shared" si="164"/>
        <v>0</v>
      </c>
      <c r="ORN36" s="26">
        <f t="shared" si="164"/>
        <v>357993.69349605299</v>
      </c>
      <c r="ORO36" s="26">
        <f t="shared" si="164"/>
        <v>0</v>
      </c>
      <c r="ORP36" s="26">
        <f t="shared" si="164"/>
        <v>0</v>
      </c>
      <c r="ORQ36" s="26">
        <f t="shared" si="164"/>
        <v>0</v>
      </c>
      <c r="ORR36" s="26">
        <f t="shared" si="164"/>
        <v>0</v>
      </c>
      <c r="ORS36" s="26">
        <f t="shared" si="164"/>
        <v>0</v>
      </c>
      <c r="ORT36" s="26">
        <f t="shared" si="164"/>
        <v>357993.69349605299</v>
      </c>
      <c r="ORU36" s="26">
        <f t="shared" si="164"/>
        <v>0</v>
      </c>
      <c r="ORV36" s="26">
        <f t="shared" si="164"/>
        <v>0</v>
      </c>
      <c r="ORW36" s="26">
        <f t="shared" si="164"/>
        <v>0</v>
      </c>
      <c r="ORX36" s="26">
        <f t="shared" si="164"/>
        <v>0</v>
      </c>
      <c r="ORY36" s="26">
        <f t="shared" ref="ORY36:OUJ36" si="165">SUM(ORS34:ORS37)</f>
        <v>0</v>
      </c>
      <c r="ORZ36" s="26">
        <f t="shared" si="165"/>
        <v>357993.69349605299</v>
      </c>
      <c r="OSA36" s="26">
        <f t="shared" si="165"/>
        <v>0</v>
      </c>
      <c r="OSB36" s="26">
        <f t="shared" si="165"/>
        <v>0</v>
      </c>
      <c r="OSC36" s="26">
        <f t="shared" si="165"/>
        <v>0</v>
      </c>
      <c r="OSD36" s="26">
        <f t="shared" si="165"/>
        <v>0</v>
      </c>
      <c r="OSE36" s="26">
        <f t="shared" si="165"/>
        <v>0</v>
      </c>
      <c r="OSF36" s="26">
        <f t="shared" si="165"/>
        <v>357993.69349605299</v>
      </c>
      <c r="OSG36" s="26">
        <f t="shared" si="165"/>
        <v>0</v>
      </c>
      <c r="OSH36" s="26">
        <f t="shared" si="165"/>
        <v>0</v>
      </c>
      <c r="OSI36" s="26">
        <f t="shared" si="165"/>
        <v>0</v>
      </c>
      <c r="OSJ36" s="26">
        <f t="shared" si="165"/>
        <v>0</v>
      </c>
      <c r="OSK36" s="26">
        <f t="shared" si="165"/>
        <v>0</v>
      </c>
      <c r="OSL36" s="26">
        <f t="shared" si="165"/>
        <v>357993.69349605299</v>
      </c>
      <c r="OSM36" s="26">
        <f t="shared" si="165"/>
        <v>0</v>
      </c>
      <c r="OSN36" s="26">
        <f t="shared" si="165"/>
        <v>0</v>
      </c>
      <c r="OSO36" s="26">
        <f t="shared" si="165"/>
        <v>0</v>
      </c>
      <c r="OSP36" s="26">
        <f t="shared" si="165"/>
        <v>0</v>
      </c>
      <c r="OSQ36" s="26">
        <f t="shared" si="165"/>
        <v>0</v>
      </c>
      <c r="OSR36" s="26">
        <f t="shared" si="165"/>
        <v>357993.69349605299</v>
      </c>
      <c r="OSS36" s="26">
        <f t="shared" si="165"/>
        <v>0</v>
      </c>
      <c r="OST36" s="26">
        <f t="shared" si="165"/>
        <v>0</v>
      </c>
      <c r="OSU36" s="26">
        <f t="shared" si="165"/>
        <v>0</v>
      </c>
      <c r="OSV36" s="26">
        <f t="shared" si="165"/>
        <v>0</v>
      </c>
      <c r="OSW36" s="26">
        <f t="shared" si="165"/>
        <v>0</v>
      </c>
      <c r="OSX36" s="26">
        <f t="shared" si="165"/>
        <v>357993.69349605299</v>
      </c>
      <c r="OSY36" s="26">
        <f t="shared" si="165"/>
        <v>0</v>
      </c>
      <c r="OSZ36" s="26">
        <f t="shared" si="165"/>
        <v>0</v>
      </c>
      <c r="OTA36" s="26">
        <f t="shared" si="165"/>
        <v>0</v>
      </c>
      <c r="OTB36" s="26">
        <f t="shared" si="165"/>
        <v>0</v>
      </c>
      <c r="OTC36" s="26">
        <f t="shared" si="165"/>
        <v>0</v>
      </c>
      <c r="OTD36" s="26">
        <f t="shared" si="165"/>
        <v>357993.69349605299</v>
      </c>
      <c r="OTE36" s="26">
        <f t="shared" si="165"/>
        <v>0</v>
      </c>
      <c r="OTF36" s="26">
        <f t="shared" si="165"/>
        <v>0</v>
      </c>
      <c r="OTG36" s="26">
        <f t="shared" si="165"/>
        <v>0</v>
      </c>
      <c r="OTH36" s="26">
        <f t="shared" si="165"/>
        <v>0</v>
      </c>
      <c r="OTI36" s="26">
        <f t="shared" si="165"/>
        <v>0</v>
      </c>
      <c r="OTJ36" s="26">
        <f t="shared" si="165"/>
        <v>357993.69349605299</v>
      </c>
      <c r="OTK36" s="26">
        <f t="shared" si="165"/>
        <v>0</v>
      </c>
      <c r="OTL36" s="26">
        <f t="shared" si="165"/>
        <v>0</v>
      </c>
      <c r="OTM36" s="26">
        <f t="shared" si="165"/>
        <v>0</v>
      </c>
      <c r="OTN36" s="26">
        <f t="shared" si="165"/>
        <v>0</v>
      </c>
      <c r="OTO36" s="26">
        <f t="shared" si="165"/>
        <v>0</v>
      </c>
      <c r="OTP36" s="26">
        <f t="shared" si="165"/>
        <v>357993.69349605299</v>
      </c>
      <c r="OTQ36" s="26">
        <f t="shared" si="165"/>
        <v>0</v>
      </c>
      <c r="OTR36" s="26">
        <f t="shared" si="165"/>
        <v>0</v>
      </c>
      <c r="OTS36" s="26">
        <f t="shared" si="165"/>
        <v>0</v>
      </c>
      <c r="OTT36" s="26">
        <f t="shared" si="165"/>
        <v>0</v>
      </c>
      <c r="OTU36" s="26">
        <f t="shared" si="165"/>
        <v>0</v>
      </c>
      <c r="OTV36" s="26">
        <f t="shared" si="165"/>
        <v>357993.69349605299</v>
      </c>
      <c r="OTW36" s="26">
        <f t="shared" si="165"/>
        <v>0</v>
      </c>
      <c r="OTX36" s="26">
        <f t="shared" si="165"/>
        <v>0</v>
      </c>
      <c r="OTY36" s="26">
        <f t="shared" si="165"/>
        <v>0</v>
      </c>
      <c r="OTZ36" s="26">
        <f t="shared" si="165"/>
        <v>0</v>
      </c>
      <c r="OUA36" s="26">
        <f t="shared" si="165"/>
        <v>0</v>
      </c>
      <c r="OUB36" s="26">
        <f t="shared" si="165"/>
        <v>357993.69349605299</v>
      </c>
      <c r="OUC36" s="26">
        <f t="shared" si="165"/>
        <v>0</v>
      </c>
      <c r="OUD36" s="26">
        <f t="shared" si="165"/>
        <v>0</v>
      </c>
      <c r="OUE36" s="26">
        <f t="shared" si="165"/>
        <v>0</v>
      </c>
      <c r="OUF36" s="26">
        <f t="shared" si="165"/>
        <v>0</v>
      </c>
      <c r="OUG36" s="26">
        <f t="shared" si="165"/>
        <v>0</v>
      </c>
      <c r="OUH36" s="26">
        <f t="shared" si="165"/>
        <v>357993.69349605299</v>
      </c>
      <c r="OUI36" s="26">
        <f t="shared" si="165"/>
        <v>0</v>
      </c>
      <c r="OUJ36" s="26">
        <f t="shared" si="165"/>
        <v>0</v>
      </c>
      <c r="OUK36" s="26">
        <f t="shared" ref="OUK36:OWV36" si="166">SUM(OUE34:OUE37)</f>
        <v>0</v>
      </c>
      <c r="OUL36" s="26">
        <f t="shared" si="166"/>
        <v>0</v>
      </c>
      <c r="OUM36" s="26">
        <f t="shared" si="166"/>
        <v>0</v>
      </c>
      <c r="OUN36" s="26">
        <f t="shared" si="166"/>
        <v>357993.69349605299</v>
      </c>
      <c r="OUO36" s="26">
        <f t="shared" si="166"/>
        <v>0</v>
      </c>
      <c r="OUP36" s="26">
        <f t="shared" si="166"/>
        <v>0</v>
      </c>
      <c r="OUQ36" s="26">
        <f t="shared" si="166"/>
        <v>0</v>
      </c>
      <c r="OUR36" s="26">
        <f t="shared" si="166"/>
        <v>0</v>
      </c>
      <c r="OUS36" s="26">
        <f t="shared" si="166"/>
        <v>0</v>
      </c>
      <c r="OUT36" s="26">
        <f t="shared" si="166"/>
        <v>357993.69349605299</v>
      </c>
      <c r="OUU36" s="26">
        <f t="shared" si="166"/>
        <v>0</v>
      </c>
      <c r="OUV36" s="26">
        <f t="shared" si="166"/>
        <v>0</v>
      </c>
      <c r="OUW36" s="26">
        <f t="shared" si="166"/>
        <v>0</v>
      </c>
      <c r="OUX36" s="26">
        <f t="shared" si="166"/>
        <v>0</v>
      </c>
      <c r="OUY36" s="26">
        <f t="shared" si="166"/>
        <v>0</v>
      </c>
      <c r="OUZ36" s="26">
        <f t="shared" si="166"/>
        <v>357993.69349605299</v>
      </c>
      <c r="OVA36" s="26">
        <f t="shared" si="166"/>
        <v>0</v>
      </c>
      <c r="OVB36" s="26">
        <f t="shared" si="166"/>
        <v>0</v>
      </c>
      <c r="OVC36" s="26">
        <f t="shared" si="166"/>
        <v>0</v>
      </c>
      <c r="OVD36" s="26">
        <f t="shared" si="166"/>
        <v>0</v>
      </c>
      <c r="OVE36" s="26">
        <f t="shared" si="166"/>
        <v>0</v>
      </c>
      <c r="OVF36" s="26">
        <f t="shared" si="166"/>
        <v>357993.69349605299</v>
      </c>
      <c r="OVG36" s="26">
        <f t="shared" si="166"/>
        <v>0</v>
      </c>
      <c r="OVH36" s="26">
        <f t="shared" si="166"/>
        <v>0</v>
      </c>
      <c r="OVI36" s="26">
        <f t="shared" si="166"/>
        <v>0</v>
      </c>
      <c r="OVJ36" s="26">
        <f t="shared" si="166"/>
        <v>0</v>
      </c>
      <c r="OVK36" s="26">
        <f t="shared" si="166"/>
        <v>0</v>
      </c>
      <c r="OVL36" s="26">
        <f t="shared" si="166"/>
        <v>357993.69349605299</v>
      </c>
      <c r="OVM36" s="26">
        <f t="shared" si="166"/>
        <v>0</v>
      </c>
      <c r="OVN36" s="26">
        <f t="shared" si="166"/>
        <v>0</v>
      </c>
      <c r="OVO36" s="26">
        <f t="shared" si="166"/>
        <v>0</v>
      </c>
      <c r="OVP36" s="26">
        <f t="shared" si="166"/>
        <v>0</v>
      </c>
      <c r="OVQ36" s="26">
        <f t="shared" si="166"/>
        <v>0</v>
      </c>
      <c r="OVR36" s="26">
        <f t="shared" si="166"/>
        <v>357993.69349605299</v>
      </c>
      <c r="OVS36" s="26">
        <f t="shared" si="166"/>
        <v>0</v>
      </c>
      <c r="OVT36" s="26">
        <f t="shared" si="166"/>
        <v>0</v>
      </c>
      <c r="OVU36" s="26">
        <f t="shared" si="166"/>
        <v>0</v>
      </c>
      <c r="OVV36" s="26">
        <f t="shared" si="166"/>
        <v>0</v>
      </c>
      <c r="OVW36" s="26">
        <f t="shared" si="166"/>
        <v>0</v>
      </c>
      <c r="OVX36" s="26">
        <f t="shared" si="166"/>
        <v>357993.69349605299</v>
      </c>
      <c r="OVY36" s="26">
        <f t="shared" si="166"/>
        <v>0</v>
      </c>
      <c r="OVZ36" s="26">
        <f t="shared" si="166"/>
        <v>0</v>
      </c>
      <c r="OWA36" s="26">
        <f t="shared" si="166"/>
        <v>0</v>
      </c>
      <c r="OWB36" s="26">
        <f t="shared" si="166"/>
        <v>0</v>
      </c>
      <c r="OWC36" s="26">
        <f t="shared" si="166"/>
        <v>0</v>
      </c>
      <c r="OWD36" s="26">
        <f t="shared" si="166"/>
        <v>357993.69349605299</v>
      </c>
      <c r="OWE36" s="26">
        <f t="shared" si="166"/>
        <v>0</v>
      </c>
      <c r="OWF36" s="26">
        <f t="shared" si="166"/>
        <v>0</v>
      </c>
      <c r="OWG36" s="26">
        <f t="shared" si="166"/>
        <v>0</v>
      </c>
      <c r="OWH36" s="26">
        <f t="shared" si="166"/>
        <v>0</v>
      </c>
      <c r="OWI36" s="26">
        <f t="shared" si="166"/>
        <v>0</v>
      </c>
      <c r="OWJ36" s="26">
        <f t="shared" si="166"/>
        <v>357993.69349605299</v>
      </c>
      <c r="OWK36" s="26">
        <f t="shared" si="166"/>
        <v>0</v>
      </c>
      <c r="OWL36" s="26">
        <f t="shared" si="166"/>
        <v>0</v>
      </c>
      <c r="OWM36" s="26">
        <f t="shared" si="166"/>
        <v>0</v>
      </c>
      <c r="OWN36" s="26">
        <f t="shared" si="166"/>
        <v>0</v>
      </c>
      <c r="OWO36" s="26">
        <f t="shared" si="166"/>
        <v>0</v>
      </c>
      <c r="OWP36" s="26">
        <f t="shared" si="166"/>
        <v>357993.69349605299</v>
      </c>
      <c r="OWQ36" s="26">
        <f t="shared" si="166"/>
        <v>0</v>
      </c>
      <c r="OWR36" s="26">
        <f t="shared" si="166"/>
        <v>0</v>
      </c>
      <c r="OWS36" s="26">
        <f t="shared" si="166"/>
        <v>0</v>
      </c>
      <c r="OWT36" s="26">
        <f t="shared" si="166"/>
        <v>0</v>
      </c>
      <c r="OWU36" s="26">
        <f t="shared" si="166"/>
        <v>0</v>
      </c>
      <c r="OWV36" s="26">
        <f t="shared" si="166"/>
        <v>357993.69349605299</v>
      </c>
      <c r="OWW36" s="26">
        <f t="shared" ref="OWW36:OZH36" si="167">SUM(OWQ34:OWQ37)</f>
        <v>0</v>
      </c>
      <c r="OWX36" s="26">
        <f t="shared" si="167"/>
        <v>0</v>
      </c>
      <c r="OWY36" s="26">
        <f t="shared" si="167"/>
        <v>0</v>
      </c>
      <c r="OWZ36" s="26">
        <f t="shared" si="167"/>
        <v>0</v>
      </c>
      <c r="OXA36" s="26">
        <f t="shared" si="167"/>
        <v>0</v>
      </c>
      <c r="OXB36" s="26">
        <f t="shared" si="167"/>
        <v>357993.69349605299</v>
      </c>
      <c r="OXC36" s="26">
        <f t="shared" si="167"/>
        <v>0</v>
      </c>
      <c r="OXD36" s="26">
        <f t="shared" si="167"/>
        <v>0</v>
      </c>
      <c r="OXE36" s="26">
        <f t="shared" si="167"/>
        <v>0</v>
      </c>
      <c r="OXF36" s="26">
        <f t="shared" si="167"/>
        <v>0</v>
      </c>
      <c r="OXG36" s="26">
        <f t="shared" si="167"/>
        <v>0</v>
      </c>
      <c r="OXH36" s="26">
        <f t="shared" si="167"/>
        <v>357993.69349605299</v>
      </c>
      <c r="OXI36" s="26">
        <f t="shared" si="167"/>
        <v>0</v>
      </c>
      <c r="OXJ36" s="26">
        <f t="shared" si="167"/>
        <v>0</v>
      </c>
      <c r="OXK36" s="26">
        <f t="shared" si="167"/>
        <v>0</v>
      </c>
      <c r="OXL36" s="26">
        <f t="shared" si="167"/>
        <v>0</v>
      </c>
      <c r="OXM36" s="26">
        <f t="shared" si="167"/>
        <v>0</v>
      </c>
      <c r="OXN36" s="26">
        <f t="shared" si="167"/>
        <v>357993.69349605299</v>
      </c>
      <c r="OXO36" s="26">
        <f t="shared" si="167"/>
        <v>0</v>
      </c>
      <c r="OXP36" s="26">
        <f t="shared" si="167"/>
        <v>0</v>
      </c>
      <c r="OXQ36" s="26">
        <f t="shared" si="167"/>
        <v>0</v>
      </c>
      <c r="OXR36" s="26">
        <f t="shared" si="167"/>
        <v>0</v>
      </c>
      <c r="OXS36" s="26">
        <f t="shared" si="167"/>
        <v>0</v>
      </c>
      <c r="OXT36" s="26">
        <f t="shared" si="167"/>
        <v>357993.69349605299</v>
      </c>
      <c r="OXU36" s="26">
        <f t="shared" si="167"/>
        <v>0</v>
      </c>
      <c r="OXV36" s="26">
        <f t="shared" si="167"/>
        <v>0</v>
      </c>
      <c r="OXW36" s="26">
        <f t="shared" si="167"/>
        <v>0</v>
      </c>
      <c r="OXX36" s="26">
        <f t="shared" si="167"/>
        <v>0</v>
      </c>
      <c r="OXY36" s="26">
        <f t="shared" si="167"/>
        <v>0</v>
      </c>
      <c r="OXZ36" s="26">
        <f t="shared" si="167"/>
        <v>357993.69349605299</v>
      </c>
      <c r="OYA36" s="26">
        <f t="shared" si="167"/>
        <v>0</v>
      </c>
      <c r="OYB36" s="26">
        <f t="shared" si="167"/>
        <v>0</v>
      </c>
      <c r="OYC36" s="26">
        <f t="shared" si="167"/>
        <v>0</v>
      </c>
      <c r="OYD36" s="26">
        <f t="shared" si="167"/>
        <v>0</v>
      </c>
      <c r="OYE36" s="26">
        <f t="shared" si="167"/>
        <v>0</v>
      </c>
      <c r="OYF36" s="26">
        <f t="shared" si="167"/>
        <v>357993.69349605299</v>
      </c>
      <c r="OYG36" s="26">
        <f t="shared" si="167"/>
        <v>0</v>
      </c>
      <c r="OYH36" s="26">
        <f t="shared" si="167"/>
        <v>0</v>
      </c>
      <c r="OYI36" s="26">
        <f t="shared" si="167"/>
        <v>0</v>
      </c>
      <c r="OYJ36" s="26">
        <f t="shared" si="167"/>
        <v>0</v>
      </c>
      <c r="OYK36" s="26">
        <f t="shared" si="167"/>
        <v>0</v>
      </c>
      <c r="OYL36" s="26">
        <f t="shared" si="167"/>
        <v>357993.69349605299</v>
      </c>
      <c r="OYM36" s="26">
        <f t="shared" si="167"/>
        <v>0</v>
      </c>
      <c r="OYN36" s="26">
        <f t="shared" si="167"/>
        <v>0</v>
      </c>
      <c r="OYO36" s="26">
        <f t="shared" si="167"/>
        <v>0</v>
      </c>
      <c r="OYP36" s="26">
        <f t="shared" si="167"/>
        <v>0</v>
      </c>
      <c r="OYQ36" s="26">
        <f t="shared" si="167"/>
        <v>0</v>
      </c>
      <c r="OYR36" s="26">
        <f t="shared" si="167"/>
        <v>357993.69349605299</v>
      </c>
      <c r="OYS36" s="26">
        <f t="shared" si="167"/>
        <v>0</v>
      </c>
      <c r="OYT36" s="26">
        <f t="shared" si="167"/>
        <v>0</v>
      </c>
      <c r="OYU36" s="26">
        <f t="shared" si="167"/>
        <v>0</v>
      </c>
      <c r="OYV36" s="26">
        <f t="shared" si="167"/>
        <v>0</v>
      </c>
      <c r="OYW36" s="26">
        <f t="shared" si="167"/>
        <v>0</v>
      </c>
      <c r="OYX36" s="26">
        <f t="shared" si="167"/>
        <v>357993.69349605299</v>
      </c>
      <c r="OYY36" s="26">
        <f t="shared" si="167"/>
        <v>0</v>
      </c>
      <c r="OYZ36" s="26">
        <f t="shared" si="167"/>
        <v>0</v>
      </c>
      <c r="OZA36" s="26">
        <f t="shared" si="167"/>
        <v>0</v>
      </c>
      <c r="OZB36" s="26">
        <f t="shared" si="167"/>
        <v>0</v>
      </c>
      <c r="OZC36" s="26">
        <f t="shared" si="167"/>
        <v>0</v>
      </c>
      <c r="OZD36" s="26">
        <f t="shared" si="167"/>
        <v>357993.69349605299</v>
      </c>
      <c r="OZE36" s="26">
        <f t="shared" si="167"/>
        <v>0</v>
      </c>
      <c r="OZF36" s="26">
        <f t="shared" si="167"/>
        <v>0</v>
      </c>
      <c r="OZG36" s="26">
        <f t="shared" si="167"/>
        <v>0</v>
      </c>
      <c r="OZH36" s="26">
        <f t="shared" si="167"/>
        <v>0</v>
      </c>
      <c r="OZI36" s="26">
        <f t="shared" ref="OZI36:PBT36" si="168">SUM(OZC34:OZC37)</f>
        <v>0</v>
      </c>
      <c r="OZJ36" s="26">
        <f t="shared" si="168"/>
        <v>357993.69349605299</v>
      </c>
      <c r="OZK36" s="26">
        <f t="shared" si="168"/>
        <v>0</v>
      </c>
      <c r="OZL36" s="26">
        <f t="shared" si="168"/>
        <v>0</v>
      </c>
      <c r="OZM36" s="26">
        <f t="shared" si="168"/>
        <v>0</v>
      </c>
      <c r="OZN36" s="26">
        <f t="shared" si="168"/>
        <v>0</v>
      </c>
      <c r="OZO36" s="26">
        <f t="shared" si="168"/>
        <v>0</v>
      </c>
      <c r="OZP36" s="26">
        <f t="shared" si="168"/>
        <v>357993.69349605299</v>
      </c>
      <c r="OZQ36" s="26">
        <f t="shared" si="168"/>
        <v>0</v>
      </c>
      <c r="OZR36" s="26">
        <f t="shared" si="168"/>
        <v>0</v>
      </c>
      <c r="OZS36" s="26">
        <f t="shared" si="168"/>
        <v>0</v>
      </c>
      <c r="OZT36" s="26">
        <f t="shared" si="168"/>
        <v>0</v>
      </c>
      <c r="OZU36" s="26">
        <f t="shared" si="168"/>
        <v>0</v>
      </c>
      <c r="OZV36" s="26">
        <f t="shared" si="168"/>
        <v>357993.69349605299</v>
      </c>
      <c r="OZW36" s="26">
        <f t="shared" si="168"/>
        <v>0</v>
      </c>
      <c r="OZX36" s="26">
        <f t="shared" si="168"/>
        <v>0</v>
      </c>
      <c r="OZY36" s="26">
        <f t="shared" si="168"/>
        <v>0</v>
      </c>
      <c r="OZZ36" s="26">
        <f t="shared" si="168"/>
        <v>0</v>
      </c>
      <c r="PAA36" s="26">
        <f t="shared" si="168"/>
        <v>0</v>
      </c>
      <c r="PAB36" s="26">
        <f t="shared" si="168"/>
        <v>357993.69349605299</v>
      </c>
      <c r="PAC36" s="26">
        <f t="shared" si="168"/>
        <v>0</v>
      </c>
      <c r="PAD36" s="26">
        <f t="shared" si="168"/>
        <v>0</v>
      </c>
      <c r="PAE36" s="26">
        <f t="shared" si="168"/>
        <v>0</v>
      </c>
      <c r="PAF36" s="26">
        <f t="shared" si="168"/>
        <v>0</v>
      </c>
      <c r="PAG36" s="26">
        <f t="shared" si="168"/>
        <v>0</v>
      </c>
      <c r="PAH36" s="26">
        <f t="shared" si="168"/>
        <v>357993.69349605299</v>
      </c>
      <c r="PAI36" s="26">
        <f t="shared" si="168"/>
        <v>0</v>
      </c>
      <c r="PAJ36" s="26">
        <f t="shared" si="168"/>
        <v>0</v>
      </c>
      <c r="PAK36" s="26">
        <f t="shared" si="168"/>
        <v>0</v>
      </c>
      <c r="PAL36" s="26">
        <f t="shared" si="168"/>
        <v>0</v>
      </c>
      <c r="PAM36" s="26">
        <f t="shared" si="168"/>
        <v>0</v>
      </c>
      <c r="PAN36" s="26">
        <f t="shared" si="168"/>
        <v>357993.69349605299</v>
      </c>
      <c r="PAO36" s="26">
        <f t="shared" si="168"/>
        <v>0</v>
      </c>
      <c r="PAP36" s="26">
        <f t="shared" si="168"/>
        <v>0</v>
      </c>
      <c r="PAQ36" s="26">
        <f t="shared" si="168"/>
        <v>0</v>
      </c>
      <c r="PAR36" s="26">
        <f t="shared" si="168"/>
        <v>0</v>
      </c>
      <c r="PAS36" s="26">
        <f t="shared" si="168"/>
        <v>0</v>
      </c>
      <c r="PAT36" s="26">
        <f t="shared" si="168"/>
        <v>357993.69349605299</v>
      </c>
      <c r="PAU36" s="26">
        <f t="shared" si="168"/>
        <v>0</v>
      </c>
      <c r="PAV36" s="26">
        <f t="shared" si="168"/>
        <v>0</v>
      </c>
      <c r="PAW36" s="26">
        <f t="shared" si="168"/>
        <v>0</v>
      </c>
      <c r="PAX36" s="26">
        <f t="shared" si="168"/>
        <v>0</v>
      </c>
      <c r="PAY36" s="26">
        <f t="shared" si="168"/>
        <v>0</v>
      </c>
      <c r="PAZ36" s="26">
        <f t="shared" si="168"/>
        <v>357993.69349605299</v>
      </c>
      <c r="PBA36" s="26">
        <f t="shared" si="168"/>
        <v>0</v>
      </c>
      <c r="PBB36" s="26">
        <f t="shared" si="168"/>
        <v>0</v>
      </c>
      <c r="PBC36" s="26">
        <f t="shared" si="168"/>
        <v>0</v>
      </c>
      <c r="PBD36" s="26">
        <f t="shared" si="168"/>
        <v>0</v>
      </c>
      <c r="PBE36" s="26">
        <f t="shared" si="168"/>
        <v>0</v>
      </c>
      <c r="PBF36" s="26">
        <f t="shared" si="168"/>
        <v>357993.69349605299</v>
      </c>
      <c r="PBG36" s="26">
        <f t="shared" si="168"/>
        <v>0</v>
      </c>
      <c r="PBH36" s="26">
        <f t="shared" si="168"/>
        <v>0</v>
      </c>
      <c r="PBI36" s="26">
        <f t="shared" si="168"/>
        <v>0</v>
      </c>
      <c r="PBJ36" s="26">
        <f t="shared" si="168"/>
        <v>0</v>
      </c>
      <c r="PBK36" s="26">
        <f t="shared" si="168"/>
        <v>0</v>
      </c>
      <c r="PBL36" s="26">
        <f t="shared" si="168"/>
        <v>357993.69349605299</v>
      </c>
      <c r="PBM36" s="26">
        <f t="shared" si="168"/>
        <v>0</v>
      </c>
      <c r="PBN36" s="26">
        <f t="shared" si="168"/>
        <v>0</v>
      </c>
      <c r="PBO36" s="26">
        <f t="shared" si="168"/>
        <v>0</v>
      </c>
      <c r="PBP36" s="26">
        <f t="shared" si="168"/>
        <v>0</v>
      </c>
      <c r="PBQ36" s="26">
        <f t="shared" si="168"/>
        <v>0</v>
      </c>
      <c r="PBR36" s="26">
        <f t="shared" si="168"/>
        <v>357993.69349605299</v>
      </c>
      <c r="PBS36" s="26">
        <f t="shared" si="168"/>
        <v>0</v>
      </c>
      <c r="PBT36" s="26">
        <f t="shared" si="168"/>
        <v>0</v>
      </c>
      <c r="PBU36" s="26">
        <f t="shared" ref="PBU36:PEF36" si="169">SUM(PBO34:PBO37)</f>
        <v>0</v>
      </c>
      <c r="PBV36" s="26">
        <f t="shared" si="169"/>
        <v>0</v>
      </c>
      <c r="PBW36" s="26">
        <f t="shared" si="169"/>
        <v>0</v>
      </c>
      <c r="PBX36" s="26">
        <f t="shared" si="169"/>
        <v>357993.69349605299</v>
      </c>
      <c r="PBY36" s="26">
        <f t="shared" si="169"/>
        <v>0</v>
      </c>
      <c r="PBZ36" s="26">
        <f t="shared" si="169"/>
        <v>0</v>
      </c>
      <c r="PCA36" s="26">
        <f t="shared" si="169"/>
        <v>0</v>
      </c>
      <c r="PCB36" s="26">
        <f t="shared" si="169"/>
        <v>0</v>
      </c>
      <c r="PCC36" s="26">
        <f t="shared" si="169"/>
        <v>0</v>
      </c>
      <c r="PCD36" s="26">
        <f t="shared" si="169"/>
        <v>357993.69349605299</v>
      </c>
      <c r="PCE36" s="26">
        <f t="shared" si="169"/>
        <v>0</v>
      </c>
      <c r="PCF36" s="26">
        <f t="shared" si="169"/>
        <v>0</v>
      </c>
      <c r="PCG36" s="26">
        <f t="shared" si="169"/>
        <v>0</v>
      </c>
      <c r="PCH36" s="26">
        <f t="shared" si="169"/>
        <v>0</v>
      </c>
      <c r="PCI36" s="26">
        <f t="shared" si="169"/>
        <v>0</v>
      </c>
      <c r="PCJ36" s="26">
        <f t="shared" si="169"/>
        <v>357993.69349605299</v>
      </c>
      <c r="PCK36" s="26">
        <f t="shared" si="169"/>
        <v>0</v>
      </c>
      <c r="PCL36" s="26">
        <f t="shared" si="169"/>
        <v>0</v>
      </c>
      <c r="PCM36" s="26">
        <f t="shared" si="169"/>
        <v>0</v>
      </c>
      <c r="PCN36" s="26">
        <f t="shared" si="169"/>
        <v>0</v>
      </c>
      <c r="PCO36" s="26">
        <f t="shared" si="169"/>
        <v>0</v>
      </c>
      <c r="PCP36" s="26">
        <f t="shared" si="169"/>
        <v>357993.69349605299</v>
      </c>
      <c r="PCQ36" s="26">
        <f t="shared" si="169"/>
        <v>0</v>
      </c>
      <c r="PCR36" s="26">
        <f t="shared" si="169"/>
        <v>0</v>
      </c>
      <c r="PCS36" s="26">
        <f t="shared" si="169"/>
        <v>0</v>
      </c>
      <c r="PCT36" s="26">
        <f t="shared" si="169"/>
        <v>0</v>
      </c>
      <c r="PCU36" s="26">
        <f t="shared" si="169"/>
        <v>0</v>
      </c>
      <c r="PCV36" s="26">
        <f t="shared" si="169"/>
        <v>357993.69349605299</v>
      </c>
      <c r="PCW36" s="26">
        <f t="shared" si="169"/>
        <v>0</v>
      </c>
      <c r="PCX36" s="26">
        <f t="shared" si="169"/>
        <v>0</v>
      </c>
      <c r="PCY36" s="26">
        <f t="shared" si="169"/>
        <v>0</v>
      </c>
      <c r="PCZ36" s="26">
        <f t="shared" si="169"/>
        <v>0</v>
      </c>
      <c r="PDA36" s="26">
        <f t="shared" si="169"/>
        <v>0</v>
      </c>
      <c r="PDB36" s="26">
        <f t="shared" si="169"/>
        <v>357993.69349605299</v>
      </c>
      <c r="PDC36" s="26">
        <f t="shared" si="169"/>
        <v>0</v>
      </c>
      <c r="PDD36" s="26">
        <f t="shared" si="169"/>
        <v>0</v>
      </c>
      <c r="PDE36" s="26">
        <f t="shared" si="169"/>
        <v>0</v>
      </c>
      <c r="PDF36" s="26">
        <f t="shared" si="169"/>
        <v>0</v>
      </c>
      <c r="PDG36" s="26">
        <f t="shared" si="169"/>
        <v>0</v>
      </c>
      <c r="PDH36" s="26">
        <f t="shared" si="169"/>
        <v>357993.69349605299</v>
      </c>
      <c r="PDI36" s="26">
        <f t="shared" si="169"/>
        <v>0</v>
      </c>
      <c r="PDJ36" s="26">
        <f t="shared" si="169"/>
        <v>0</v>
      </c>
      <c r="PDK36" s="26">
        <f t="shared" si="169"/>
        <v>0</v>
      </c>
      <c r="PDL36" s="26">
        <f t="shared" si="169"/>
        <v>0</v>
      </c>
      <c r="PDM36" s="26">
        <f t="shared" si="169"/>
        <v>0</v>
      </c>
      <c r="PDN36" s="26">
        <f t="shared" si="169"/>
        <v>357993.69349605299</v>
      </c>
      <c r="PDO36" s="26">
        <f t="shared" si="169"/>
        <v>0</v>
      </c>
      <c r="PDP36" s="26">
        <f t="shared" si="169"/>
        <v>0</v>
      </c>
      <c r="PDQ36" s="26">
        <f t="shared" si="169"/>
        <v>0</v>
      </c>
      <c r="PDR36" s="26">
        <f t="shared" si="169"/>
        <v>0</v>
      </c>
      <c r="PDS36" s="26">
        <f t="shared" si="169"/>
        <v>0</v>
      </c>
      <c r="PDT36" s="26">
        <f t="shared" si="169"/>
        <v>357993.69349605299</v>
      </c>
      <c r="PDU36" s="26">
        <f t="shared" si="169"/>
        <v>0</v>
      </c>
      <c r="PDV36" s="26">
        <f t="shared" si="169"/>
        <v>0</v>
      </c>
      <c r="PDW36" s="26">
        <f t="shared" si="169"/>
        <v>0</v>
      </c>
      <c r="PDX36" s="26">
        <f t="shared" si="169"/>
        <v>0</v>
      </c>
      <c r="PDY36" s="26">
        <f t="shared" si="169"/>
        <v>0</v>
      </c>
      <c r="PDZ36" s="26">
        <f t="shared" si="169"/>
        <v>357993.69349605299</v>
      </c>
      <c r="PEA36" s="26">
        <f t="shared" si="169"/>
        <v>0</v>
      </c>
      <c r="PEB36" s="26">
        <f t="shared" si="169"/>
        <v>0</v>
      </c>
      <c r="PEC36" s="26">
        <f t="shared" si="169"/>
        <v>0</v>
      </c>
      <c r="PED36" s="26">
        <f t="shared" si="169"/>
        <v>0</v>
      </c>
      <c r="PEE36" s="26">
        <f t="shared" si="169"/>
        <v>0</v>
      </c>
      <c r="PEF36" s="26">
        <f t="shared" si="169"/>
        <v>357993.69349605299</v>
      </c>
      <c r="PEG36" s="26">
        <f t="shared" ref="PEG36:PGR36" si="170">SUM(PEA34:PEA37)</f>
        <v>0</v>
      </c>
      <c r="PEH36" s="26">
        <f t="shared" si="170"/>
        <v>0</v>
      </c>
      <c r="PEI36" s="26">
        <f t="shared" si="170"/>
        <v>0</v>
      </c>
      <c r="PEJ36" s="26">
        <f t="shared" si="170"/>
        <v>0</v>
      </c>
      <c r="PEK36" s="26">
        <f t="shared" si="170"/>
        <v>0</v>
      </c>
      <c r="PEL36" s="26">
        <f t="shared" si="170"/>
        <v>357993.69349605299</v>
      </c>
      <c r="PEM36" s="26">
        <f t="shared" si="170"/>
        <v>0</v>
      </c>
      <c r="PEN36" s="26">
        <f t="shared" si="170"/>
        <v>0</v>
      </c>
      <c r="PEO36" s="26">
        <f t="shared" si="170"/>
        <v>0</v>
      </c>
      <c r="PEP36" s="26">
        <f t="shared" si="170"/>
        <v>0</v>
      </c>
      <c r="PEQ36" s="26">
        <f t="shared" si="170"/>
        <v>0</v>
      </c>
      <c r="PER36" s="26">
        <f t="shared" si="170"/>
        <v>357993.69349605299</v>
      </c>
      <c r="PES36" s="26">
        <f t="shared" si="170"/>
        <v>0</v>
      </c>
      <c r="PET36" s="26">
        <f t="shared" si="170"/>
        <v>0</v>
      </c>
      <c r="PEU36" s="26">
        <f t="shared" si="170"/>
        <v>0</v>
      </c>
      <c r="PEV36" s="26">
        <f t="shared" si="170"/>
        <v>0</v>
      </c>
      <c r="PEW36" s="26">
        <f t="shared" si="170"/>
        <v>0</v>
      </c>
      <c r="PEX36" s="26">
        <f t="shared" si="170"/>
        <v>357993.69349605299</v>
      </c>
      <c r="PEY36" s="26">
        <f t="shared" si="170"/>
        <v>0</v>
      </c>
      <c r="PEZ36" s="26">
        <f t="shared" si="170"/>
        <v>0</v>
      </c>
      <c r="PFA36" s="26">
        <f t="shared" si="170"/>
        <v>0</v>
      </c>
      <c r="PFB36" s="26">
        <f t="shared" si="170"/>
        <v>0</v>
      </c>
      <c r="PFC36" s="26">
        <f t="shared" si="170"/>
        <v>0</v>
      </c>
      <c r="PFD36" s="26">
        <f t="shared" si="170"/>
        <v>357993.69349605299</v>
      </c>
      <c r="PFE36" s="26">
        <f t="shared" si="170"/>
        <v>0</v>
      </c>
      <c r="PFF36" s="26">
        <f t="shared" si="170"/>
        <v>0</v>
      </c>
      <c r="PFG36" s="26">
        <f t="shared" si="170"/>
        <v>0</v>
      </c>
      <c r="PFH36" s="26">
        <f t="shared" si="170"/>
        <v>0</v>
      </c>
      <c r="PFI36" s="26">
        <f t="shared" si="170"/>
        <v>0</v>
      </c>
      <c r="PFJ36" s="26">
        <f t="shared" si="170"/>
        <v>357993.69349605299</v>
      </c>
      <c r="PFK36" s="26">
        <f t="shared" si="170"/>
        <v>0</v>
      </c>
      <c r="PFL36" s="26">
        <f t="shared" si="170"/>
        <v>0</v>
      </c>
      <c r="PFM36" s="26">
        <f t="shared" si="170"/>
        <v>0</v>
      </c>
      <c r="PFN36" s="26">
        <f t="shared" si="170"/>
        <v>0</v>
      </c>
      <c r="PFO36" s="26">
        <f t="shared" si="170"/>
        <v>0</v>
      </c>
      <c r="PFP36" s="26">
        <f t="shared" si="170"/>
        <v>357993.69349605299</v>
      </c>
      <c r="PFQ36" s="26">
        <f t="shared" si="170"/>
        <v>0</v>
      </c>
      <c r="PFR36" s="26">
        <f t="shared" si="170"/>
        <v>0</v>
      </c>
      <c r="PFS36" s="26">
        <f t="shared" si="170"/>
        <v>0</v>
      </c>
      <c r="PFT36" s="26">
        <f t="shared" si="170"/>
        <v>0</v>
      </c>
      <c r="PFU36" s="26">
        <f t="shared" si="170"/>
        <v>0</v>
      </c>
      <c r="PFV36" s="26">
        <f t="shared" si="170"/>
        <v>357993.69349605299</v>
      </c>
      <c r="PFW36" s="26">
        <f t="shared" si="170"/>
        <v>0</v>
      </c>
      <c r="PFX36" s="26">
        <f t="shared" si="170"/>
        <v>0</v>
      </c>
      <c r="PFY36" s="26">
        <f t="shared" si="170"/>
        <v>0</v>
      </c>
      <c r="PFZ36" s="26">
        <f t="shared" si="170"/>
        <v>0</v>
      </c>
      <c r="PGA36" s="26">
        <f t="shared" si="170"/>
        <v>0</v>
      </c>
      <c r="PGB36" s="26">
        <f t="shared" si="170"/>
        <v>357993.69349605299</v>
      </c>
      <c r="PGC36" s="26">
        <f t="shared" si="170"/>
        <v>0</v>
      </c>
      <c r="PGD36" s="26">
        <f t="shared" si="170"/>
        <v>0</v>
      </c>
      <c r="PGE36" s="26">
        <f t="shared" si="170"/>
        <v>0</v>
      </c>
      <c r="PGF36" s="26">
        <f t="shared" si="170"/>
        <v>0</v>
      </c>
      <c r="PGG36" s="26">
        <f t="shared" si="170"/>
        <v>0</v>
      </c>
      <c r="PGH36" s="26">
        <f t="shared" si="170"/>
        <v>357993.69349605299</v>
      </c>
      <c r="PGI36" s="26">
        <f t="shared" si="170"/>
        <v>0</v>
      </c>
      <c r="PGJ36" s="26">
        <f t="shared" si="170"/>
        <v>0</v>
      </c>
      <c r="PGK36" s="26">
        <f t="shared" si="170"/>
        <v>0</v>
      </c>
      <c r="PGL36" s="26">
        <f t="shared" si="170"/>
        <v>0</v>
      </c>
      <c r="PGM36" s="26">
        <f t="shared" si="170"/>
        <v>0</v>
      </c>
      <c r="PGN36" s="26">
        <f t="shared" si="170"/>
        <v>357993.69349605299</v>
      </c>
      <c r="PGO36" s="26">
        <f t="shared" si="170"/>
        <v>0</v>
      </c>
      <c r="PGP36" s="26">
        <f t="shared" si="170"/>
        <v>0</v>
      </c>
      <c r="PGQ36" s="26">
        <f t="shared" si="170"/>
        <v>0</v>
      </c>
      <c r="PGR36" s="26">
        <f t="shared" si="170"/>
        <v>0</v>
      </c>
      <c r="PGS36" s="26">
        <f t="shared" ref="PGS36:PJD36" si="171">SUM(PGM34:PGM37)</f>
        <v>0</v>
      </c>
      <c r="PGT36" s="26">
        <f t="shared" si="171"/>
        <v>357993.69349605299</v>
      </c>
      <c r="PGU36" s="26">
        <f t="shared" si="171"/>
        <v>0</v>
      </c>
      <c r="PGV36" s="26">
        <f t="shared" si="171"/>
        <v>0</v>
      </c>
      <c r="PGW36" s="26">
        <f t="shared" si="171"/>
        <v>0</v>
      </c>
      <c r="PGX36" s="26">
        <f t="shared" si="171"/>
        <v>0</v>
      </c>
      <c r="PGY36" s="26">
        <f t="shared" si="171"/>
        <v>0</v>
      </c>
      <c r="PGZ36" s="26">
        <f t="shared" si="171"/>
        <v>357993.69349605299</v>
      </c>
      <c r="PHA36" s="26">
        <f t="shared" si="171"/>
        <v>0</v>
      </c>
      <c r="PHB36" s="26">
        <f t="shared" si="171"/>
        <v>0</v>
      </c>
      <c r="PHC36" s="26">
        <f t="shared" si="171"/>
        <v>0</v>
      </c>
      <c r="PHD36" s="26">
        <f t="shared" si="171"/>
        <v>0</v>
      </c>
      <c r="PHE36" s="26">
        <f t="shared" si="171"/>
        <v>0</v>
      </c>
      <c r="PHF36" s="26">
        <f t="shared" si="171"/>
        <v>357993.69349605299</v>
      </c>
      <c r="PHG36" s="26">
        <f t="shared" si="171"/>
        <v>0</v>
      </c>
      <c r="PHH36" s="26">
        <f t="shared" si="171"/>
        <v>0</v>
      </c>
      <c r="PHI36" s="26">
        <f t="shared" si="171"/>
        <v>0</v>
      </c>
      <c r="PHJ36" s="26">
        <f t="shared" si="171"/>
        <v>0</v>
      </c>
      <c r="PHK36" s="26">
        <f t="shared" si="171"/>
        <v>0</v>
      </c>
      <c r="PHL36" s="26">
        <f t="shared" si="171"/>
        <v>357993.69349605299</v>
      </c>
      <c r="PHM36" s="26">
        <f t="shared" si="171"/>
        <v>0</v>
      </c>
      <c r="PHN36" s="26">
        <f t="shared" si="171"/>
        <v>0</v>
      </c>
      <c r="PHO36" s="26">
        <f t="shared" si="171"/>
        <v>0</v>
      </c>
      <c r="PHP36" s="26">
        <f t="shared" si="171"/>
        <v>0</v>
      </c>
      <c r="PHQ36" s="26">
        <f t="shared" si="171"/>
        <v>0</v>
      </c>
      <c r="PHR36" s="26">
        <f t="shared" si="171"/>
        <v>357993.69349605299</v>
      </c>
      <c r="PHS36" s="26">
        <f t="shared" si="171"/>
        <v>0</v>
      </c>
      <c r="PHT36" s="26">
        <f t="shared" si="171"/>
        <v>0</v>
      </c>
      <c r="PHU36" s="26">
        <f t="shared" si="171"/>
        <v>0</v>
      </c>
      <c r="PHV36" s="26">
        <f t="shared" si="171"/>
        <v>0</v>
      </c>
      <c r="PHW36" s="26">
        <f t="shared" si="171"/>
        <v>0</v>
      </c>
      <c r="PHX36" s="26">
        <f t="shared" si="171"/>
        <v>357993.69349605299</v>
      </c>
      <c r="PHY36" s="26">
        <f t="shared" si="171"/>
        <v>0</v>
      </c>
      <c r="PHZ36" s="26">
        <f t="shared" si="171"/>
        <v>0</v>
      </c>
      <c r="PIA36" s="26">
        <f t="shared" si="171"/>
        <v>0</v>
      </c>
      <c r="PIB36" s="26">
        <f t="shared" si="171"/>
        <v>0</v>
      </c>
      <c r="PIC36" s="26">
        <f t="shared" si="171"/>
        <v>0</v>
      </c>
      <c r="PID36" s="26">
        <f t="shared" si="171"/>
        <v>357993.69349605299</v>
      </c>
      <c r="PIE36" s="26">
        <f t="shared" si="171"/>
        <v>0</v>
      </c>
      <c r="PIF36" s="26">
        <f t="shared" si="171"/>
        <v>0</v>
      </c>
      <c r="PIG36" s="26">
        <f t="shared" si="171"/>
        <v>0</v>
      </c>
      <c r="PIH36" s="26">
        <f t="shared" si="171"/>
        <v>0</v>
      </c>
      <c r="PII36" s="26">
        <f t="shared" si="171"/>
        <v>0</v>
      </c>
      <c r="PIJ36" s="26">
        <f t="shared" si="171"/>
        <v>357993.69349605299</v>
      </c>
      <c r="PIK36" s="26">
        <f t="shared" si="171"/>
        <v>0</v>
      </c>
      <c r="PIL36" s="26">
        <f t="shared" si="171"/>
        <v>0</v>
      </c>
      <c r="PIM36" s="26">
        <f t="shared" si="171"/>
        <v>0</v>
      </c>
      <c r="PIN36" s="26">
        <f t="shared" si="171"/>
        <v>0</v>
      </c>
      <c r="PIO36" s="26">
        <f t="shared" si="171"/>
        <v>0</v>
      </c>
      <c r="PIP36" s="26">
        <f t="shared" si="171"/>
        <v>357993.69349605299</v>
      </c>
      <c r="PIQ36" s="26">
        <f t="shared" si="171"/>
        <v>0</v>
      </c>
      <c r="PIR36" s="26">
        <f t="shared" si="171"/>
        <v>0</v>
      </c>
      <c r="PIS36" s="26">
        <f t="shared" si="171"/>
        <v>0</v>
      </c>
      <c r="PIT36" s="26">
        <f t="shared" si="171"/>
        <v>0</v>
      </c>
      <c r="PIU36" s="26">
        <f t="shared" si="171"/>
        <v>0</v>
      </c>
      <c r="PIV36" s="26">
        <f t="shared" si="171"/>
        <v>357993.69349605299</v>
      </c>
      <c r="PIW36" s="26">
        <f t="shared" si="171"/>
        <v>0</v>
      </c>
      <c r="PIX36" s="26">
        <f t="shared" si="171"/>
        <v>0</v>
      </c>
      <c r="PIY36" s="26">
        <f t="shared" si="171"/>
        <v>0</v>
      </c>
      <c r="PIZ36" s="26">
        <f t="shared" si="171"/>
        <v>0</v>
      </c>
      <c r="PJA36" s="26">
        <f t="shared" si="171"/>
        <v>0</v>
      </c>
      <c r="PJB36" s="26">
        <f t="shared" si="171"/>
        <v>357993.69349605299</v>
      </c>
      <c r="PJC36" s="26">
        <f t="shared" si="171"/>
        <v>0</v>
      </c>
      <c r="PJD36" s="26">
        <f t="shared" si="171"/>
        <v>0</v>
      </c>
      <c r="PJE36" s="26">
        <f t="shared" ref="PJE36:PLP36" si="172">SUM(PIY34:PIY37)</f>
        <v>0</v>
      </c>
      <c r="PJF36" s="26">
        <f t="shared" si="172"/>
        <v>0</v>
      </c>
      <c r="PJG36" s="26">
        <f t="shared" si="172"/>
        <v>0</v>
      </c>
      <c r="PJH36" s="26">
        <f t="shared" si="172"/>
        <v>357993.69349605299</v>
      </c>
      <c r="PJI36" s="26">
        <f t="shared" si="172"/>
        <v>0</v>
      </c>
      <c r="PJJ36" s="26">
        <f t="shared" si="172"/>
        <v>0</v>
      </c>
      <c r="PJK36" s="26">
        <f t="shared" si="172"/>
        <v>0</v>
      </c>
      <c r="PJL36" s="26">
        <f t="shared" si="172"/>
        <v>0</v>
      </c>
      <c r="PJM36" s="26">
        <f t="shared" si="172"/>
        <v>0</v>
      </c>
      <c r="PJN36" s="26">
        <f t="shared" si="172"/>
        <v>357993.69349605299</v>
      </c>
      <c r="PJO36" s="26">
        <f t="shared" si="172"/>
        <v>0</v>
      </c>
      <c r="PJP36" s="26">
        <f t="shared" si="172"/>
        <v>0</v>
      </c>
      <c r="PJQ36" s="26">
        <f t="shared" si="172"/>
        <v>0</v>
      </c>
      <c r="PJR36" s="26">
        <f t="shared" si="172"/>
        <v>0</v>
      </c>
      <c r="PJS36" s="26">
        <f t="shared" si="172"/>
        <v>0</v>
      </c>
      <c r="PJT36" s="26">
        <f t="shared" si="172"/>
        <v>357993.69349605299</v>
      </c>
      <c r="PJU36" s="26">
        <f t="shared" si="172"/>
        <v>0</v>
      </c>
      <c r="PJV36" s="26">
        <f t="shared" si="172"/>
        <v>0</v>
      </c>
      <c r="PJW36" s="26">
        <f t="shared" si="172"/>
        <v>0</v>
      </c>
      <c r="PJX36" s="26">
        <f t="shared" si="172"/>
        <v>0</v>
      </c>
      <c r="PJY36" s="26">
        <f t="shared" si="172"/>
        <v>0</v>
      </c>
      <c r="PJZ36" s="26">
        <f t="shared" si="172"/>
        <v>357993.69349605299</v>
      </c>
      <c r="PKA36" s="26">
        <f t="shared" si="172"/>
        <v>0</v>
      </c>
      <c r="PKB36" s="26">
        <f t="shared" si="172"/>
        <v>0</v>
      </c>
      <c r="PKC36" s="26">
        <f t="shared" si="172"/>
        <v>0</v>
      </c>
      <c r="PKD36" s="26">
        <f t="shared" si="172"/>
        <v>0</v>
      </c>
      <c r="PKE36" s="26">
        <f t="shared" si="172"/>
        <v>0</v>
      </c>
      <c r="PKF36" s="26">
        <f t="shared" si="172"/>
        <v>357993.69349605299</v>
      </c>
      <c r="PKG36" s="26">
        <f t="shared" si="172"/>
        <v>0</v>
      </c>
      <c r="PKH36" s="26">
        <f t="shared" si="172"/>
        <v>0</v>
      </c>
      <c r="PKI36" s="26">
        <f t="shared" si="172"/>
        <v>0</v>
      </c>
      <c r="PKJ36" s="26">
        <f t="shared" si="172"/>
        <v>0</v>
      </c>
      <c r="PKK36" s="26">
        <f t="shared" si="172"/>
        <v>0</v>
      </c>
      <c r="PKL36" s="26">
        <f t="shared" si="172"/>
        <v>357993.69349605299</v>
      </c>
      <c r="PKM36" s="26">
        <f t="shared" si="172"/>
        <v>0</v>
      </c>
      <c r="PKN36" s="26">
        <f t="shared" si="172"/>
        <v>0</v>
      </c>
      <c r="PKO36" s="26">
        <f t="shared" si="172"/>
        <v>0</v>
      </c>
      <c r="PKP36" s="26">
        <f t="shared" si="172"/>
        <v>0</v>
      </c>
      <c r="PKQ36" s="26">
        <f t="shared" si="172"/>
        <v>0</v>
      </c>
      <c r="PKR36" s="26">
        <f t="shared" si="172"/>
        <v>357993.69349605299</v>
      </c>
      <c r="PKS36" s="26">
        <f t="shared" si="172"/>
        <v>0</v>
      </c>
      <c r="PKT36" s="26">
        <f t="shared" si="172"/>
        <v>0</v>
      </c>
      <c r="PKU36" s="26">
        <f t="shared" si="172"/>
        <v>0</v>
      </c>
      <c r="PKV36" s="26">
        <f t="shared" si="172"/>
        <v>0</v>
      </c>
      <c r="PKW36" s="26">
        <f t="shared" si="172"/>
        <v>0</v>
      </c>
      <c r="PKX36" s="26">
        <f t="shared" si="172"/>
        <v>357993.69349605299</v>
      </c>
      <c r="PKY36" s="26">
        <f t="shared" si="172"/>
        <v>0</v>
      </c>
      <c r="PKZ36" s="26">
        <f t="shared" si="172"/>
        <v>0</v>
      </c>
      <c r="PLA36" s="26">
        <f t="shared" si="172"/>
        <v>0</v>
      </c>
      <c r="PLB36" s="26">
        <f t="shared" si="172"/>
        <v>0</v>
      </c>
      <c r="PLC36" s="26">
        <f t="shared" si="172"/>
        <v>0</v>
      </c>
      <c r="PLD36" s="26">
        <f t="shared" si="172"/>
        <v>357993.69349605299</v>
      </c>
      <c r="PLE36" s="26">
        <f t="shared" si="172"/>
        <v>0</v>
      </c>
      <c r="PLF36" s="26">
        <f t="shared" si="172"/>
        <v>0</v>
      </c>
      <c r="PLG36" s="26">
        <f t="shared" si="172"/>
        <v>0</v>
      </c>
      <c r="PLH36" s="26">
        <f t="shared" si="172"/>
        <v>0</v>
      </c>
      <c r="PLI36" s="26">
        <f t="shared" si="172"/>
        <v>0</v>
      </c>
      <c r="PLJ36" s="26">
        <f t="shared" si="172"/>
        <v>357993.69349605299</v>
      </c>
      <c r="PLK36" s="26">
        <f t="shared" si="172"/>
        <v>0</v>
      </c>
      <c r="PLL36" s="26">
        <f t="shared" si="172"/>
        <v>0</v>
      </c>
      <c r="PLM36" s="26">
        <f t="shared" si="172"/>
        <v>0</v>
      </c>
      <c r="PLN36" s="26">
        <f t="shared" si="172"/>
        <v>0</v>
      </c>
      <c r="PLO36" s="26">
        <f t="shared" si="172"/>
        <v>0</v>
      </c>
      <c r="PLP36" s="26">
        <f t="shared" si="172"/>
        <v>357993.69349605299</v>
      </c>
      <c r="PLQ36" s="26">
        <f t="shared" ref="PLQ36:POB36" si="173">SUM(PLK34:PLK37)</f>
        <v>0</v>
      </c>
      <c r="PLR36" s="26">
        <f t="shared" si="173"/>
        <v>0</v>
      </c>
      <c r="PLS36" s="26">
        <f t="shared" si="173"/>
        <v>0</v>
      </c>
      <c r="PLT36" s="26">
        <f t="shared" si="173"/>
        <v>0</v>
      </c>
      <c r="PLU36" s="26">
        <f t="shared" si="173"/>
        <v>0</v>
      </c>
      <c r="PLV36" s="26">
        <f t="shared" si="173"/>
        <v>357993.69349605299</v>
      </c>
      <c r="PLW36" s="26">
        <f t="shared" si="173"/>
        <v>0</v>
      </c>
      <c r="PLX36" s="26">
        <f t="shared" si="173"/>
        <v>0</v>
      </c>
      <c r="PLY36" s="26">
        <f t="shared" si="173"/>
        <v>0</v>
      </c>
      <c r="PLZ36" s="26">
        <f t="shared" si="173"/>
        <v>0</v>
      </c>
      <c r="PMA36" s="26">
        <f t="shared" si="173"/>
        <v>0</v>
      </c>
      <c r="PMB36" s="26">
        <f t="shared" si="173"/>
        <v>357993.69349605299</v>
      </c>
      <c r="PMC36" s="26">
        <f t="shared" si="173"/>
        <v>0</v>
      </c>
      <c r="PMD36" s="26">
        <f t="shared" si="173"/>
        <v>0</v>
      </c>
      <c r="PME36" s="26">
        <f t="shared" si="173"/>
        <v>0</v>
      </c>
      <c r="PMF36" s="26">
        <f t="shared" si="173"/>
        <v>0</v>
      </c>
      <c r="PMG36" s="26">
        <f t="shared" si="173"/>
        <v>0</v>
      </c>
      <c r="PMH36" s="26">
        <f t="shared" si="173"/>
        <v>357993.69349605299</v>
      </c>
      <c r="PMI36" s="26">
        <f t="shared" si="173"/>
        <v>0</v>
      </c>
      <c r="PMJ36" s="26">
        <f t="shared" si="173"/>
        <v>0</v>
      </c>
      <c r="PMK36" s="26">
        <f t="shared" si="173"/>
        <v>0</v>
      </c>
      <c r="PML36" s="26">
        <f t="shared" si="173"/>
        <v>0</v>
      </c>
      <c r="PMM36" s="26">
        <f t="shared" si="173"/>
        <v>0</v>
      </c>
      <c r="PMN36" s="26">
        <f t="shared" si="173"/>
        <v>357993.69349605299</v>
      </c>
      <c r="PMO36" s="26">
        <f t="shared" si="173"/>
        <v>0</v>
      </c>
      <c r="PMP36" s="26">
        <f t="shared" si="173"/>
        <v>0</v>
      </c>
      <c r="PMQ36" s="26">
        <f t="shared" si="173"/>
        <v>0</v>
      </c>
      <c r="PMR36" s="26">
        <f t="shared" si="173"/>
        <v>0</v>
      </c>
      <c r="PMS36" s="26">
        <f t="shared" si="173"/>
        <v>0</v>
      </c>
      <c r="PMT36" s="26">
        <f t="shared" si="173"/>
        <v>357993.69349605299</v>
      </c>
      <c r="PMU36" s="26">
        <f t="shared" si="173"/>
        <v>0</v>
      </c>
      <c r="PMV36" s="26">
        <f t="shared" si="173"/>
        <v>0</v>
      </c>
      <c r="PMW36" s="26">
        <f t="shared" si="173"/>
        <v>0</v>
      </c>
      <c r="PMX36" s="26">
        <f t="shared" si="173"/>
        <v>0</v>
      </c>
      <c r="PMY36" s="26">
        <f t="shared" si="173"/>
        <v>0</v>
      </c>
      <c r="PMZ36" s="26">
        <f t="shared" si="173"/>
        <v>357993.69349605299</v>
      </c>
      <c r="PNA36" s="26">
        <f t="shared" si="173"/>
        <v>0</v>
      </c>
      <c r="PNB36" s="26">
        <f t="shared" si="173"/>
        <v>0</v>
      </c>
      <c r="PNC36" s="26">
        <f t="shared" si="173"/>
        <v>0</v>
      </c>
      <c r="PND36" s="26">
        <f t="shared" si="173"/>
        <v>0</v>
      </c>
      <c r="PNE36" s="26">
        <f t="shared" si="173"/>
        <v>0</v>
      </c>
      <c r="PNF36" s="26">
        <f t="shared" si="173"/>
        <v>357993.69349605299</v>
      </c>
      <c r="PNG36" s="26">
        <f t="shared" si="173"/>
        <v>0</v>
      </c>
      <c r="PNH36" s="26">
        <f t="shared" si="173"/>
        <v>0</v>
      </c>
      <c r="PNI36" s="26">
        <f t="shared" si="173"/>
        <v>0</v>
      </c>
      <c r="PNJ36" s="26">
        <f t="shared" si="173"/>
        <v>0</v>
      </c>
      <c r="PNK36" s="26">
        <f t="shared" si="173"/>
        <v>0</v>
      </c>
      <c r="PNL36" s="26">
        <f t="shared" si="173"/>
        <v>357993.69349605299</v>
      </c>
      <c r="PNM36" s="26">
        <f t="shared" si="173"/>
        <v>0</v>
      </c>
      <c r="PNN36" s="26">
        <f t="shared" si="173"/>
        <v>0</v>
      </c>
      <c r="PNO36" s="26">
        <f t="shared" si="173"/>
        <v>0</v>
      </c>
      <c r="PNP36" s="26">
        <f t="shared" si="173"/>
        <v>0</v>
      </c>
      <c r="PNQ36" s="26">
        <f t="shared" si="173"/>
        <v>0</v>
      </c>
      <c r="PNR36" s="26">
        <f t="shared" si="173"/>
        <v>357993.69349605299</v>
      </c>
      <c r="PNS36" s="26">
        <f t="shared" si="173"/>
        <v>0</v>
      </c>
      <c r="PNT36" s="26">
        <f t="shared" si="173"/>
        <v>0</v>
      </c>
      <c r="PNU36" s="26">
        <f t="shared" si="173"/>
        <v>0</v>
      </c>
      <c r="PNV36" s="26">
        <f t="shared" si="173"/>
        <v>0</v>
      </c>
      <c r="PNW36" s="26">
        <f t="shared" si="173"/>
        <v>0</v>
      </c>
      <c r="PNX36" s="26">
        <f t="shared" si="173"/>
        <v>357993.69349605299</v>
      </c>
      <c r="PNY36" s="26">
        <f t="shared" si="173"/>
        <v>0</v>
      </c>
      <c r="PNZ36" s="26">
        <f t="shared" si="173"/>
        <v>0</v>
      </c>
      <c r="POA36" s="26">
        <f t="shared" si="173"/>
        <v>0</v>
      </c>
      <c r="POB36" s="26">
        <f t="shared" si="173"/>
        <v>0</v>
      </c>
      <c r="POC36" s="26">
        <f t="shared" ref="POC36:PQN36" si="174">SUM(PNW34:PNW37)</f>
        <v>0</v>
      </c>
      <c r="POD36" s="26">
        <f t="shared" si="174"/>
        <v>357993.69349605299</v>
      </c>
      <c r="POE36" s="26">
        <f t="shared" si="174"/>
        <v>0</v>
      </c>
      <c r="POF36" s="26">
        <f t="shared" si="174"/>
        <v>0</v>
      </c>
      <c r="POG36" s="26">
        <f t="shared" si="174"/>
        <v>0</v>
      </c>
      <c r="POH36" s="26">
        <f t="shared" si="174"/>
        <v>0</v>
      </c>
      <c r="POI36" s="26">
        <f t="shared" si="174"/>
        <v>0</v>
      </c>
      <c r="POJ36" s="26">
        <f t="shared" si="174"/>
        <v>357993.69349605299</v>
      </c>
      <c r="POK36" s="26">
        <f t="shared" si="174"/>
        <v>0</v>
      </c>
      <c r="POL36" s="26">
        <f t="shared" si="174"/>
        <v>0</v>
      </c>
      <c r="POM36" s="26">
        <f t="shared" si="174"/>
        <v>0</v>
      </c>
      <c r="PON36" s="26">
        <f t="shared" si="174"/>
        <v>0</v>
      </c>
      <c r="POO36" s="26">
        <f t="shared" si="174"/>
        <v>0</v>
      </c>
      <c r="POP36" s="26">
        <f t="shared" si="174"/>
        <v>357993.69349605299</v>
      </c>
      <c r="POQ36" s="26">
        <f t="shared" si="174"/>
        <v>0</v>
      </c>
      <c r="POR36" s="26">
        <f t="shared" si="174"/>
        <v>0</v>
      </c>
      <c r="POS36" s="26">
        <f t="shared" si="174"/>
        <v>0</v>
      </c>
      <c r="POT36" s="26">
        <f t="shared" si="174"/>
        <v>0</v>
      </c>
      <c r="POU36" s="26">
        <f t="shared" si="174"/>
        <v>0</v>
      </c>
      <c r="POV36" s="26">
        <f t="shared" si="174"/>
        <v>357993.69349605299</v>
      </c>
      <c r="POW36" s="26">
        <f t="shared" si="174"/>
        <v>0</v>
      </c>
      <c r="POX36" s="26">
        <f t="shared" si="174"/>
        <v>0</v>
      </c>
      <c r="POY36" s="26">
        <f t="shared" si="174"/>
        <v>0</v>
      </c>
      <c r="POZ36" s="26">
        <f t="shared" si="174"/>
        <v>0</v>
      </c>
      <c r="PPA36" s="26">
        <f t="shared" si="174"/>
        <v>0</v>
      </c>
      <c r="PPB36" s="26">
        <f t="shared" si="174"/>
        <v>357993.69349605299</v>
      </c>
      <c r="PPC36" s="26">
        <f t="shared" si="174"/>
        <v>0</v>
      </c>
      <c r="PPD36" s="26">
        <f t="shared" si="174"/>
        <v>0</v>
      </c>
      <c r="PPE36" s="26">
        <f t="shared" si="174"/>
        <v>0</v>
      </c>
      <c r="PPF36" s="26">
        <f t="shared" si="174"/>
        <v>0</v>
      </c>
      <c r="PPG36" s="26">
        <f t="shared" si="174"/>
        <v>0</v>
      </c>
      <c r="PPH36" s="26">
        <f t="shared" si="174"/>
        <v>357993.69349605299</v>
      </c>
      <c r="PPI36" s="26">
        <f t="shared" si="174"/>
        <v>0</v>
      </c>
      <c r="PPJ36" s="26">
        <f t="shared" si="174"/>
        <v>0</v>
      </c>
      <c r="PPK36" s="26">
        <f t="shared" si="174"/>
        <v>0</v>
      </c>
      <c r="PPL36" s="26">
        <f t="shared" si="174"/>
        <v>0</v>
      </c>
      <c r="PPM36" s="26">
        <f t="shared" si="174"/>
        <v>0</v>
      </c>
      <c r="PPN36" s="26">
        <f t="shared" si="174"/>
        <v>357993.69349605299</v>
      </c>
      <c r="PPO36" s="26">
        <f t="shared" si="174"/>
        <v>0</v>
      </c>
      <c r="PPP36" s="26">
        <f t="shared" si="174"/>
        <v>0</v>
      </c>
      <c r="PPQ36" s="26">
        <f t="shared" si="174"/>
        <v>0</v>
      </c>
      <c r="PPR36" s="26">
        <f t="shared" si="174"/>
        <v>0</v>
      </c>
      <c r="PPS36" s="26">
        <f t="shared" si="174"/>
        <v>0</v>
      </c>
      <c r="PPT36" s="26">
        <f t="shared" si="174"/>
        <v>357993.69349605299</v>
      </c>
      <c r="PPU36" s="26">
        <f t="shared" si="174"/>
        <v>0</v>
      </c>
      <c r="PPV36" s="26">
        <f t="shared" si="174"/>
        <v>0</v>
      </c>
      <c r="PPW36" s="26">
        <f t="shared" si="174"/>
        <v>0</v>
      </c>
      <c r="PPX36" s="26">
        <f t="shared" si="174"/>
        <v>0</v>
      </c>
      <c r="PPY36" s="26">
        <f t="shared" si="174"/>
        <v>0</v>
      </c>
      <c r="PPZ36" s="26">
        <f t="shared" si="174"/>
        <v>357993.69349605299</v>
      </c>
      <c r="PQA36" s="26">
        <f t="shared" si="174"/>
        <v>0</v>
      </c>
      <c r="PQB36" s="26">
        <f t="shared" si="174"/>
        <v>0</v>
      </c>
      <c r="PQC36" s="26">
        <f t="shared" si="174"/>
        <v>0</v>
      </c>
      <c r="PQD36" s="26">
        <f t="shared" si="174"/>
        <v>0</v>
      </c>
      <c r="PQE36" s="26">
        <f t="shared" si="174"/>
        <v>0</v>
      </c>
      <c r="PQF36" s="26">
        <f t="shared" si="174"/>
        <v>357993.69349605299</v>
      </c>
      <c r="PQG36" s="26">
        <f t="shared" si="174"/>
        <v>0</v>
      </c>
      <c r="PQH36" s="26">
        <f t="shared" si="174"/>
        <v>0</v>
      </c>
      <c r="PQI36" s="26">
        <f t="shared" si="174"/>
        <v>0</v>
      </c>
      <c r="PQJ36" s="26">
        <f t="shared" si="174"/>
        <v>0</v>
      </c>
      <c r="PQK36" s="26">
        <f t="shared" si="174"/>
        <v>0</v>
      </c>
      <c r="PQL36" s="26">
        <f t="shared" si="174"/>
        <v>357993.69349605299</v>
      </c>
      <c r="PQM36" s="26">
        <f t="shared" si="174"/>
        <v>0</v>
      </c>
      <c r="PQN36" s="26">
        <f t="shared" si="174"/>
        <v>0</v>
      </c>
      <c r="PQO36" s="26">
        <f t="shared" ref="PQO36:PSZ36" si="175">SUM(PQI34:PQI37)</f>
        <v>0</v>
      </c>
      <c r="PQP36" s="26">
        <f t="shared" si="175"/>
        <v>0</v>
      </c>
      <c r="PQQ36" s="26">
        <f t="shared" si="175"/>
        <v>0</v>
      </c>
      <c r="PQR36" s="26">
        <f t="shared" si="175"/>
        <v>357993.69349605299</v>
      </c>
      <c r="PQS36" s="26">
        <f t="shared" si="175"/>
        <v>0</v>
      </c>
      <c r="PQT36" s="26">
        <f t="shared" si="175"/>
        <v>0</v>
      </c>
      <c r="PQU36" s="26">
        <f t="shared" si="175"/>
        <v>0</v>
      </c>
      <c r="PQV36" s="26">
        <f t="shared" si="175"/>
        <v>0</v>
      </c>
      <c r="PQW36" s="26">
        <f t="shared" si="175"/>
        <v>0</v>
      </c>
      <c r="PQX36" s="26">
        <f t="shared" si="175"/>
        <v>357993.69349605299</v>
      </c>
      <c r="PQY36" s="26">
        <f t="shared" si="175"/>
        <v>0</v>
      </c>
      <c r="PQZ36" s="26">
        <f t="shared" si="175"/>
        <v>0</v>
      </c>
      <c r="PRA36" s="26">
        <f t="shared" si="175"/>
        <v>0</v>
      </c>
      <c r="PRB36" s="26">
        <f t="shared" si="175"/>
        <v>0</v>
      </c>
      <c r="PRC36" s="26">
        <f t="shared" si="175"/>
        <v>0</v>
      </c>
      <c r="PRD36" s="26">
        <f t="shared" si="175"/>
        <v>357993.69349605299</v>
      </c>
      <c r="PRE36" s="26">
        <f t="shared" si="175"/>
        <v>0</v>
      </c>
      <c r="PRF36" s="26">
        <f t="shared" si="175"/>
        <v>0</v>
      </c>
      <c r="PRG36" s="26">
        <f t="shared" si="175"/>
        <v>0</v>
      </c>
      <c r="PRH36" s="26">
        <f t="shared" si="175"/>
        <v>0</v>
      </c>
      <c r="PRI36" s="26">
        <f t="shared" si="175"/>
        <v>0</v>
      </c>
      <c r="PRJ36" s="26">
        <f t="shared" si="175"/>
        <v>357993.69349605299</v>
      </c>
      <c r="PRK36" s="26">
        <f t="shared" si="175"/>
        <v>0</v>
      </c>
      <c r="PRL36" s="26">
        <f t="shared" si="175"/>
        <v>0</v>
      </c>
      <c r="PRM36" s="26">
        <f t="shared" si="175"/>
        <v>0</v>
      </c>
      <c r="PRN36" s="26">
        <f t="shared" si="175"/>
        <v>0</v>
      </c>
      <c r="PRO36" s="26">
        <f t="shared" si="175"/>
        <v>0</v>
      </c>
      <c r="PRP36" s="26">
        <f t="shared" si="175"/>
        <v>357993.69349605299</v>
      </c>
      <c r="PRQ36" s="26">
        <f t="shared" si="175"/>
        <v>0</v>
      </c>
      <c r="PRR36" s="26">
        <f t="shared" si="175"/>
        <v>0</v>
      </c>
      <c r="PRS36" s="26">
        <f t="shared" si="175"/>
        <v>0</v>
      </c>
      <c r="PRT36" s="26">
        <f t="shared" si="175"/>
        <v>0</v>
      </c>
      <c r="PRU36" s="26">
        <f t="shared" si="175"/>
        <v>0</v>
      </c>
      <c r="PRV36" s="26">
        <f t="shared" si="175"/>
        <v>357993.69349605299</v>
      </c>
      <c r="PRW36" s="26">
        <f t="shared" si="175"/>
        <v>0</v>
      </c>
      <c r="PRX36" s="26">
        <f t="shared" si="175"/>
        <v>0</v>
      </c>
      <c r="PRY36" s="26">
        <f t="shared" si="175"/>
        <v>0</v>
      </c>
      <c r="PRZ36" s="26">
        <f t="shared" si="175"/>
        <v>0</v>
      </c>
      <c r="PSA36" s="26">
        <f t="shared" si="175"/>
        <v>0</v>
      </c>
      <c r="PSB36" s="26">
        <f t="shared" si="175"/>
        <v>357993.69349605299</v>
      </c>
      <c r="PSC36" s="26">
        <f t="shared" si="175"/>
        <v>0</v>
      </c>
      <c r="PSD36" s="26">
        <f t="shared" si="175"/>
        <v>0</v>
      </c>
      <c r="PSE36" s="26">
        <f t="shared" si="175"/>
        <v>0</v>
      </c>
      <c r="PSF36" s="26">
        <f t="shared" si="175"/>
        <v>0</v>
      </c>
      <c r="PSG36" s="26">
        <f t="shared" si="175"/>
        <v>0</v>
      </c>
      <c r="PSH36" s="26">
        <f t="shared" si="175"/>
        <v>357993.69349605299</v>
      </c>
      <c r="PSI36" s="26">
        <f t="shared" si="175"/>
        <v>0</v>
      </c>
      <c r="PSJ36" s="26">
        <f t="shared" si="175"/>
        <v>0</v>
      </c>
      <c r="PSK36" s="26">
        <f t="shared" si="175"/>
        <v>0</v>
      </c>
      <c r="PSL36" s="26">
        <f t="shared" si="175"/>
        <v>0</v>
      </c>
      <c r="PSM36" s="26">
        <f t="shared" si="175"/>
        <v>0</v>
      </c>
      <c r="PSN36" s="26">
        <f t="shared" si="175"/>
        <v>357993.69349605299</v>
      </c>
      <c r="PSO36" s="26">
        <f t="shared" si="175"/>
        <v>0</v>
      </c>
      <c r="PSP36" s="26">
        <f t="shared" si="175"/>
        <v>0</v>
      </c>
      <c r="PSQ36" s="26">
        <f t="shared" si="175"/>
        <v>0</v>
      </c>
      <c r="PSR36" s="26">
        <f t="shared" si="175"/>
        <v>0</v>
      </c>
      <c r="PSS36" s="26">
        <f t="shared" si="175"/>
        <v>0</v>
      </c>
      <c r="PST36" s="26">
        <f t="shared" si="175"/>
        <v>357993.69349605299</v>
      </c>
      <c r="PSU36" s="26">
        <f t="shared" si="175"/>
        <v>0</v>
      </c>
      <c r="PSV36" s="26">
        <f t="shared" si="175"/>
        <v>0</v>
      </c>
      <c r="PSW36" s="26">
        <f t="shared" si="175"/>
        <v>0</v>
      </c>
      <c r="PSX36" s="26">
        <f t="shared" si="175"/>
        <v>0</v>
      </c>
      <c r="PSY36" s="26">
        <f t="shared" si="175"/>
        <v>0</v>
      </c>
      <c r="PSZ36" s="26">
        <f t="shared" si="175"/>
        <v>357993.69349605299</v>
      </c>
      <c r="PTA36" s="26">
        <f t="shared" ref="PTA36:PVL36" si="176">SUM(PSU34:PSU37)</f>
        <v>0</v>
      </c>
      <c r="PTB36" s="26">
        <f t="shared" si="176"/>
        <v>0</v>
      </c>
      <c r="PTC36" s="26">
        <f t="shared" si="176"/>
        <v>0</v>
      </c>
      <c r="PTD36" s="26">
        <f t="shared" si="176"/>
        <v>0</v>
      </c>
      <c r="PTE36" s="26">
        <f t="shared" si="176"/>
        <v>0</v>
      </c>
      <c r="PTF36" s="26">
        <f t="shared" si="176"/>
        <v>357993.69349605299</v>
      </c>
      <c r="PTG36" s="26">
        <f t="shared" si="176"/>
        <v>0</v>
      </c>
      <c r="PTH36" s="26">
        <f t="shared" si="176"/>
        <v>0</v>
      </c>
      <c r="PTI36" s="26">
        <f t="shared" si="176"/>
        <v>0</v>
      </c>
      <c r="PTJ36" s="26">
        <f t="shared" si="176"/>
        <v>0</v>
      </c>
      <c r="PTK36" s="26">
        <f t="shared" si="176"/>
        <v>0</v>
      </c>
      <c r="PTL36" s="26">
        <f t="shared" si="176"/>
        <v>357993.69349605299</v>
      </c>
      <c r="PTM36" s="26">
        <f t="shared" si="176"/>
        <v>0</v>
      </c>
      <c r="PTN36" s="26">
        <f t="shared" si="176"/>
        <v>0</v>
      </c>
      <c r="PTO36" s="26">
        <f t="shared" si="176"/>
        <v>0</v>
      </c>
      <c r="PTP36" s="26">
        <f t="shared" si="176"/>
        <v>0</v>
      </c>
      <c r="PTQ36" s="26">
        <f t="shared" si="176"/>
        <v>0</v>
      </c>
      <c r="PTR36" s="26">
        <f t="shared" si="176"/>
        <v>357993.69349605299</v>
      </c>
      <c r="PTS36" s="26">
        <f t="shared" si="176"/>
        <v>0</v>
      </c>
      <c r="PTT36" s="26">
        <f t="shared" si="176"/>
        <v>0</v>
      </c>
      <c r="PTU36" s="26">
        <f t="shared" si="176"/>
        <v>0</v>
      </c>
      <c r="PTV36" s="26">
        <f t="shared" si="176"/>
        <v>0</v>
      </c>
      <c r="PTW36" s="26">
        <f t="shared" si="176"/>
        <v>0</v>
      </c>
      <c r="PTX36" s="26">
        <f t="shared" si="176"/>
        <v>357993.69349605299</v>
      </c>
      <c r="PTY36" s="26">
        <f t="shared" si="176"/>
        <v>0</v>
      </c>
      <c r="PTZ36" s="26">
        <f t="shared" si="176"/>
        <v>0</v>
      </c>
      <c r="PUA36" s="26">
        <f t="shared" si="176"/>
        <v>0</v>
      </c>
      <c r="PUB36" s="26">
        <f t="shared" si="176"/>
        <v>0</v>
      </c>
      <c r="PUC36" s="26">
        <f t="shared" si="176"/>
        <v>0</v>
      </c>
      <c r="PUD36" s="26">
        <f t="shared" si="176"/>
        <v>357993.69349605299</v>
      </c>
      <c r="PUE36" s="26">
        <f t="shared" si="176"/>
        <v>0</v>
      </c>
      <c r="PUF36" s="26">
        <f t="shared" si="176"/>
        <v>0</v>
      </c>
      <c r="PUG36" s="26">
        <f t="shared" si="176"/>
        <v>0</v>
      </c>
      <c r="PUH36" s="26">
        <f t="shared" si="176"/>
        <v>0</v>
      </c>
      <c r="PUI36" s="26">
        <f t="shared" si="176"/>
        <v>0</v>
      </c>
      <c r="PUJ36" s="26">
        <f t="shared" si="176"/>
        <v>357993.69349605299</v>
      </c>
      <c r="PUK36" s="26">
        <f t="shared" si="176"/>
        <v>0</v>
      </c>
      <c r="PUL36" s="26">
        <f t="shared" si="176"/>
        <v>0</v>
      </c>
      <c r="PUM36" s="26">
        <f t="shared" si="176"/>
        <v>0</v>
      </c>
      <c r="PUN36" s="26">
        <f t="shared" si="176"/>
        <v>0</v>
      </c>
      <c r="PUO36" s="26">
        <f t="shared" si="176"/>
        <v>0</v>
      </c>
      <c r="PUP36" s="26">
        <f t="shared" si="176"/>
        <v>357993.69349605299</v>
      </c>
      <c r="PUQ36" s="26">
        <f t="shared" si="176"/>
        <v>0</v>
      </c>
      <c r="PUR36" s="26">
        <f t="shared" si="176"/>
        <v>0</v>
      </c>
      <c r="PUS36" s="26">
        <f t="shared" si="176"/>
        <v>0</v>
      </c>
      <c r="PUT36" s="26">
        <f t="shared" si="176"/>
        <v>0</v>
      </c>
      <c r="PUU36" s="26">
        <f t="shared" si="176"/>
        <v>0</v>
      </c>
      <c r="PUV36" s="26">
        <f t="shared" si="176"/>
        <v>357993.69349605299</v>
      </c>
      <c r="PUW36" s="26">
        <f t="shared" si="176"/>
        <v>0</v>
      </c>
      <c r="PUX36" s="26">
        <f t="shared" si="176"/>
        <v>0</v>
      </c>
      <c r="PUY36" s="26">
        <f t="shared" si="176"/>
        <v>0</v>
      </c>
      <c r="PUZ36" s="26">
        <f t="shared" si="176"/>
        <v>0</v>
      </c>
      <c r="PVA36" s="26">
        <f t="shared" si="176"/>
        <v>0</v>
      </c>
      <c r="PVB36" s="26">
        <f t="shared" si="176"/>
        <v>357993.69349605299</v>
      </c>
      <c r="PVC36" s="26">
        <f t="shared" si="176"/>
        <v>0</v>
      </c>
      <c r="PVD36" s="26">
        <f t="shared" si="176"/>
        <v>0</v>
      </c>
      <c r="PVE36" s="26">
        <f t="shared" si="176"/>
        <v>0</v>
      </c>
      <c r="PVF36" s="26">
        <f t="shared" si="176"/>
        <v>0</v>
      </c>
      <c r="PVG36" s="26">
        <f t="shared" si="176"/>
        <v>0</v>
      </c>
      <c r="PVH36" s="26">
        <f t="shared" si="176"/>
        <v>357993.69349605299</v>
      </c>
      <c r="PVI36" s="26">
        <f t="shared" si="176"/>
        <v>0</v>
      </c>
      <c r="PVJ36" s="26">
        <f t="shared" si="176"/>
        <v>0</v>
      </c>
      <c r="PVK36" s="26">
        <f t="shared" si="176"/>
        <v>0</v>
      </c>
      <c r="PVL36" s="26">
        <f t="shared" si="176"/>
        <v>0</v>
      </c>
      <c r="PVM36" s="26">
        <f t="shared" ref="PVM36:PXX36" si="177">SUM(PVG34:PVG37)</f>
        <v>0</v>
      </c>
      <c r="PVN36" s="26">
        <f t="shared" si="177"/>
        <v>357993.69349605299</v>
      </c>
      <c r="PVO36" s="26">
        <f t="shared" si="177"/>
        <v>0</v>
      </c>
      <c r="PVP36" s="26">
        <f t="shared" si="177"/>
        <v>0</v>
      </c>
      <c r="PVQ36" s="26">
        <f t="shared" si="177"/>
        <v>0</v>
      </c>
      <c r="PVR36" s="26">
        <f t="shared" si="177"/>
        <v>0</v>
      </c>
      <c r="PVS36" s="26">
        <f t="shared" si="177"/>
        <v>0</v>
      </c>
      <c r="PVT36" s="26">
        <f t="shared" si="177"/>
        <v>357993.69349605299</v>
      </c>
      <c r="PVU36" s="26">
        <f t="shared" si="177"/>
        <v>0</v>
      </c>
      <c r="PVV36" s="26">
        <f t="shared" si="177"/>
        <v>0</v>
      </c>
      <c r="PVW36" s="26">
        <f t="shared" si="177"/>
        <v>0</v>
      </c>
      <c r="PVX36" s="26">
        <f t="shared" si="177"/>
        <v>0</v>
      </c>
      <c r="PVY36" s="26">
        <f t="shared" si="177"/>
        <v>0</v>
      </c>
      <c r="PVZ36" s="26">
        <f t="shared" si="177"/>
        <v>357993.69349605299</v>
      </c>
      <c r="PWA36" s="26">
        <f t="shared" si="177"/>
        <v>0</v>
      </c>
      <c r="PWB36" s="26">
        <f t="shared" si="177"/>
        <v>0</v>
      </c>
      <c r="PWC36" s="26">
        <f t="shared" si="177"/>
        <v>0</v>
      </c>
      <c r="PWD36" s="26">
        <f t="shared" si="177"/>
        <v>0</v>
      </c>
      <c r="PWE36" s="26">
        <f t="shared" si="177"/>
        <v>0</v>
      </c>
      <c r="PWF36" s="26">
        <f t="shared" si="177"/>
        <v>357993.69349605299</v>
      </c>
      <c r="PWG36" s="26">
        <f t="shared" si="177"/>
        <v>0</v>
      </c>
      <c r="PWH36" s="26">
        <f t="shared" si="177"/>
        <v>0</v>
      </c>
      <c r="PWI36" s="26">
        <f t="shared" si="177"/>
        <v>0</v>
      </c>
      <c r="PWJ36" s="26">
        <f t="shared" si="177"/>
        <v>0</v>
      </c>
      <c r="PWK36" s="26">
        <f t="shared" si="177"/>
        <v>0</v>
      </c>
      <c r="PWL36" s="26">
        <f t="shared" si="177"/>
        <v>357993.69349605299</v>
      </c>
      <c r="PWM36" s="26">
        <f t="shared" si="177"/>
        <v>0</v>
      </c>
      <c r="PWN36" s="26">
        <f t="shared" si="177"/>
        <v>0</v>
      </c>
      <c r="PWO36" s="26">
        <f t="shared" si="177"/>
        <v>0</v>
      </c>
      <c r="PWP36" s="26">
        <f t="shared" si="177"/>
        <v>0</v>
      </c>
      <c r="PWQ36" s="26">
        <f t="shared" si="177"/>
        <v>0</v>
      </c>
      <c r="PWR36" s="26">
        <f t="shared" si="177"/>
        <v>357993.69349605299</v>
      </c>
      <c r="PWS36" s="26">
        <f t="shared" si="177"/>
        <v>0</v>
      </c>
      <c r="PWT36" s="26">
        <f t="shared" si="177"/>
        <v>0</v>
      </c>
      <c r="PWU36" s="26">
        <f t="shared" si="177"/>
        <v>0</v>
      </c>
      <c r="PWV36" s="26">
        <f t="shared" si="177"/>
        <v>0</v>
      </c>
      <c r="PWW36" s="26">
        <f t="shared" si="177"/>
        <v>0</v>
      </c>
      <c r="PWX36" s="26">
        <f t="shared" si="177"/>
        <v>357993.69349605299</v>
      </c>
      <c r="PWY36" s="26">
        <f t="shared" si="177"/>
        <v>0</v>
      </c>
      <c r="PWZ36" s="26">
        <f t="shared" si="177"/>
        <v>0</v>
      </c>
      <c r="PXA36" s="26">
        <f t="shared" si="177"/>
        <v>0</v>
      </c>
      <c r="PXB36" s="26">
        <f t="shared" si="177"/>
        <v>0</v>
      </c>
      <c r="PXC36" s="26">
        <f t="shared" si="177"/>
        <v>0</v>
      </c>
      <c r="PXD36" s="26">
        <f t="shared" si="177"/>
        <v>357993.69349605299</v>
      </c>
      <c r="PXE36" s="26">
        <f t="shared" si="177"/>
        <v>0</v>
      </c>
      <c r="PXF36" s="26">
        <f t="shared" si="177"/>
        <v>0</v>
      </c>
      <c r="PXG36" s="26">
        <f t="shared" si="177"/>
        <v>0</v>
      </c>
      <c r="PXH36" s="26">
        <f t="shared" si="177"/>
        <v>0</v>
      </c>
      <c r="PXI36" s="26">
        <f t="shared" si="177"/>
        <v>0</v>
      </c>
      <c r="PXJ36" s="26">
        <f t="shared" si="177"/>
        <v>357993.69349605299</v>
      </c>
      <c r="PXK36" s="26">
        <f t="shared" si="177"/>
        <v>0</v>
      </c>
      <c r="PXL36" s="26">
        <f t="shared" si="177"/>
        <v>0</v>
      </c>
      <c r="PXM36" s="26">
        <f t="shared" si="177"/>
        <v>0</v>
      </c>
      <c r="PXN36" s="26">
        <f t="shared" si="177"/>
        <v>0</v>
      </c>
      <c r="PXO36" s="26">
        <f t="shared" si="177"/>
        <v>0</v>
      </c>
      <c r="PXP36" s="26">
        <f t="shared" si="177"/>
        <v>357993.69349605299</v>
      </c>
      <c r="PXQ36" s="26">
        <f t="shared" si="177"/>
        <v>0</v>
      </c>
      <c r="PXR36" s="26">
        <f t="shared" si="177"/>
        <v>0</v>
      </c>
      <c r="PXS36" s="26">
        <f t="shared" si="177"/>
        <v>0</v>
      </c>
      <c r="PXT36" s="26">
        <f t="shared" si="177"/>
        <v>0</v>
      </c>
      <c r="PXU36" s="26">
        <f t="shared" si="177"/>
        <v>0</v>
      </c>
      <c r="PXV36" s="26">
        <f t="shared" si="177"/>
        <v>357993.69349605299</v>
      </c>
      <c r="PXW36" s="26">
        <f t="shared" si="177"/>
        <v>0</v>
      </c>
      <c r="PXX36" s="26">
        <f t="shared" si="177"/>
        <v>0</v>
      </c>
      <c r="PXY36" s="26">
        <f t="shared" ref="PXY36:QAJ36" si="178">SUM(PXS34:PXS37)</f>
        <v>0</v>
      </c>
      <c r="PXZ36" s="26">
        <f t="shared" si="178"/>
        <v>0</v>
      </c>
      <c r="PYA36" s="26">
        <f t="shared" si="178"/>
        <v>0</v>
      </c>
      <c r="PYB36" s="26">
        <f t="shared" si="178"/>
        <v>357993.69349605299</v>
      </c>
      <c r="PYC36" s="26">
        <f t="shared" si="178"/>
        <v>0</v>
      </c>
      <c r="PYD36" s="26">
        <f t="shared" si="178"/>
        <v>0</v>
      </c>
      <c r="PYE36" s="26">
        <f t="shared" si="178"/>
        <v>0</v>
      </c>
      <c r="PYF36" s="26">
        <f t="shared" si="178"/>
        <v>0</v>
      </c>
      <c r="PYG36" s="26">
        <f t="shared" si="178"/>
        <v>0</v>
      </c>
      <c r="PYH36" s="26">
        <f t="shared" si="178"/>
        <v>357993.69349605299</v>
      </c>
      <c r="PYI36" s="26">
        <f t="shared" si="178"/>
        <v>0</v>
      </c>
      <c r="PYJ36" s="26">
        <f t="shared" si="178"/>
        <v>0</v>
      </c>
      <c r="PYK36" s="26">
        <f t="shared" si="178"/>
        <v>0</v>
      </c>
      <c r="PYL36" s="26">
        <f t="shared" si="178"/>
        <v>0</v>
      </c>
      <c r="PYM36" s="26">
        <f t="shared" si="178"/>
        <v>0</v>
      </c>
      <c r="PYN36" s="26">
        <f t="shared" si="178"/>
        <v>357993.69349605299</v>
      </c>
      <c r="PYO36" s="26">
        <f t="shared" si="178"/>
        <v>0</v>
      </c>
      <c r="PYP36" s="26">
        <f t="shared" si="178"/>
        <v>0</v>
      </c>
      <c r="PYQ36" s="26">
        <f t="shared" si="178"/>
        <v>0</v>
      </c>
      <c r="PYR36" s="26">
        <f t="shared" si="178"/>
        <v>0</v>
      </c>
      <c r="PYS36" s="26">
        <f t="shared" si="178"/>
        <v>0</v>
      </c>
      <c r="PYT36" s="26">
        <f t="shared" si="178"/>
        <v>357993.69349605299</v>
      </c>
      <c r="PYU36" s="26">
        <f t="shared" si="178"/>
        <v>0</v>
      </c>
      <c r="PYV36" s="26">
        <f t="shared" si="178"/>
        <v>0</v>
      </c>
      <c r="PYW36" s="26">
        <f t="shared" si="178"/>
        <v>0</v>
      </c>
      <c r="PYX36" s="26">
        <f t="shared" si="178"/>
        <v>0</v>
      </c>
      <c r="PYY36" s="26">
        <f t="shared" si="178"/>
        <v>0</v>
      </c>
      <c r="PYZ36" s="26">
        <f t="shared" si="178"/>
        <v>357993.69349605299</v>
      </c>
      <c r="PZA36" s="26">
        <f t="shared" si="178"/>
        <v>0</v>
      </c>
      <c r="PZB36" s="26">
        <f t="shared" si="178"/>
        <v>0</v>
      </c>
      <c r="PZC36" s="26">
        <f t="shared" si="178"/>
        <v>0</v>
      </c>
      <c r="PZD36" s="26">
        <f t="shared" si="178"/>
        <v>0</v>
      </c>
      <c r="PZE36" s="26">
        <f t="shared" si="178"/>
        <v>0</v>
      </c>
      <c r="PZF36" s="26">
        <f t="shared" si="178"/>
        <v>357993.69349605299</v>
      </c>
      <c r="PZG36" s="26">
        <f t="shared" si="178"/>
        <v>0</v>
      </c>
      <c r="PZH36" s="26">
        <f t="shared" si="178"/>
        <v>0</v>
      </c>
      <c r="PZI36" s="26">
        <f t="shared" si="178"/>
        <v>0</v>
      </c>
      <c r="PZJ36" s="26">
        <f t="shared" si="178"/>
        <v>0</v>
      </c>
      <c r="PZK36" s="26">
        <f t="shared" si="178"/>
        <v>0</v>
      </c>
      <c r="PZL36" s="26">
        <f t="shared" si="178"/>
        <v>357993.69349605299</v>
      </c>
      <c r="PZM36" s="26">
        <f t="shared" si="178"/>
        <v>0</v>
      </c>
      <c r="PZN36" s="26">
        <f t="shared" si="178"/>
        <v>0</v>
      </c>
      <c r="PZO36" s="26">
        <f t="shared" si="178"/>
        <v>0</v>
      </c>
      <c r="PZP36" s="26">
        <f t="shared" si="178"/>
        <v>0</v>
      </c>
      <c r="PZQ36" s="26">
        <f t="shared" si="178"/>
        <v>0</v>
      </c>
      <c r="PZR36" s="26">
        <f t="shared" si="178"/>
        <v>357993.69349605299</v>
      </c>
      <c r="PZS36" s="26">
        <f t="shared" si="178"/>
        <v>0</v>
      </c>
      <c r="PZT36" s="26">
        <f t="shared" si="178"/>
        <v>0</v>
      </c>
      <c r="PZU36" s="26">
        <f t="shared" si="178"/>
        <v>0</v>
      </c>
      <c r="PZV36" s="26">
        <f t="shared" si="178"/>
        <v>0</v>
      </c>
      <c r="PZW36" s="26">
        <f t="shared" si="178"/>
        <v>0</v>
      </c>
      <c r="PZX36" s="26">
        <f t="shared" si="178"/>
        <v>357993.69349605299</v>
      </c>
      <c r="PZY36" s="26">
        <f t="shared" si="178"/>
        <v>0</v>
      </c>
      <c r="PZZ36" s="26">
        <f t="shared" si="178"/>
        <v>0</v>
      </c>
      <c r="QAA36" s="26">
        <f t="shared" si="178"/>
        <v>0</v>
      </c>
      <c r="QAB36" s="26">
        <f t="shared" si="178"/>
        <v>0</v>
      </c>
      <c r="QAC36" s="26">
        <f t="shared" si="178"/>
        <v>0</v>
      </c>
      <c r="QAD36" s="26">
        <f t="shared" si="178"/>
        <v>357993.69349605299</v>
      </c>
      <c r="QAE36" s="26">
        <f t="shared" si="178"/>
        <v>0</v>
      </c>
      <c r="QAF36" s="26">
        <f t="shared" si="178"/>
        <v>0</v>
      </c>
      <c r="QAG36" s="26">
        <f t="shared" si="178"/>
        <v>0</v>
      </c>
      <c r="QAH36" s="26">
        <f t="shared" si="178"/>
        <v>0</v>
      </c>
      <c r="QAI36" s="26">
        <f t="shared" si="178"/>
        <v>0</v>
      </c>
      <c r="QAJ36" s="26">
        <f t="shared" si="178"/>
        <v>357993.69349605299</v>
      </c>
      <c r="QAK36" s="26">
        <f t="shared" ref="QAK36:QCV36" si="179">SUM(QAE34:QAE37)</f>
        <v>0</v>
      </c>
      <c r="QAL36" s="26">
        <f t="shared" si="179"/>
        <v>0</v>
      </c>
      <c r="QAM36" s="26">
        <f t="shared" si="179"/>
        <v>0</v>
      </c>
      <c r="QAN36" s="26">
        <f t="shared" si="179"/>
        <v>0</v>
      </c>
      <c r="QAO36" s="26">
        <f t="shared" si="179"/>
        <v>0</v>
      </c>
      <c r="QAP36" s="26">
        <f t="shared" si="179"/>
        <v>357993.69349605299</v>
      </c>
      <c r="QAQ36" s="26">
        <f t="shared" si="179"/>
        <v>0</v>
      </c>
      <c r="QAR36" s="26">
        <f t="shared" si="179"/>
        <v>0</v>
      </c>
      <c r="QAS36" s="26">
        <f t="shared" si="179"/>
        <v>0</v>
      </c>
      <c r="QAT36" s="26">
        <f t="shared" si="179"/>
        <v>0</v>
      </c>
      <c r="QAU36" s="26">
        <f t="shared" si="179"/>
        <v>0</v>
      </c>
      <c r="QAV36" s="26">
        <f t="shared" si="179"/>
        <v>357993.69349605299</v>
      </c>
      <c r="QAW36" s="26">
        <f t="shared" si="179"/>
        <v>0</v>
      </c>
      <c r="QAX36" s="26">
        <f t="shared" si="179"/>
        <v>0</v>
      </c>
      <c r="QAY36" s="26">
        <f t="shared" si="179"/>
        <v>0</v>
      </c>
      <c r="QAZ36" s="26">
        <f t="shared" si="179"/>
        <v>0</v>
      </c>
      <c r="QBA36" s="26">
        <f t="shared" si="179"/>
        <v>0</v>
      </c>
      <c r="QBB36" s="26">
        <f t="shared" si="179"/>
        <v>357993.69349605299</v>
      </c>
      <c r="QBC36" s="26">
        <f t="shared" si="179"/>
        <v>0</v>
      </c>
      <c r="QBD36" s="26">
        <f t="shared" si="179"/>
        <v>0</v>
      </c>
      <c r="QBE36" s="26">
        <f t="shared" si="179"/>
        <v>0</v>
      </c>
      <c r="QBF36" s="26">
        <f t="shared" si="179"/>
        <v>0</v>
      </c>
      <c r="QBG36" s="26">
        <f t="shared" si="179"/>
        <v>0</v>
      </c>
      <c r="QBH36" s="26">
        <f t="shared" si="179"/>
        <v>357993.69349605299</v>
      </c>
      <c r="QBI36" s="26">
        <f t="shared" si="179"/>
        <v>0</v>
      </c>
      <c r="QBJ36" s="26">
        <f t="shared" si="179"/>
        <v>0</v>
      </c>
      <c r="QBK36" s="26">
        <f t="shared" si="179"/>
        <v>0</v>
      </c>
      <c r="QBL36" s="26">
        <f t="shared" si="179"/>
        <v>0</v>
      </c>
      <c r="QBM36" s="26">
        <f t="shared" si="179"/>
        <v>0</v>
      </c>
      <c r="QBN36" s="26">
        <f t="shared" si="179"/>
        <v>357993.69349605299</v>
      </c>
      <c r="QBO36" s="26">
        <f t="shared" si="179"/>
        <v>0</v>
      </c>
      <c r="QBP36" s="26">
        <f t="shared" si="179"/>
        <v>0</v>
      </c>
      <c r="QBQ36" s="26">
        <f t="shared" si="179"/>
        <v>0</v>
      </c>
      <c r="QBR36" s="26">
        <f t="shared" si="179"/>
        <v>0</v>
      </c>
      <c r="QBS36" s="26">
        <f t="shared" si="179"/>
        <v>0</v>
      </c>
      <c r="QBT36" s="26">
        <f t="shared" si="179"/>
        <v>357993.69349605299</v>
      </c>
      <c r="QBU36" s="26">
        <f t="shared" si="179"/>
        <v>0</v>
      </c>
      <c r="QBV36" s="26">
        <f t="shared" si="179"/>
        <v>0</v>
      </c>
      <c r="QBW36" s="26">
        <f t="shared" si="179"/>
        <v>0</v>
      </c>
      <c r="QBX36" s="26">
        <f t="shared" si="179"/>
        <v>0</v>
      </c>
      <c r="QBY36" s="26">
        <f t="shared" si="179"/>
        <v>0</v>
      </c>
      <c r="QBZ36" s="26">
        <f t="shared" si="179"/>
        <v>357993.69349605299</v>
      </c>
      <c r="QCA36" s="26">
        <f t="shared" si="179"/>
        <v>0</v>
      </c>
      <c r="QCB36" s="26">
        <f t="shared" si="179"/>
        <v>0</v>
      </c>
      <c r="QCC36" s="26">
        <f t="shared" si="179"/>
        <v>0</v>
      </c>
      <c r="QCD36" s="26">
        <f t="shared" si="179"/>
        <v>0</v>
      </c>
      <c r="QCE36" s="26">
        <f t="shared" si="179"/>
        <v>0</v>
      </c>
      <c r="QCF36" s="26">
        <f t="shared" si="179"/>
        <v>357993.69349605299</v>
      </c>
      <c r="QCG36" s="26">
        <f t="shared" si="179"/>
        <v>0</v>
      </c>
      <c r="QCH36" s="26">
        <f t="shared" si="179"/>
        <v>0</v>
      </c>
      <c r="QCI36" s="26">
        <f t="shared" si="179"/>
        <v>0</v>
      </c>
      <c r="QCJ36" s="26">
        <f t="shared" si="179"/>
        <v>0</v>
      </c>
      <c r="QCK36" s="26">
        <f t="shared" si="179"/>
        <v>0</v>
      </c>
      <c r="QCL36" s="26">
        <f t="shared" si="179"/>
        <v>357993.69349605299</v>
      </c>
      <c r="QCM36" s="26">
        <f t="shared" si="179"/>
        <v>0</v>
      </c>
      <c r="QCN36" s="26">
        <f t="shared" si="179"/>
        <v>0</v>
      </c>
      <c r="QCO36" s="26">
        <f t="shared" si="179"/>
        <v>0</v>
      </c>
      <c r="QCP36" s="26">
        <f t="shared" si="179"/>
        <v>0</v>
      </c>
      <c r="QCQ36" s="26">
        <f t="shared" si="179"/>
        <v>0</v>
      </c>
      <c r="QCR36" s="26">
        <f t="shared" si="179"/>
        <v>357993.69349605299</v>
      </c>
      <c r="QCS36" s="26">
        <f t="shared" si="179"/>
        <v>0</v>
      </c>
      <c r="QCT36" s="26">
        <f t="shared" si="179"/>
        <v>0</v>
      </c>
      <c r="QCU36" s="26">
        <f t="shared" si="179"/>
        <v>0</v>
      </c>
      <c r="QCV36" s="26">
        <f t="shared" si="179"/>
        <v>0</v>
      </c>
      <c r="QCW36" s="26">
        <f t="shared" ref="QCW36:QFH36" si="180">SUM(QCQ34:QCQ37)</f>
        <v>0</v>
      </c>
      <c r="QCX36" s="26">
        <f t="shared" si="180"/>
        <v>357993.69349605299</v>
      </c>
      <c r="QCY36" s="26">
        <f t="shared" si="180"/>
        <v>0</v>
      </c>
      <c r="QCZ36" s="26">
        <f t="shared" si="180"/>
        <v>0</v>
      </c>
      <c r="QDA36" s="26">
        <f t="shared" si="180"/>
        <v>0</v>
      </c>
      <c r="QDB36" s="26">
        <f t="shared" si="180"/>
        <v>0</v>
      </c>
      <c r="QDC36" s="26">
        <f t="shared" si="180"/>
        <v>0</v>
      </c>
      <c r="QDD36" s="26">
        <f t="shared" si="180"/>
        <v>357993.69349605299</v>
      </c>
      <c r="QDE36" s="26">
        <f t="shared" si="180"/>
        <v>0</v>
      </c>
      <c r="QDF36" s="26">
        <f t="shared" si="180"/>
        <v>0</v>
      </c>
      <c r="QDG36" s="26">
        <f t="shared" si="180"/>
        <v>0</v>
      </c>
      <c r="QDH36" s="26">
        <f t="shared" si="180"/>
        <v>0</v>
      </c>
      <c r="QDI36" s="26">
        <f t="shared" si="180"/>
        <v>0</v>
      </c>
      <c r="QDJ36" s="26">
        <f t="shared" si="180"/>
        <v>357993.69349605299</v>
      </c>
      <c r="QDK36" s="26">
        <f t="shared" si="180"/>
        <v>0</v>
      </c>
      <c r="QDL36" s="26">
        <f t="shared" si="180"/>
        <v>0</v>
      </c>
      <c r="QDM36" s="26">
        <f t="shared" si="180"/>
        <v>0</v>
      </c>
      <c r="QDN36" s="26">
        <f t="shared" si="180"/>
        <v>0</v>
      </c>
      <c r="QDO36" s="26">
        <f t="shared" si="180"/>
        <v>0</v>
      </c>
      <c r="QDP36" s="26">
        <f t="shared" si="180"/>
        <v>357993.69349605299</v>
      </c>
      <c r="QDQ36" s="26">
        <f t="shared" si="180"/>
        <v>0</v>
      </c>
      <c r="QDR36" s="26">
        <f t="shared" si="180"/>
        <v>0</v>
      </c>
      <c r="QDS36" s="26">
        <f t="shared" si="180"/>
        <v>0</v>
      </c>
      <c r="QDT36" s="26">
        <f t="shared" si="180"/>
        <v>0</v>
      </c>
      <c r="QDU36" s="26">
        <f t="shared" si="180"/>
        <v>0</v>
      </c>
      <c r="QDV36" s="26">
        <f t="shared" si="180"/>
        <v>357993.69349605299</v>
      </c>
      <c r="QDW36" s="26">
        <f t="shared" si="180"/>
        <v>0</v>
      </c>
      <c r="QDX36" s="26">
        <f t="shared" si="180"/>
        <v>0</v>
      </c>
      <c r="QDY36" s="26">
        <f t="shared" si="180"/>
        <v>0</v>
      </c>
      <c r="QDZ36" s="26">
        <f t="shared" si="180"/>
        <v>0</v>
      </c>
      <c r="QEA36" s="26">
        <f t="shared" si="180"/>
        <v>0</v>
      </c>
      <c r="QEB36" s="26">
        <f t="shared" si="180"/>
        <v>357993.69349605299</v>
      </c>
      <c r="QEC36" s="26">
        <f t="shared" si="180"/>
        <v>0</v>
      </c>
      <c r="QED36" s="26">
        <f t="shared" si="180"/>
        <v>0</v>
      </c>
      <c r="QEE36" s="26">
        <f t="shared" si="180"/>
        <v>0</v>
      </c>
      <c r="QEF36" s="26">
        <f t="shared" si="180"/>
        <v>0</v>
      </c>
      <c r="QEG36" s="26">
        <f t="shared" si="180"/>
        <v>0</v>
      </c>
      <c r="QEH36" s="26">
        <f t="shared" si="180"/>
        <v>357993.69349605299</v>
      </c>
      <c r="QEI36" s="26">
        <f t="shared" si="180"/>
        <v>0</v>
      </c>
      <c r="QEJ36" s="26">
        <f t="shared" si="180"/>
        <v>0</v>
      </c>
      <c r="QEK36" s="26">
        <f t="shared" si="180"/>
        <v>0</v>
      </c>
      <c r="QEL36" s="26">
        <f t="shared" si="180"/>
        <v>0</v>
      </c>
      <c r="QEM36" s="26">
        <f t="shared" si="180"/>
        <v>0</v>
      </c>
      <c r="QEN36" s="26">
        <f t="shared" si="180"/>
        <v>357993.69349605299</v>
      </c>
      <c r="QEO36" s="26">
        <f t="shared" si="180"/>
        <v>0</v>
      </c>
      <c r="QEP36" s="26">
        <f t="shared" si="180"/>
        <v>0</v>
      </c>
      <c r="QEQ36" s="26">
        <f t="shared" si="180"/>
        <v>0</v>
      </c>
      <c r="QER36" s="26">
        <f t="shared" si="180"/>
        <v>0</v>
      </c>
      <c r="QES36" s="26">
        <f t="shared" si="180"/>
        <v>0</v>
      </c>
      <c r="QET36" s="26">
        <f t="shared" si="180"/>
        <v>357993.69349605299</v>
      </c>
      <c r="QEU36" s="26">
        <f t="shared" si="180"/>
        <v>0</v>
      </c>
      <c r="QEV36" s="26">
        <f t="shared" si="180"/>
        <v>0</v>
      </c>
      <c r="QEW36" s="26">
        <f t="shared" si="180"/>
        <v>0</v>
      </c>
      <c r="QEX36" s="26">
        <f t="shared" si="180"/>
        <v>0</v>
      </c>
      <c r="QEY36" s="26">
        <f t="shared" si="180"/>
        <v>0</v>
      </c>
      <c r="QEZ36" s="26">
        <f t="shared" si="180"/>
        <v>357993.69349605299</v>
      </c>
      <c r="QFA36" s="26">
        <f t="shared" si="180"/>
        <v>0</v>
      </c>
      <c r="QFB36" s="26">
        <f t="shared" si="180"/>
        <v>0</v>
      </c>
      <c r="QFC36" s="26">
        <f t="shared" si="180"/>
        <v>0</v>
      </c>
      <c r="QFD36" s="26">
        <f t="shared" si="180"/>
        <v>0</v>
      </c>
      <c r="QFE36" s="26">
        <f t="shared" si="180"/>
        <v>0</v>
      </c>
      <c r="QFF36" s="26">
        <f t="shared" si="180"/>
        <v>357993.69349605299</v>
      </c>
      <c r="QFG36" s="26">
        <f t="shared" si="180"/>
        <v>0</v>
      </c>
      <c r="QFH36" s="26">
        <f t="shared" si="180"/>
        <v>0</v>
      </c>
      <c r="QFI36" s="26">
        <f t="shared" ref="QFI36:QHT36" si="181">SUM(QFC34:QFC37)</f>
        <v>0</v>
      </c>
      <c r="QFJ36" s="26">
        <f t="shared" si="181"/>
        <v>0</v>
      </c>
      <c r="QFK36" s="26">
        <f t="shared" si="181"/>
        <v>0</v>
      </c>
      <c r="QFL36" s="26">
        <f t="shared" si="181"/>
        <v>357993.69349605299</v>
      </c>
      <c r="QFM36" s="26">
        <f t="shared" si="181"/>
        <v>0</v>
      </c>
      <c r="QFN36" s="26">
        <f t="shared" si="181"/>
        <v>0</v>
      </c>
      <c r="QFO36" s="26">
        <f t="shared" si="181"/>
        <v>0</v>
      </c>
      <c r="QFP36" s="26">
        <f t="shared" si="181"/>
        <v>0</v>
      </c>
      <c r="QFQ36" s="26">
        <f t="shared" si="181"/>
        <v>0</v>
      </c>
      <c r="QFR36" s="26">
        <f t="shared" si="181"/>
        <v>357993.69349605299</v>
      </c>
      <c r="QFS36" s="26">
        <f t="shared" si="181"/>
        <v>0</v>
      </c>
      <c r="QFT36" s="26">
        <f t="shared" si="181"/>
        <v>0</v>
      </c>
      <c r="QFU36" s="26">
        <f t="shared" si="181"/>
        <v>0</v>
      </c>
      <c r="QFV36" s="26">
        <f t="shared" si="181"/>
        <v>0</v>
      </c>
      <c r="QFW36" s="26">
        <f t="shared" si="181"/>
        <v>0</v>
      </c>
      <c r="QFX36" s="26">
        <f t="shared" si="181"/>
        <v>357993.69349605299</v>
      </c>
      <c r="QFY36" s="26">
        <f t="shared" si="181"/>
        <v>0</v>
      </c>
      <c r="QFZ36" s="26">
        <f t="shared" si="181"/>
        <v>0</v>
      </c>
      <c r="QGA36" s="26">
        <f t="shared" si="181"/>
        <v>0</v>
      </c>
      <c r="QGB36" s="26">
        <f t="shared" si="181"/>
        <v>0</v>
      </c>
      <c r="QGC36" s="26">
        <f t="shared" si="181"/>
        <v>0</v>
      </c>
      <c r="QGD36" s="26">
        <f t="shared" si="181"/>
        <v>357993.69349605299</v>
      </c>
      <c r="QGE36" s="26">
        <f t="shared" si="181"/>
        <v>0</v>
      </c>
      <c r="QGF36" s="26">
        <f t="shared" si="181"/>
        <v>0</v>
      </c>
      <c r="QGG36" s="26">
        <f t="shared" si="181"/>
        <v>0</v>
      </c>
      <c r="QGH36" s="26">
        <f t="shared" si="181"/>
        <v>0</v>
      </c>
      <c r="QGI36" s="26">
        <f t="shared" si="181"/>
        <v>0</v>
      </c>
      <c r="QGJ36" s="26">
        <f t="shared" si="181"/>
        <v>357993.69349605299</v>
      </c>
      <c r="QGK36" s="26">
        <f t="shared" si="181"/>
        <v>0</v>
      </c>
      <c r="QGL36" s="26">
        <f t="shared" si="181"/>
        <v>0</v>
      </c>
      <c r="QGM36" s="26">
        <f t="shared" si="181"/>
        <v>0</v>
      </c>
      <c r="QGN36" s="26">
        <f t="shared" si="181"/>
        <v>0</v>
      </c>
      <c r="QGO36" s="26">
        <f t="shared" si="181"/>
        <v>0</v>
      </c>
      <c r="QGP36" s="26">
        <f t="shared" si="181"/>
        <v>357993.69349605299</v>
      </c>
      <c r="QGQ36" s="26">
        <f t="shared" si="181"/>
        <v>0</v>
      </c>
      <c r="QGR36" s="26">
        <f t="shared" si="181"/>
        <v>0</v>
      </c>
      <c r="QGS36" s="26">
        <f t="shared" si="181"/>
        <v>0</v>
      </c>
      <c r="QGT36" s="26">
        <f t="shared" si="181"/>
        <v>0</v>
      </c>
      <c r="QGU36" s="26">
        <f t="shared" si="181"/>
        <v>0</v>
      </c>
      <c r="QGV36" s="26">
        <f t="shared" si="181"/>
        <v>357993.69349605299</v>
      </c>
      <c r="QGW36" s="26">
        <f t="shared" si="181"/>
        <v>0</v>
      </c>
      <c r="QGX36" s="26">
        <f t="shared" si="181"/>
        <v>0</v>
      </c>
      <c r="QGY36" s="26">
        <f t="shared" si="181"/>
        <v>0</v>
      </c>
      <c r="QGZ36" s="26">
        <f t="shared" si="181"/>
        <v>0</v>
      </c>
      <c r="QHA36" s="26">
        <f t="shared" si="181"/>
        <v>0</v>
      </c>
      <c r="QHB36" s="26">
        <f t="shared" si="181"/>
        <v>357993.69349605299</v>
      </c>
      <c r="QHC36" s="26">
        <f t="shared" si="181"/>
        <v>0</v>
      </c>
      <c r="QHD36" s="26">
        <f t="shared" si="181"/>
        <v>0</v>
      </c>
      <c r="QHE36" s="26">
        <f t="shared" si="181"/>
        <v>0</v>
      </c>
      <c r="QHF36" s="26">
        <f t="shared" si="181"/>
        <v>0</v>
      </c>
      <c r="QHG36" s="26">
        <f t="shared" si="181"/>
        <v>0</v>
      </c>
      <c r="QHH36" s="26">
        <f t="shared" si="181"/>
        <v>357993.69349605299</v>
      </c>
      <c r="QHI36" s="26">
        <f t="shared" si="181"/>
        <v>0</v>
      </c>
      <c r="QHJ36" s="26">
        <f t="shared" si="181"/>
        <v>0</v>
      </c>
      <c r="QHK36" s="26">
        <f t="shared" si="181"/>
        <v>0</v>
      </c>
      <c r="QHL36" s="26">
        <f t="shared" si="181"/>
        <v>0</v>
      </c>
      <c r="QHM36" s="26">
        <f t="shared" si="181"/>
        <v>0</v>
      </c>
      <c r="QHN36" s="26">
        <f t="shared" si="181"/>
        <v>357993.69349605299</v>
      </c>
      <c r="QHO36" s="26">
        <f t="shared" si="181"/>
        <v>0</v>
      </c>
      <c r="QHP36" s="26">
        <f t="shared" si="181"/>
        <v>0</v>
      </c>
      <c r="QHQ36" s="26">
        <f t="shared" si="181"/>
        <v>0</v>
      </c>
      <c r="QHR36" s="26">
        <f t="shared" si="181"/>
        <v>0</v>
      </c>
      <c r="QHS36" s="26">
        <f t="shared" si="181"/>
        <v>0</v>
      </c>
      <c r="QHT36" s="26">
        <f t="shared" si="181"/>
        <v>357993.69349605299</v>
      </c>
      <c r="QHU36" s="26">
        <f t="shared" ref="QHU36:QKF36" si="182">SUM(QHO34:QHO37)</f>
        <v>0</v>
      </c>
      <c r="QHV36" s="26">
        <f t="shared" si="182"/>
        <v>0</v>
      </c>
      <c r="QHW36" s="26">
        <f t="shared" si="182"/>
        <v>0</v>
      </c>
      <c r="QHX36" s="26">
        <f t="shared" si="182"/>
        <v>0</v>
      </c>
      <c r="QHY36" s="26">
        <f t="shared" si="182"/>
        <v>0</v>
      </c>
      <c r="QHZ36" s="26">
        <f t="shared" si="182"/>
        <v>357993.69349605299</v>
      </c>
      <c r="QIA36" s="26">
        <f t="shared" si="182"/>
        <v>0</v>
      </c>
      <c r="QIB36" s="26">
        <f t="shared" si="182"/>
        <v>0</v>
      </c>
      <c r="QIC36" s="26">
        <f t="shared" si="182"/>
        <v>0</v>
      </c>
      <c r="QID36" s="26">
        <f t="shared" si="182"/>
        <v>0</v>
      </c>
      <c r="QIE36" s="26">
        <f t="shared" si="182"/>
        <v>0</v>
      </c>
      <c r="QIF36" s="26">
        <f t="shared" si="182"/>
        <v>357993.69349605299</v>
      </c>
      <c r="QIG36" s="26">
        <f t="shared" si="182"/>
        <v>0</v>
      </c>
      <c r="QIH36" s="26">
        <f t="shared" si="182"/>
        <v>0</v>
      </c>
      <c r="QII36" s="26">
        <f t="shared" si="182"/>
        <v>0</v>
      </c>
      <c r="QIJ36" s="26">
        <f t="shared" si="182"/>
        <v>0</v>
      </c>
      <c r="QIK36" s="26">
        <f t="shared" si="182"/>
        <v>0</v>
      </c>
      <c r="QIL36" s="26">
        <f t="shared" si="182"/>
        <v>357993.69349605299</v>
      </c>
      <c r="QIM36" s="26">
        <f t="shared" si="182"/>
        <v>0</v>
      </c>
      <c r="QIN36" s="26">
        <f t="shared" si="182"/>
        <v>0</v>
      </c>
      <c r="QIO36" s="26">
        <f t="shared" si="182"/>
        <v>0</v>
      </c>
      <c r="QIP36" s="26">
        <f t="shared" si="182"/>
        <v>0</v>
      </c>
      <c r="QIQ36" s="26">
        <f t="shared" si="182"/>
        <v>0</v>
      </c>
      <c r="QIR36" s="26">
        <f t="shared" si="182"/>
        <v>357993.69349605299</v>
      </c>
      <c r="QIS36" s="26">
        <f t="shared" si="182"/>
        <v>0</v>
      </c>
      <c r="QIT36" s="26">
        <f t="shared" si="182"/>
        <v>0</v>
      </c>
      <c r="QIU36" s="26">
        <f t="shared" si="182"/>
        <v>0</v>
      </c>
      <c r="QIV36" s="26">
        <f t="shared" si="182"/>
        <v>0</v>
      </c>
      <c r="QIW36" s="26">
        <f t="shared" si="182"/>
        <v>0</v>
      </c>
      <c r="QIX36" s="26">
        <f t="shared" si="182"/>
        <v>357993.69349605299</v>
      </c>
      <c r="QIY36" s="26">
        <f t="shared" si="182"/>
        <v>0</v>
      </c>
      <c r="QIZ36" s="26">
        <f t="shared" si="182"/>
        <v>0</v>
      </c>
      <c r="QJA36" s="26">
        <f t="shared" si="182"/>
        <v>0</v>
      </c>
      <c r="QJB36" s="26">
        <f t="shared" si="182"/>
        <v>0</v>
      </c>
      <c r="QJC36" s="26">
        <f t="shared" si="182"/>
        <v>0</v>
      </c>
      <c r="QJD36" s="26">
        <f t="shared" si="182"/>
        <v>357993.69349605299</v>
      </c>
      <c r="QJE36" s="26">
        <f t="shared" si="182"/>
        <v>0</v>
      </c>
      <c r="QJF36" s="26">
        <f t="shared" si="182"/>
        <v>0</v>
      </c>
      <c r="QJG36" s="26">
        <f t="shared" si="182"/>
        <v>0</v>
      </c>
      <c r="QJH36" s="26">
        <f t="shared" si="182"/>
        <v>0</v>
      </c>
      <c r="QJI36" s="26">
        <f t="shared" si="182"/>
        <v>0</v>
      </c>
      <c r="QJJ36" s="26">
        <f t="shared" si="182"/>
        <v>357993.69349605299</v>
      </c>
      <c r="QJK36" s="26">
        <f t="shared" si="182"/>
        <v>0</v>
      </c>
      <c r="QJL36" s="26">
        <f t="shared" si="182"/>
        <v>0</v>
      </c>
      <c r="QJM36" s="26">
        <f t="shared" si="182"/>
        <v>0</v>
      </c>
      <c r="QJN36" s="26">
        <f t="shared" si="182"/>
        <v>0</v>
      </c>
      <c r="QJO36" s="26">
        <f t="shared" si="182"/>
        <v>0</v>
      </c>
      <c r="QJP36" s="26">
        <f t="shared" si="182"/>
        <v>357993.69349605299</v>
      </c>
      <c r="QJQ36" s="26">
        <f t="shared" si="182"/>
        <v>0</v>
      </c>
      <c r="QJR36" s="26">
        <f t="shared" si="182"/>
        <v>0</v>
      </c>
      <c r="QJS36" s="26">
        <f t="shared" si="182"/>
        <v>0</v>
      </c>
      <c r="QJT36" s="26">
        <f t="shared" si="182"/>
        <v>0</v>
      </c>
      <c r="QJU36" s="26">
        <f t="shared" si="182"/>
        <v>0</v>
      </c>
      <c r="QJV36" s="26">
        <f t="shared" si="182"/>
        <v>357993.69349605299</v>
      </c>
      <c r="QJW36" s="26">
        <f t="shared" si="182"/>
        <v>0</v>
      </c>
      <c r="QJX36" s="26">
        <f t="shared" si="182"/>
        <v>0</v>
      </c>
      <c r="QJY36" s="26">
        <f t="shared" si="182"/>
        <v>0</v>
      </c>
      <c r="QJZ36" s="26">
        <f t="shared" si="182"/>
        <v>0</v>
      </c>
      <c r="QKA36" s="26">
        <f t="shared" si="182"/>
        <v>0</v>
      </c>
      <c r="QKB36" s="26">
        <f t="shared" si="182"/>
        <v>357993.69349605299</v>
      </c>
      <c r="QKC36" s="26">
        <f t="shared" si="182"/>
        <v>0</v>
      </c>
      <c r="QKD36" s="26">
        <f t="shared" si="182"/>
        <v>0</v>
      </c>
      <c r="QKE36" s="26">
        <f t="shared" si="182"/>
        <v>0</v>
      </c>
      <c r="QKF36" s="26">
        <f t="shared" si="182"/>
        <v>0</v>
      </c>
      <c r="QKG36" s="26">
        <f t="shared" ref="QKG36:QMR36" si="183">SUM(QKA34:QKA37)</f>
        <v>0</v>
      </c>
      <c r="QKH36" s="26">
        <f t="shared" si="183"/>
        <v>357993.69349605299</v>
      </c>
      <c r="QKI36" s="26">
        <f t="shared" si="183"/>
        <v>0</v>
      </c>
      <c r="QKJ36" s="26">
        <f t="shared" si="183"/>
        <v>0</v>
      </c>
      <c r="QKK36" s="26">
        <f t="shared" si="183"/>
        <v>0</v>
      </c>
      <c r="QKL36" s="26">
        <f t="shared" si="183"/>
        <v>0</v>
      </c>
      <c r="QKM36" s="26">
        <f t="shared" si="183"/>
        <v>0</v>
      </c>
      <c r="QKN36" s="26">
        <f t="shared" si="183"/>
        <v>357993.69349605299</v>
      </c>
      <c r="QKO36" s="26">
        <f t="shared" si="183"/>
        <v>0</v>
      </c>
      <c r="QKP36" s="26">
        <f t="shared" si="183"/>
        <v>0</v>
      </c>
      <c r="QKQ36" s="26">
        <f t="shared" si="183"/>
        <v>0</v>
      </c>
      <c r="QKR36" s="26">
        <f t="shared" si="183"/>
        <v>0</v>
      </c>
      <c r="QKS36" s="26">
        <f t="shared" si="183"/>
        <v>0</v>
      </c>
      <c r="QKT36" s="26">
        <f t="shared" si="183"/>
        <v>357993.69349605299</v>
      </c>
      <c r="QKU36" s="26">
        <f t="shared" si="183"/>
        <v>0</v>
      </c>
      <c r="QKV36" s="26">
        <f t="shared" si="183"/>
        <v>0</v>
      </c>
      <c r="QKW36" s="26">
        <f t="shared" si="183"/>
        <v>0</v>
      </c>
      <c r="QKX36" s="26">
        <f t="shared" si="183"/>
        <v>0</v>
      </c>
      <c r="QKY36" s="26">
        <f t="shared" si="183"/>
        <v>0</v>
      </c>
      <c r="QKZ36" s="26">
        <f t="shared" si="183"/>
        <v>357993.69349605299</v>
      </c>
      <c r="QLA36" s="26">
        <f t="shared" si="183"/>
        <v>0</v>
      </c>
      <c r="QLB36" s="26">
        <f t="shared" si="183"/>
        <v>0</v>
      </c>
      <c r="QLC36" s="26">
        <f t="shared" si="183"/>
        <v>0</v>
      </c>
      <c r="QLD36" s="26">
        <f t="shared" si="183"/>
        <v>0</v>
      </c>
      <c r="QLE36" s="26">
        <f t="shared" si="183"/>
        <v>0</v>
      </c>
      <c r="QLF36" s="26">
        <f t="shared" si="183"/>
        <v>357993.69349605299</v>
      </c>
      <c r="QLG36" s="26">
        <f t="shared" si="183"/>
        <v>0</v>
      </c>
      <c r="QLH36" s="26">
        <f t="shared" si="183"/>
        <v>0</v>
      </c>
      <c r="QLI36" s="26">
        <f t="shared" si="183"/>
        <v>0</v>
      </c>
      <c r="QLJ36" s="26">
        <f t="shared" si="183"/>
        <v>0</v>
      </c>
      <c r="QLK36" s="26">
        <f t="shared" si="183"/>
        <v>0</v>
      </c>
      <c r="QLL36" s="26">
        <f t="shared" si="183"/>
        <v>357993.69349605299</v>
      </c>
      <c r="QLM36" s="26">
        <f t="shared" si="183"/>
        <v>0</v>
      </c>
      <c r="QLN36" s="26">
        <f t="shared" si="183"/>
        <v>0</v>
      </c>
      <c r="QLO36" s="26">
        <f t="shared" si="183"/>
        <v>0</v>
      </c>
      <c r="QLP36" s="26">
        <f t="shared" si="183"/>
        <v>0</v>
      </c>
      <c r="QLQ36" s="26">
        <f t="shared" si="183"/>
        <v>0</v>
      </c>
      <c r="QLR36" s="26">
        <f t="shared" si="183"/>
        <v>357993.69349605299</v>
      </c>
      <c r="QLS36" s="26">
        <f t="shared" si="183"/>
        <v>0</v>
      </c>
      <c r="QLT36" s="26">
        <f t="shared" si="183"/>
        <v>0</v>
      </c>
      <c r="QLU36" s="26">
        <f t="shared" si="183"/>
        <v>0</v>
      </c>
      <c r="QLV36" s="26">
        <f t="shared" si="183"/>
        <v>0</v>
      </c>
      <c r="QLW36" s="26">
        <f t="shared" si="183"/>
        <v>0</v>
      </c>
      <c r="QLX36" s="26">
        <f t="shared" si="183"/>
        <v>357993.69349605299</v>
      </c>
      <c r="QLY36" s="26">
        <f t="shared" si="183"/>
        <v>0</v>
      </c>
      <c r="QLZ36" s="26">
        <f t="shared" si="183"/>
        <v>0</v>
      </c>
      <c r="QMA36" s="26">
        <f t="shared" si="183"/>
        <v>0</v>
      </c>
      <c r="QMB36" s="26">
        <f t="shared" si="183"/>
        <v>0</v>
      </c>
      <c r="QMC36" s="26">
        <f t="shared" si="183"/>
        <v>0</v>
      </c>
      <c r="QMD36" s="26">
        <f t="shared" si="183"/>
        <v>357993.69349605299</v>
      </c>
      <c r="QME36" s="26">
        <f t="shared" si="183"/>
        <v>0</v>
      </c>
      <c r="QMF36" s="26">
        <f t="shared" si="183"/>
        <v>0</v>
      </c>
      <c r="QMG36" s="26">
        <f t="shared" si="183"/>
        <v>0</v>
      </c>
      <c r="QMH36" s="26">
        <f t="shared" si="183"/>
        <v>0</v>
      </c>
      <c r="QMI36" s="26">
        <f t="shared" si="183"/>
        <v>0</v>
      </c>
      <c r="QMJ36" s="26">
        <f t="shared" si="183"/>
        <v>357993.69349605299</v>
      </c>
      <c r="QMK36" s="26">
        <f t="shared" si="183"/>
        <v>0</v>
      </c>
      <c r="QML36" s="26">
        <f t="shared" si="183"/>
        <v>0</v>
      </c>
      <c r="QMM36" s="26">
        <f t="shared" si="183"/>
        <v>0</v>
      </c>
      <c r="QMN36" s="26">
        <f t="shared" si="183"/>
        <v>0</v>
      </c>
      <c r="QMO36" s="26">
        <f t="shared" si="183"/>
        <v>0</v>
      </c>
      <c r="QMP36" s="26">
        <f t="shared" si="183"/>
        <v>357993.69349605299</v>
      </c>
      <c r="QMQ36" s="26">
        <f t="shared" si="183"/>
        <v>0</v>
      </c>
      <c r="QMR36" s="26">
        <f t="shared" si="183"/>
        <v>0</v>
      </c>
      <c r="QMS36" s="26">
        <f t="shared" ref="QMS36:QPD36" si="184">SUM(QMM34:QMM37)</f>
        <v>0</v>
      </c>
      <c r="QMT36" s="26">
        <f t="shared" si="184"/>
        <v>0</v>
      </c>
      <c r="QMU36" s="26">
        <f t="shared" si="184"/>
        <v>0</v>
      </c>
      <c r="QMV36" s="26">
        <f t="shared" si="184"/>
        <v>357993.69349605299</v>
      </c>
      <c r="QMW36" s="26">
        <f t="shared" si="184"/>
        <v>0</v>
      </c>
      <c r="QMX36" s="26">
        <f t="shared" si="184"/>
        <v>0</v>
      </c>
      <c r="QMY36" s="26">
        <f t="shared" si="184"/>
        <v>0</v>
      </c>
      <c r="QMZ36" s="26">
        <f t="shared" si="184"/>
        <v>0</v>
      </c>
      <c r="QNA36" s="26">
        <f t="shared" si="184"/>
        <v>0</v>
      </c>
      <c r="QNB36" s="26">
        <f t="shared" si="184"/>
        <v>357993.69349605299</v>
      </c>
      <c r="QNC36" s="26">
        <f t="shared" si="184"/>
        <v>0</v>
      </c>
      <c r="QND36" s="26">
        <f t="shared" si="184"/>
        <v>0</v>
      </c>
      <c r="QNE36" s="26">
        <f t="shared" si="184"/>
        <v>0</v>
      </c>
      <c r="QNF36" s="26">
        <f t="shared" si="184"/>
        <v>0</v>
      </c>
      <c r="QNG36" s="26">
        <f t="shared" si="184"/>
        <v>0</v>
      </c>
      <c r="QNH36" s="26">
        <f t="shared" si="184"/>
        <v>357993.69349605299</v>
      </c>
      <c r="QNI36" s="26">
        <f t="shared" si="184"/>
        <v>0</v>
      </c>
      <c r="QNJ36" s="26">
        <f t="shared" si="184"/>
        <v>0</v>
      </c>
      <c r="QNK36" s="26">
        <f t="shared" si="184"/>
        <v>0</v>
      </c>
      <c r="QNL36" s="26">
        <f t="shared" si="184"/>
        <v>0</v>
      </c>
      <c r="QNM36" s="26">
        <f t="shared" si="184"/>
        <v>0</v>
      </c>
      <c r="QNN36" s="26">
        <f t="shared" si="184"/>
        <v>357993.69349605299</v>
      </c>
      <c r="QNO36" s="26">
        <f t="shared" si="184"/>
        <v>0</v>
      </c>
      <c r="QNP36" s="26">
        <f t="shared" si="184"/>
        <v>0</v>
      </c>
      <c r="QNQ36" s="26">
        <f t="shared" si="184"/>
        <v>0</v>
      </c>
      <c r="QNR36" s="26">
        <f t="shared" si="184"/>
        <v>0</v>
      </c>
      <c r="QNS36" s="26">
        <f t="shared" si="184"/>
        <v>0</v>
      </c>
      <c r="QNT36" s="26">
        <f t="shared" si="184"/>
        <v>357993.69349605299</v>
      </c>
      <c r="QNU36" s="26">
        <f t="shared" si="184"/>
        <v>0</v>
      </c>
      <c r="QNV36" s="26">
        <f t="shared" si="184"/>
        <v>0</v>
      </c>
      <c r="QNW36" s="26">
        <f t="shared" si="184"/>
        <v>0</v>
      </c>
      <c r="QNX36" s="26">
        <f t="shared" si="184"/>
        <v>0</v>
      </c>
      <c r="QNY36" s="26">
        <f t="shared" si="184"/>
        <v>0</v>
      </c>
      <c r="QNZ36" s="26">
        <f t="shared" si="184"/>
        <v>357993.69349605299</v>
      </c>
      <c r="QOA36" s="26">
        <f t="shared" si="184"/>
        <v>0</v>
      </c>
      <c r="QOB36" s="26">
        <f t="shared" si="184"/>
        <v>0</v>
      </c>
      <c r="QOC36" s="26">
        <f t="shared" si="184"/>
        <v>0</v>
      </c>
      <c r="QOD36" s="26">
        <f t="shared" si="184"/>
        <v>0</v>
      </c>
      <c r="QOE36" s="26">
        <f t="shared" si="184"/>
        <v>0</v>
      </c>
      <c r="QOF36" s="26">
        <f t="shared" si="184"/>
        <v>357993.69349605299</v>
      </c>
      <c r="QOG36" s="26">
        <f t="shared" si="184"/>
        <v>0</v>
      </c>
      <c r="QOH36" s="26">
        <f t="shared" si="184"/>
        <v>0</v>
      </c>
      <c r="QOI36" s="26">
        <f t="shared" si="184"/>
        <v>0</v>
      </c>
      <c r="QOJ36" s="26">
        <f t="shared" si="184"/>
        <v>0</v>
      </c>
      <c r="QOK36" s="26">
        <f t="shared" si="184"/>
        <v>0</v>
      </c>
      <c r="QOL36" s="26">
        <f t="shared" si="184"/>
        <v>357993.69349605299</v>
      </c>
      <c r="QOM36" s="26">
        <f t="shared" si="184"/>
        <v>0</v>
      </c>
      <c r="QON36" s="26">
        <f t="shared" si="184"/>
        <v>0</v>
      </c>
      <c r="QOO36" s="26">
        <f t="shared" si="184"/>
        <v>0</v>
      </c>
      <c r="QOP36" s="26">
        <f t="shared" si="184"/>
        <v>0</v>
      </c>
      <c r="QOQ36" s="26">
        <f t="shared" si="184"/>
        <v>0</v>
      </c>
      <c r="QOR36" s="26">
        <f t="shared" si="184"/>
        <v>357993.69349605299</v>
      </c>
      <c r="QOS36" s="26">
        <f t="shared" si="184"/>
        <v>0</v>
      </c>
      <c r="QOT36" s="26">
        <f t="shared" si="184"/>
        <v>0</v>
      </c>
      <c r="QOU36" s="26">
        <f t="shared" si="184"/>
        <v>0</v>
      </c>
      <c r="QOV36" s="26">
        <f t="shared" si="184"/>
        <v>0</v>
      </c>
      <c r="QOW36" s="26">
        <f t="shared" si="184"/>
        <v>0</v>
      </c>
      <c r="QOX36" s="26">
        <f t="shared" si="184"/>
        <v>357993.69349605299</v>
      </c>
      <c r="QOY36" s="26">
        <f t="shared" si="184"/>
        <v>0</v>
      </c>
      <c r="QOZ36" s="26">
        <f t="shared" si="184"/>
        <v>0</v>
      </c>
      <c r="QPA36" s="26">
        <f t="shared" si="184"/>
        <v>0</v>
      </c>
      <c r="QPB36" s="26">
        <f t="shared" si="184"/>
        <v>0</v>
      </c>
      <c r="QPC36" s="26">
        <f t="shared" si="184"/>
        <v>0</v>
      </c>
      <c r="QPD36" s="26">
        <f t="shared" si="184"/>
        <v>357993.69349605299</v>
      </c>
      <c r="QPE36" s="26">
        <f t="shared" ref="QPE36:QRP36" si="185">SUM(QOY34:QOY37)</f>
        <v>0</v>
      </c>
      <c r="QPF36" s="26">
        <f t="shared" si="185"/>
        <v>0</v>
      </c>
      <c r="QPG36" s="26">
        <f t="shared" si="185"/>
        <v>0</v>
      </c>
      <c r="QPH36" s="26">
        <f t="shared" si="185"/>
        <v>0</v>
      </c>
      <c r="QPI36" s="26">
        <f t="shared" si="185"/>
        <v>0</v>
      </c>
      <c r="QPJ36" s="26">
        <f t="shared" si="185"/>
        <v>357993.69349605299</v>
      </c>
      <c r="QPK36" s="26">
        <f t="shared" si="185"/>
        <v>0</v>
      </c>
      <c r="QPL36" s="26">
        <f t="shared" si="185"/>
        <v>0</v>
      </c>
      <c r="QPM36" s="26">
        <f t="shared" si="185"/>
        <v>0</v>
      </c>
      <c r="QPN36" s="26">
        <f t="shared" si="185"/>
        <v>0</v>
      </c>
      <c r="QPO36" s="26">
        <f t="shared" si="185"/>
        <v>0</v>
      </c>
      <c r="QPP36" s="26">
        <f t="shared" si="185"/>
        <v>357993.69349605299</v>
      </c>
      <c r="QPQ36" s="26">
        <f t="shared" si="185"/>
        <v>0</v>
      </c>
      <c r="QPR36" s="26">
        <f t="shared" si="185"/>
        <v>0</v>
      </c>
      <c r="QPS36" s="26">
        <f t="shared" si="185"/>
        <v>0</v>
      </c>
      <c r="QPT36" s="26">
        <f t="shared" si="185"/>
        <v>0</v>
      </c>
      <c r="QPU36" s="26">
        <f t="shared" si="185"/>
        <v>0</v>
      </c>
      <c r="QPV36" s="26">
        <f t="shared" si="185"/>
        <v>357993.69349605299</v>
      </c>
      <c r="QPW36" s="26">
        <f t="shared" si="185"/>
        <v>0</v>
      </c>
      <c r="QPX36" s="26">
        <f t="shared" si="185"/>
        <v>0</v>
      </c>
      <c r="QPY36" s="26">
        <f t="shared" si="185"/>
        <v>0</v>
      </c>
      <c r="QPZ36" s="26">
        <f t="shared" si="185"/>
        <v>0</v>
      </c>
      <c r="QQA36" s="26">
        <f t="shared" si="185"/>
        <v>0</v>
      </c>
      <c r="QQB36" s="26">
        <f t="shared" si="185"/>
        <v>357993.69349605299</v>
      </c>
      <c r="QQC36" s="26">
        <f t="shared" si="185"/>
        <v>0</v>
      </c>
      <c r="QQD36" s="26">
        <f t="shared" si="185"/>
        <v>0</v>
      </c>
      <c r="QQE36" s="26">
        <f t="shared" si="185"/>
        <v>0</v>
      </c>
      <c r="QQF36" s="26">
        <f t="shared" si="185"/>
        <v>0</v>
      </c>
      <c r="QQG36" s="26">
        <f t="shared" si="185"/>
        <v>0</v>
      </c>
      <c r="QQH36" s="26">
        <f t="shared" si="185"/>
        <v>357993.69349605299</v>
      </c>
      <c r="QQI36" s="26">
        <f t="shared" si="185"/>
        <v>0</v>
      </c>
      <c r="QQJ36" s="26">
        <f t="shared" si="185"/>
        <v>0</v>
      </c>
      <c r="QQK36" s="26">
        <f t="shared" si="185"/>
        <v>0</v>
      </c>
      <c r="QQL36" s="26">
        <f t="shared" si="185"/>
        <v>0</v>
      </c>
      <c r="QQM36" s="26">
        <f t="shared" si="185"/>
        <v>0</v>
      </c>
      <c r="QQN36" s="26">
        <f t="shared" si="185"/>
        <v>357993.69349605299</v>
      </c>
      <c r="QQO36" s="26">
        <f t="shared" si="185"/>
        <v>0</v>
      </c>
      <c r="QQP36" s="26">
        <f t="shared" si="185"/>
        <v>0</v>
      </c>
      <c r="QQQ36" s="26">
        <f t="shared" si="185"/>
        <v>0</v>
      </c>
      <c r="QQR36" s="26">
        <f t="shared" si="185"/>
        <v>0</v>
      </c>
      <c r="QQS36" s="26">
        <f t="shared" si="185"/>
        <v>0</v>
      </c>
      <c r="QQT36" s="26">
        <f t="shared" si="185"/>
        <v>357993.69349605299</v>
      </c>
      <c r="QQU36" s="26">
        <f t="shared" si="185"/>
        <v>0</v>
      </c>
      <c r="QQV36" s="26">
        <f t="shared" si="185"/>
        <v>0</v>
      </c>
      <c r="QQW36" s="26">
        <f t="shared" si="185"/>
        <v>0</v>
      </c>
      <c r="QQX36" s="26">
        <f t="shared" si="185"/>
        <v>0</v>
      </c>
      <c r="QQY36" s="26">
        <f t="shared" si="185"/>
        <v>0</v>
      </c>
      <c r="QQZ36" s="26">
        <f t="shared" si="185"/>
        <v>357993.69349605299</v>
      </c>
      <c r="QRA36" s="26">
        <f t="shared" si="185"/>
        <v>0</v>
      </c>
      <c r="QRB36" s="26">
        <f t="shared" si="185"/>
        <v>0</v>
      </c>
      <c r="QRC36" s="26">
        <f t="shared" si="185"/>
        <v>0</v>
      </c>
      <c r="QRD36" s="26">
        <f t="shared" si="185"/>
        <v>0</v>
      </c>
      <c r="QRE36" s="26">
        <f t="shared" si="185"/>
        <v>0</v>
      </c>
      <c r="QRF36" s="26">
        <f t="shared" si="185"/>
        <v>357993.69349605299</v>
      </c>
      <c r="QRG36" s="26">
        <f t="shared" si="185"/>
        <v>0</v>
      </c>
      <c r="QRH36" s="26">
        <f t="shared" si="185"/>
        <v>0</v>
      </c>
      <c r="QRI36" s="26">
        <f t="shared" si="185"/>
        <v>0</v>
      </c>
      <c r="QRJ36" s="26">
        <f t="shared" si="185"/>
        <v>0</v>
      </c>
      <c r="QRK36" s="26">
        <f t="shared" si="185"/>
        <v>0</v>
      </c>
      <c r="QRL36" s="26">
        <f t="shared" si="185"/>
        <v>357993.69349605299</v>
      </c>
      <c r="QRM36" s="26">
        <f t="shared" si="185"/>
        <v>0</v>
      </c>
      <c r="QRN36" s="26">
        <f t="shared" si="185"/>
        <v>0</v>
      </c>
      <c r="QRO36" s="26">
        <f t="shared" si="185"/>
        <v>0</v>
      </c>
      <c r="QRP36" s="26">
        <f t="shared" si="185"/>
        <v>0</v>
      </c>
      <c r="QRQ36" s="26">
        <f t="shared" ref="QRQ36:QUB36" si="186">SUM(QRK34:QRK37)</f>
        <v>0</v>
      </c>
      <c r="QRR36" s="26">
        <f t="shared" si="186"/>
        <v>357993.69349605299</v>
      </c>
      <c r="QRS36" s="26">
        <f t="shared" si="186"/>
        <v>0</v>
      </c>
      <c r="QRT36" s="26">
        <f t="shared" si="186"/>
        <v>0</v>
      </c>
      <c r="QRU36" s="26">
        <f t="shared" si="186"/>
        <v>0</v>
      </c>
      <c r="QRV36" s="26">
        <f t="shared" si="186"/>
        <v>0</v>
      </c>
      <c r="QRW36" s="26">
        <f t="shared" si="186"/>
        <v>0</v>
      </c>
      <c r="QRX36" s="26">
        <f t="shared" si="186"/>
        <v>357993.69349605299</v>
      </c>
      <c r="QRY36" s="26">
        <f t="shared" si="186"/>
        <v>0</v>
      </c>
      <c r="QRZ36" s="26">
        <f t="shared" si="186"/>
        <v>0</v>
      </c>
      <c r="QSA36" s="26">
        <f t="shared" si="186"/>
        <v>0</v>
      </c>
      <c r="QSB36" s="26">
        <f t="shared" si="186"/>
        <v>0</v>
      </c>
      <c r="QSC36" s="26">
        <f t="shared" si="186"/>
        <v>0</v>
      </c>
      <c r="QSD36" s="26">
        <f t="shared" si="186"/>
        <v>357993.69349605299</v>
      </c>
      <c r="QSE36" s="26">
        <f t="shared" si="186"/>
        <v>0</v>
      </c>
      <c r="QSF36" s="26">
        <f t="shared" si="186"/>
        <v>0</v>
      </c>
      <c r="QSG36" s="26">
        <f t="shared" si="186"/>
        <v>0</v>
      </c>
      <c r="QSH36" s="26">
        <f t="shared" si="186"/>
        <v>0</v>
      </c>
      <c r="QSI36" s="26">
        <f t="shared" si="186"/>
        <v>0</v>
      </c>
      <c r="QSJ36" s="26">
        <f t="shared" si="186"/>
        <v>357993.69349605299</v>
      </c>
      <c r="QSK36" s="26">
        <f t="shared" si="186"/>
        <v>0</v>
      </c>
      <c r="QSL36" s="26">
        <f t="shared" si="186"/>
        <v>0</v>
      </c>
      <c r="QSM36" s="26">
        <f t="shared" si="186"/>
        <v>0</v>
      </c>
      <c r="QSN36" s="26">
        <f t="shared" si="186"/>
        <v>0</v>
      </c>
      <c r="QSO36" s="26">
        <f t="shared" si="186"/>
        <v>0</v>
      </c>
      <c r="QSP36" s="26">
        <f t="shared" si="186"/>
        <v>357993.69349605299</v>
      </c>
      <c r="QSQ36" s="26">
        <f t="shared" si="186"/>
        <v>0</v>
      </c>
      <c r="QSR36" s="26">
        <f t="shared" si="186"/>
        <v>0</v>
      </c>
      <c r="QSS36" s="26">
        <f t="shared" si="186"/>
        <v>0</v>
      </c>
      <c r="QST36" s="26">
        <f t="shared" si="186"/>
        <v>0</v>
      </c>
      <c r="QSU36" s="26">
        <f t="shared" si="186"/>
        <v>0</v>
      </c>
      <c r="QSV36" s="26">
        <f t="shared" si="186"/>
        <v>357993.69349605299</v>
      </c>
      <c r="QSW36" s="26">
        <f t="shared" si="186"/>
        <v>0</v>
      </c>
      <c r="QSX36" s="26">
        <f t="shared" si="186"/>
        <v>0</v>
      </c>
      <c r="QSY36" s="26">
        <f t="shared" si="186"/>
        <v>0</v>
      </c>
      <c r="QSZ36" s="26">
        <f t="shared" si="186"/>
        <v>0</v>
      </c>
      <c r="QTA36" s="26">
        <f t="shared" si="186"/>
        <v>0</v>
      </c>
      <c r="QTB36" s="26">
        <f t="shared" si="186"/>
        <v>357993.69349605299</v>
      </c>
      <c r="QTC36" s="26">
        <f t="shared" si="186"/>
        <v>0</v>
      </c>
      <c r="QTD36" s="26">
        <f t="shared" si="186"/>
        <v>0</v>
      </c>
      <c r="QTE36" s="26">
        <f t="shared" si="186"/>
        <v>0</v>
      </c>
      <c r="QTF36" s="26">
        <f t="shared" si="186"/>
        <v>0</v>
      </c>
      <c r="QTG36" s="26">
        <f t="shared" si="186"/>
        <v>0</v>
      </c>
      <c r="QTH36" s="26">
        <f t="shared" si="186"/>
        <v>357993.69349605299</v>
      </c>
      <c r="QTI36" s="26">
        <f t="shared" si="186"/>
        <v>0</v>
      </c>
      <c r="QTJ36" s="26">
        <f t="shared" si="186"/>
        <v>0</v>
      </c>
      <c r="QTK36" s="26">
        <f t="shared" si="186"/>
        <v>0</v>
      </c>
      <c r="QTL36" s="26">
        <f t="shared" si="186"/>
        <v>0</v>
      </c>
      <c r="QTM36" s="26">
        <f t="shared" si="186"/>
        <v>0</v>
      </c>
      <c r="QTN36" s="26">
        <f t="shared" si="186"/>
        <v>357993.69349605299</v>
      </c>
      <c r="QTO36" s="26">
        <f t="shared" si="186"/>
        <v>0</v>
      </c>
      <c r="QTP36" s="26">
        <f t="shared" si="186"/>
        <v>0</v>
      </c>
      <c r="QTQ36" s="26">
        <f t="shared" si="186"/>
        <v>0</v>
      </c>
      <c r="QTR36" s="26">
        <f t="shared" si="186"/>
        <v>0</v>
      </c>
      <c r="QTS36" s="26">
        <f t="shared" si="186"/>
        <v>0</v>
      </c>
      <c r="QTT36" s="26">
        <f t="shared" si="186"/>
        <v>357993.69349605299</v>
      </c>
      <c r="QTU36" s="26">
        <f t="shared" si="186"/>
        <v>0</v>
      </c>
      <c r="QTV36" s="26">
        <f t="shared" si="186"/>
        <v>0</v>
      </c>
      <c r="QTW36" s="26">
        <f t="shared" si="186"/>
        <v>0</v>
      </c>
      <c r="QTX36" s="26">
        <f t="shared" si="186"/>
        <v>0</v>
      </c>
      <c r="QTY36" s="26">
        <f t="shared" si="186"/>
        <v>0</v>
      </c>
      <c r="QTZ36" s="26">
        <f t="shared" si="186"/>
        <v>357993.69349605299</v>
      </c>
      <c r="QUA36" s="26">
        <f t="shared" si="186"/>
        <v>0</v>
      </c>
      <c r="QUB36" s="26">
        <f t="shared" si="186"/>
        <v>0</v>
      </c>
      <c r="QUC36" s="26">
        <f t="shared" ref="QUC36:QWN36" si="187">SUM(QTW34:QTW37)</f>
        <v>0</v>
      </c>
      <c r="QUD36" s="26">
        <f t="shared" si="187"/>
        <v>0</v>
      </c>
      <c r="QUE36" s="26">
        <f t="shared" si="187"/>
        <v>0</v>
      </c>
      <c r="QUF36" s="26">
        <f t="shared" si="187"/>
        <v>357993.69349605299</v>
      </c>
      <c r="QUG36" s="26">
        <f t="shared" si="187"/>
        <v>0</v>
      </c>
      <c r="QUH36" s="26">
        <f t="shared" si="187"/>
        <v>0</v>
      </c>
      <c r="QUI36" s="26">
        <f t="shared" si="187"/>
        <v>0</v>
      </c>
      <c r="QUJ36" s="26">
        <f t="shared" si="187"/>
        <v>0</v>
      </c>
      <c r="QUK36" s="26">
        <f t="shared" si="187"/>
        <v>0</v>
      </c>
      <c r="QUL36" s="26">
        <f t="shared" si="187"/>
        <v>357993.69349605299</v>
      </c>
      <c r="QUM36" s="26">
        <f t="shared" si="187"/>
        <v>0</v>
      </c>
      <c r="QUN36" s="26">
        <f t="shared" si="187"/>
        <v>0</v>
      </c>
      <c r="QUO36" s="26">
        <f t="shared" si="187"/>
        <v>0</v>
      </c>
      <c r="QUP36" s="26">
        <f t="shared" si="187"/>
        <v>0</v>
      </c>
      <c r="QUQ36" s="26">
        <f t="shared" si="187"/>
        <v>0</v>
      </c>
      <c r="QUR36" s="26">
        <f t="shared" si="187"/>
        <v>357993.69349605299</v>
      </c>
      <c r="QUS36" s="26">
        <f t="shared" si="187"/>
        <v>0</v>
      </c>
      <c r="QUT36" s="26">
        <f t="shared" si="187"/>
        <v>0</v>
      </c>
      <c r="QUU36" s="26">
        <f t="shared" si="187"/>
        <v>0</v>
      </c>
      <c r="QUV36" s="26">
        <f t="shared" si="187"/>
        <v>0</v>
      </c>
      <c r="QUW36" s="26">
        <f t="shared" si="187"/>
        <v>0</v>
      </c>
      <c r="QUX36" s="26">
        <f t="shared" si="187"/>
        <v>357993.69349605299</v>
      </c>
      <c r="QUY36" s="26">
        <f t="shared" si="187"/>
        <v>0</v>
      </c>
      <c r="QUZ36" s="26">
        <f t="shared" si="187"/>
        <v>0</v>
      </c>
      <c r="QVA36" s="26">
        <f t="shared" si="187"/>
        <v>0</v>
      </c>
      <c r="QVB36" s="26">
        <f t="shared" si="187"/>
        <v>0</v>
      </c>
      <c r="QVC36" s="26">
        <f t="shared" si="187"/>
        <v>0</v>
      </c>
      <c r="QVD36" s="26">
        <f t="shared" si="187"/>
        <v>357993.69349605299</v>
      </c>
      <c r="QVE36" s="26">
        <f t="shared" si="187"/>
        <v>0</v>
      </c>
      <c r="QVF36" s="26">
        <f t="shared" si="187"/>
        <v>0</v>
      </c>
      <c r="QVG36" s="26">
        <f t="shared" si="187"/>
        <v>0</v>
      </c>
      <c r="QVH36" s="26">
        <f t="shared" si="187"/>
        <v>0</v>
      </c>
      <c r="QVI36" s="26">
        <f t="shared" si="187"/>
        <v>0</v>
      </c>
      <c r="QVJ36" s="26">
        <f t="shared" si="187"/>
        <v>357993.69349605299</v>
      </c>
      <c r="QVK36" s="26">
        <f t="shared" si="187"/>
        <v>0</v>
      </c>
      <c r="QVL36" s="26">
        <f t="shared" si="187"/>
        <v>0</v>
      </c>
      <c r="QVM36" s="26">
        <f t="shared" si="187"/>
        <v>0</v>
      </c>
      <c r="QVN36" s="26">
        <f t="shared" si="187"/>
        <v>0</v>
      </c>
      <c r="QVO36" s="26">
        <f t="shared" si="187"/>
        <v>0</v>
      </c>
      <c r="QVP36" s="26">
        <f t="shared" si="187"/>
        <v>357993.69349605299</v>
      </c>
      <c r="QVQ36" s="26">
        <f t="shared" si="187"/>
        <v>0</v>
      </c>
      <c r="QVR36" s="26">
        <f t="shared" si="187"/>
        <v>0</v>
      </c>
      <c r="QVS36" s="26">
        <f t="shared" si="187"/>
        <v>0</v>
      </c>
      <c r="QVT36" s="26">
        <f t="shared" si="187"/>
        <v>0</v>
      </c>
      <c r="QVU36" s="26">
        <f t="shared" si="187"/>
        <v>0</v>
      </c>
      <c r="QVV36" s="26">
        <f t="shared" si="187"/>
        <v>357993.69349605299</v>
      </c>
      <c r="QVW36" s="26">
        <f t="shared" si="187"/>
        <v>0</v>
      </c>
      <c r="QVX36" s="26">
        <f t="shared" si="187"/>
        <v>0</v>
      </c>
      <c r="QVY36" s="26">
        <f t="shared" si="187"/>
        <v>0</v>
      </c>
      <c r="QVZ36" s="26">
        <f t="shared" si="187"/>
        <v>0</v>
      </c>
      <c r="QWA36" s="26">
        <f t="shared" si="187"/>
        <v>0</v>
      </c>
      <c r="QWB36" s="26">
        <f t="shared" si="187"/>
        <v>357993.69349605299</v>
      </c>
      <c r="QWC36" s="26">
        <f t="shared" si="187"/>
        <v>0</v>
      </c>
      <c r="QWD36" s="26">
        <f t="shared" si="187"/>
        <v>0</v>
      </c>
      <c r="QWE36" s="26">
        <f t="shared" si="187"/>
        <v>0</v>
      </c>
      <c r="QWF36" s="26">
        <f t="shared" si="187"/>
        <v>0</v>
      </c>
      <c r="QWG36" s="26">
        <f t="shared" si="187"/>
        <v>0</v>
      </c>
      <c r="QWH36" s="26">
        <f t="shared" si="187"/>
        <v>357993.69349605299</v>
      </c>
      <c r="QWI36" s="26">
        <f t="shared" si="187"/>
        <v>0</v>
      </c>
      <c r="QWJ36" s="26">
        <f t="shared" si="187"/>
        <v>0</v>
      </c>
      <c r="QWK36" s="26">
        <f t="shared" si="187"/>
        <v>0</v>
      </c>
      <c r="QWL36" s="26">
        <f t="shared" si="187"/>
        <v>0</v>
      </c>
      <c r="QWM36" s="26">
        <f t="shared" si="187"/>
        <v>0</v>
      </c>
      <c r="QWN36" s="26">
        <f t="shared" si="187"/>
        <v>357993.69349605299</v>
      </c>
      <c r="QWO36" s="26">
        <f t="shared" ref="QWO36:QYZ36" si="188">SUM(QWI34:QWI37)</f>
        <v>0</v>
      </c>
      <c r="QWP36" s="26">
        <f t="shared" si="188"/>
        <v>0</v>
      </c>
      <c r="QWQ36" s="26">
        <f t="shared" si="188"/>
        <v>0</v>
      </c>
      <c r="QWR36" s="26">
        <f t="shared" si="188"/>
        <v>0</v>
      </c>
      <c r="QWS36" s="26">
        <f t="shared" si="188"/>
        <v>0</v>
      </c>
      <c r="QWT36" s="26">
        <f t="shared" si="188"/>
        <v>357993.69349605299</v>
      </c>
      <c r="QWU36" s="26">
        <f t="shared" si="188"/>
        <v>0</v>
      </c>
      <c r="QWV36" s="26">
        <f t="shared" si="188"/>
        <v>0</v>
      </c>
      <c r="QWW36" s="26">
        <f t="shared" si="188"/>
        <v>0</v>
      </c>
      <c r="QWX36" s="26">
        <f t="shared" si="188"/>
        <v>0</v>
      </c>
      <c r="QWY36" s="26">
        <f t="shared" si="188"/>
        <v>0</v>
      </c>
      <c r="QWZ36" s="26">
        <f t="shared" si="188"/>
        <v>357993.69349605299</v>
      </c>
      <c r="QXA36" s="26">
        <f t="shared" si="188"/>
        <v>0</v>
      </c>
      <c r="QXB36" s="26">
        <f t="shared" si="188"/>
        <v>0</v>
      </c>
      <c r="QXC36" s="26">
        <f t="shared" si="188"/>
        <v>0</v>
      </c>
      <c r="QXD36" s="26">
        <f t="shared" si="188"/>
        <v>0</v>
      </c>
      <c r="QXE36" s="26">
        <f t="shared" si="188"/>
        <v>0</v>
      </c>
      <c r="QXF36" s="26">
        <f t="shared" si="188"/>
        <v>357993.69349605299</v>
      </c>
      <c r="QXG36" s="26">
        <f t="shared" si="188"/>
        <v>0</v>
      </c>
      <c r="QXH36" s="26">
        <f t="shared" si="188"/>
        <v>0</v>
      </c>
      <c r="QXI36" s="26">
        <f t="shared" si="188"/>
        <v>0</v>
      </c>
      <c r="QXJ36" s="26">
        <f t="shared" si="188"/>
        <v>0</v>
      </c>
      <c r="QXK36" s="26">
        <f t="shared" si="188"/>
        <v>0</v>
      </c>
      <c r="QXL36" s="26">
        <f t="shared" si="188"/>
        <v>357993.69349605299</v>
      </c>
      <c r="QXM36" s="26">
        <f t="shared" si="188"/>
        <v>0</v>
      </c>
      <c r="QXN36" s="26">
        <f t="shared" si="188"/>
        <v>0</v>
      </c>
      <c r="QXO36" s="26">
        <f t="shared" si="188"/>
        <v>0</v>
      </c>
      <c r="QXP36" s="26">
        <f t="shared" si="188"/>
        <v>0</v>
      </c>
      <c r="QXQ36" s="26">
        <f t="shared" si="188"/>
        <v>0</v>
      </c>
      <c r="QXR36" s="26">
        <f t="shared" si="188"/>
        <v>357993.69349605299</v>
      </c>
      <c r="QXS36" s="26">
        <f t="shared" si="188"/>
        <v>0</v>
      </c>
      <c r="QXT36" s="26">
        <f t="shared" si="188"/>
        <v>0</v>
      </c>
      <c r="QXU36" s="26">
        <f t="shared" si="188"/>
        <v>0</v>
      </c>
      <c r="QXV36" s="26">
        <f t="shared" si="188"/>
        <v>0</v>
      </c>
      <c r="QXW36" s="26">
        <f t="shared" si="188"/>
        <v>0</v>
      </c>
      <c r="QXX36" s="26">
        <f t="shared" si="188"/>
        <v>357993.69349605299</v>
      </c>
      <c r="QXY36" s="26">
        <f t="shared" si="188"/>
        <v>0</v>
      </c>
      <c r="QXZ36" s="26">
        <f t="shared" si="188"/>
        <v>0</v>
      </c>
      <c r="QYA36" s="26">
        <f t="shared" si="188"/>
        <v>0</v>
      </c>
      <c r="QYB36" s="26">
        <f t="shared" si="188"/>
        <v>0</v>
      </c>
      <c r="QYC36" s="26">
        <f t="shared" si="188"/>
        <v>0</v>
      </c>
      <c r="QYD36" s="26">
        <f t="shared" si="188"/>
        <v>357993.69349605299</v>
      </c>
      <c r="QYE36" s="26">
        <f t="shared" si="188"/>
        <v>0</v>
      </c>
      <c r="QYF36" s="26">
        <f t="shared" si="188"/>
        <v>0</v>
      </c>
      <c r="QYG36" s="26">
        <f t="shared" si="188"/>
        <v>0</v>
      </c>
      <c r="QYH36" s="26">
        <f t="shared" si="188"/>
        <v>0</v>
      </c>
      <c r="QYI36" s="26">
        <f t="shared" si="188"/>
        <v>0</v>
      </c>
      <c r="QYJ36" s="26">
        <f t="shared" si="188"/>
        <v>357993.69349605299</v>
      </c>
      <c r="QYK36" s="26">
        <f t="shared" si="188"/>
        <v>0</v>
      </c>
      <c r="QYL36" s="26">
        <f t="shared" si="188"/>
        <v>0</v>
      </c>
      <c r="QYM36" s="26">
        <f t="shared" si="188"/>
        <v>0</v>
      </c>
      <c r="QYN36" s="26">
        <f t="shared" si="188"/>
        <v>0</v>
      </c>
      <c r="QYO36" s="26">
        <f t="shared" si="188"/>
        <v>0</v>
      </c>
      <c r="QYP36" s="26">
        <f t="shared" si="188"/>
        <v>357993.69349605299</v>
      </c>
      <c r="QYQ36" s="26">
        <f t="shared" si="188"/>
        <v>0</v>
      </c>
      <c r="QYR36" s="26">
        <f t="shared" si="188"/>
        <v>0</v>
      </c>
      <c r="QYS36" s="26">
        <f t="shared" si="188"/>
        <v>0</v>
      </c>
      <c r="QYT36" s="26">
        <f t="shared" si="188"/>
        <v>0</v>
      </c>
      <c r="QYU36" s="26">
        <f t="shared" si="188"/>
        <v>0</v>
      </c>
      <c r="QYV36" s="26">
        <f t="shared" si="188"/>
        <v>357993.69349605299</v>
      </c>
      <c r="QYW36" s="26">
        <f t="shared" si="188"/>
        <v>0</v>
      </c>
      <c r="QYX36" s="26">
        <f t="shared" si="188"/>
        <v>0</v>
      </c>
      <c r="QYY36" s="26">
        <f t="shared" si="188"/>
        <v>0</v>
      </c>
      <c r="QYZ36" s="26">
        <f t="shared" si="188"/>
        <v>0</v>
      </c>
      <c r="QZA36" s="26">
        <f t="shared" ref="QZA36:RBL36" si="189">SUM(QYU34:QYU37)</f>
        <v>0</v>
      </c>
      <c r="QZB36" s="26">
        <f t="shared" si="189"/>
        <v>357993.69349605299</v>
      </c>
      <c r="QZC36" s="26">
        <f t="shared" si="189"/>
        <v>0</v>
      </c>
      <c r="QZD36" s="26">
        <f t="shared" si="189"/>
        <v>0</v>
      </c>
      <c r="QZE36" s="26">
        <f t="shared" si="189"/>
        <v>0</v>
      </c>
      <c r="QZF36" s="26">
        <f t="shared" si="189"/>
        <v>0</v>
      </c>
      <c r="QZG36" s="26">
        <f t="shared" si="189"/>
        <v>0</v>
      </c>
      <c r="QZH36" s="26">
        <f t="shared" si="189"/>
        <v>357993.69349605299</v>
      </c>
      <c r="QZI36" s="26">
        <f t="shared" si="189"/>
        <v>0</v>
      </c>
      <c r="QZJ36" s="26">
        <f t="shared" si="189"/>
        <v>0</v>
      </c>
      <c r="QZK36" s="26">
        <f t="shared" si="189"/>
        <v>0</v>
      </c>
      <c r="QZL36" s="26">
        <f t="shared" si="189"/>
        <v>0</v>
      </c>
      <c r="QZM36" s="26">
        <f t="shared" si="189"/>
        <v>0</v>
      </c>
      <c r="QZN36" s="26">
        <f t="shared" si="189"/>
        <v>357993.69349605299</v>
      </c>
      <c r="QZO36" s="26">
        <f t="shared" si="189"/>
        <v>0</v>
      </c>
      <c r="QZP36" s="26">
        <f t="shared" si="189"/>
        <v>0</v>
      </c>
      <c r="QZQ36" s="26">
        <f t="shared" si="189"/>
        <v>0</v>
      </c>
      <c r="QZR36" s="26">
        <f t="shared" si="189"/>
        <v>0</v>
      </c>
      <c r="QZS36" s="26">
        <f t="shared" si="189"/>
        <v>0</v>
      </c>
      <c r="QZT36" s="26">
        <f t="shared" si="189"/>
        <v>357993.69349605299</v>
      </c>
      <c r="QZU36" s="26">
        <f t="shared" si="189"/>
        <v>0</v>
      </c>
      <c r="QZV36" s="26">
        <f t="shared" si="189"/>
        <v>0</v>
      </c>
      <c r="QZW36" s="26">
        <f t="shared" si="189"/>
        <v>0</v>
      </c>
      <c r="QZX36" s="26">
        <f t="shared" si="189"/>
        <v>0</v>
      </c>
      <c r="QZY36" s="26">
        <f t="shared" si="189"/>
        <v>0</v>
      </c>
      <c r="QZZ36" s="26">
        <f t="shared" si="189"/>
        <v>357993.69349605299</v>
      </c>
      <c r="RAA36" s="26">
        <f t="shared" si="189"/>
        <v>0</v>
      </c>
      <c r="RAB36" s="26">
        <f t="shared" si="189"/>
        <v>0</v>
      </c>
      <c r="RAC36" s="26">
        <f t="shared" si="189"/>
        <v>0</v>
      </c>
      <c r="RAD36" s="26">
        <f t="shared" si="189"/>
        <v>0</v>
      </c>
      <c r="RAE36" s="26">
        <f t="shared" si="189"/>
        <v>0</v>
      </c>
      <c r="RAF36" s="26">
        <f t="shared" si="189"/>
        <v>357993.69349605299</v>
      </c>
      <c r="RAG36" s="26">
        <f t="shared" si="189"/>
        <v>0</v>
      </c>
      <c r="RAH36" s="26">
        <f t="shared" si="189"/>
        <v>0</v>
      </c>
      <c r="RAI36" s="26">
        <f t="shared" si="189"/>
        <v>0</v>
      </c>
      <c r="RAJ36" s="26">
        <f t="shared" si="189"/>
        <v>0</v>
      </c>
      <c r="RAK36" s="26">
        <f t="shared" si="189"/>
        <v>0</v>
      </c>
      <c r="RAL36" s="26">
        <f t="shared" si="189"/>
        <v>357993.69349605299</v>
      </c>
      <c r="RAM36" s="26">
        <f t="shared" si="189"/>
        <v>0</v>
      </c>
      <c r="RAN36" s="26">
        <f t="shared" si="189"/>
        <v>0</v>
      </c>
      <c r="RAO36" s="26">
        <f t="shared" si="189"/>
        <v>0</v>
      </c>
      <c r="RAP36" s="26">
        <f t="shared" si="189"/>
        <v>0</v>
      </c>
      <c r="RAQ36" s="26">
        <f t="shared" si="189"/>
        <v>0</v>
      </c>
      <c r="RAR36" s="26">
        <f t="shared" si="189"/>
        <v>357993.69349605299</v>
      </c>
      <c r="RAS36" s="26">
        <f t="shared" si="189"/>
        <v>0</v>
      </c>
      <c r="RAT36" s="26">
        <f t="shared" si="189"/>
        <v>0</v>
      </c>
      <c r="RAU36" s="26">
        <f t="shared" si="189"/>
        <v>0</v>
      </c>
      <c r="RAV36" s="26">
        <f t="shared" si="189"/>
        <v>0</v>
      </c>
      <c r="RAW36" s="26">
        <f t="shared" si="189"/>
        <v>0</v>
      </c>
      <c r="RAX36" s="26">
        <f t="shared" si="189"/>
        <v>357993.69349605299</v>
      </c>
      <c r="RAY36" s="26">
        <f t="shared" si="189"/>
        <v>0</v>
      </c>
      <c r="RAZ36" s="26">
        <f t="shared" si="189"/>
        <v>0</v>
      </c>
      <c r="RBA36" s="26">
        <f t="shared" si="189"/>
        <v>0</v>
      </c>
      <c r="RBB36" s="26">
        <f t="shared" si="189"/>
        <v>0</v>
      </c>
      <c r="RBC36" s="26">
        <f t="shared" si="189"/>
        <v>0</v>
      </c>
      <c r="RBD36" s="26">
        <f t="shared" si="189"/>
        <v>357993.69349605299</v>
      </c>
      <c r="RBE36" s="26">
        <f t="shared" si="189"/>
        <v>0</v>
      </c>
      <c r="RBF36" s="26">
        <f t="shared" si="189"/>
        <v>0</v>
      </c>
      <c r="RBG36" s="26">
        <f t="shared" si="189"/>
        <v>0</v>
      </c>
      <c r="RBH36" s="26">
        <f t="shared" si="189"/>
        <v>0</v>
      </c>
      <c r="RBI36" s="26">
        <f t="shared" si="189"/>
        <v>0</v>
      </c>
      <c r="RBJ36" s="26">
        <f t="shared" si="189"/>
        <v>357993.69349605299</v>
      </c>
      <c r="RBK36" s="26">
        <f t="shared" si="189"/>
        <v>0</v>
      </c>
      <c r="RBL36" s="26">
        <f t="shared" si="189"/>
        <v>0</v>
      </c>
      <c r="RBM36" s="26">
        <f t="shared" ref="RBM36:RDX36" si="190">SUM(RBG34:RBG37)</f>
        <v>0</v>
      </c>
      <c r="RBN36" s="26">
        <f t="shared" si="190"/>
        <v>0</v>
      </c>
      <c r="RBO36" s="26">
        <f t="shared" si="190"/>
        <v>0</v>
      </c>
      <c r="RBP36" s="26">
        <f t="shared" si="190"/>
        <v>357993.69349605299</v>
      </c>
      <c r="RBQ36" s="26">
        <f t="shared" si="190"/>
        <v>0</v>
      </c>
      <c r="RBR36" s="26">
        <f t="shared" si="190"/>
        <v>0</v>
      </c>
      <c r="RBS36" s="26">
        <f t="shared" si="190"/>
        <v>0</v>
      </c>
      <c r="RBT36" s="26">
        <f t="shared" si="190"/>
        <v>0</v>
      </c>
      <c r="RBU36" s="26">
        <f t="shared" si="190"/>
        <v>0</v>
      </c>
      <c r="RBV36" s="26">
        <f t="shared" si="190"/>
        <v>357993.69349605299</v>
      </c>
      <c r="RBW36" s="26">
        <f t="shared" si="190"/>
        <v>0</v>
      </c>
      <c r="RBX36" s="26">
        <f t="shared" si="190"/>
        <v>0</v>
      </c>
      <c r="RBY36" s="26">
        <f t="shared" si="190"/>
        <v>0</v>
      </c>
      <c r="RBZ36" s="26">
        <f t="shared" si="190"/>
        <v>0</v>
      </c>
      <c r="RCA36" s="26">
        <f t="shared" si="190"/>
        <v>0</v>
      </c>
      <c r="RCB36" s="26">
        <f t="shared" si="190"/>
        <v>357993.69349605299</v>
      </c>
      <c r="RCC36" s="26">
        <f t="shared" si="190"/>
        <v>0</v>
      </c>
      <c r="RCD36" s="26">
        <f t="shared" si="190"/>
        <v>0</v>
      </c>
      <c r="RCE36" s="26">
        <f t="shared" si="190"/>
        <v>0</v>
      </c>
      <c r="RCF36" s="26">
        <f t="shared" si="190"/>
        <v>0</v>
      </c>
      <c r="RCG36" s="26">
        <f t="shared" si="190"/>
        <v>0</v>
      </c>
      <c r="RCH36" s="26">
        <f t="shared" si="190"/>
        <v>357993.69349605299</v>
      </c>
      <c r="RCI36" s="26">
        <f t="shared" si="190"/>
        <v>0</v>
      </c>
      <c r="RCJ36" s="26">
        <f t="shared" si="190"/>
        <v>0</v>
      </c>
      <c r="RCK36" s="26">
        <f t="shared" si="190"/>
        <v>0</v>
      </c>
      <c r="RCL36" s="26">
        <f t="shared" si="190"/>
        <v>0</v>
      </c>
      <c r="RCM36" s="26">
        <f t="shared" si="190"/>
        <v>0</v>
      </c>
      <c r="RCN36" s="26">
        <f t="shared" si="190"/>
        <v>357993.69349605299</v>
      </c>
      <c r="RCO36" s="26">
        <f t="shared" si="190"/>
        <v>0</v>
      </c>
      <c r="RCP36" s="26">
        <f t="shared" si="190"/>
        <v>0</v>
      </c>
      <c r="RCQ36" s="26">
        <f t="shared" si="190"/>
        <v>0</v>
      </c>
      <c r="RCR36" s="26">
        <f t="shared" si="190"/>
        <v>0</v>
      </c>
      <c r="RCS36" s="26">
        <f t="shared" si="190"/>
        <v>0</v>
      </c>
      <c r="RCT36" s="26">
        <f t="shared" si="190"/>
        <v>357993.69349605299</v>
      </c>
      <c r="RCU36" s="26">
        <f t="shared" si="190"/>
        <v>0</v>
      </c>
      <c r="RCV36" s="26">
        <f t="shared" si="190"/>
        <v>0</v>
      </c>
      <c r="RCW36" s="26">
        <f t="shared" si="190"/>
        <v>0</v>
      </c>
      <c r="RCX36" s="26">
        <f t="shared" si="190"/>
        <v>0</v>
      </c>
      <c r="RCY36" s="26">
        <f t="shared" si="190"/>
        <v>0</v>
      </c>
      <c r="RCZ36" s="26">
        <f t="shared" si="190"/>
        <v>357993.69349605299</v>
      </c>
      <c r="RDA36" s="26">
        <f t="shared" si="190"/>
        <v>0</v>
      </c>
      <c r="RDB36" s="26">
        <f t="shared" si="190"/>
        <v>0</v>
      </c>
      <c r="RDC36" s="26">
        <f t="shared" si="190"/>
        <v>0</v>
      </c>
      <c r="RDD36" s="26">
        <f t="shared" si="190"/>
        <v>0</v>
      </c>
      <c r="RDE36" s="26">
        <f t="shared" si="190"/>
        <v>0</v>
      </c>
      <c r="RDF36" s="26">
        <f t="shared" si="190"/>
        <v>357993.69349605299</v>
      </c>
      <c r="RDG36" s="26">
        <f t="shared" si="190"/>
        <v>0</v>
      </c>
      <c r="RDH36" s="26">
        <f t="shared" si="190"/>
        <v>0</v>
      </c>
      <c r="RDI36" s="26">
        <f t="shared" si="190"/>
        <v>0</v>
      </c>
      <c r="RDJ36" s="26">
        <f t="shared" si="190"/>
        <v>0</v>
      </c>
      <c r="RDK36" s="26">
        <f t="shared" si="190"/>
        <v>0</v>
      </c>
      <c r="RDL36" s="26">
        <f t="shared" si="190"/>
        <v>357993.69349605299</v>
      </c>
      <c r="RDM36" s="26">
        <f t="shared" si="190"/>
        <v>0</v>
      </c>
      <c r="RDN36" s="26">
        <f t="shared" si="190"/>
        <v>0</v>
      </c>
      <c r="RDO36" s="26">
        <f t="shared" si="190"/>
        <v>0</v>
      </c>
      <c r="RDP36" s="26">
        <f t="shared" si="190"/>
        <v>0</v>
      </c>
      <c r="RDQ36" s="26">
        <f t="shared" si="190"/>
        <v>0</v>
      </c>
      <c r="RDR36" s="26">
        <f t="shared" si="190"/>
        <v>357993.69349605299</v>
      </c>
      <c r="RDS36" s="26">
        <f t="shared" si="190"/>
        <v>0</v>
      </c>
      <c r="RDT36" s="26">
        <f t="shared" si="190"/>
        <v>0</v>
      </c>
      <c r="RDU36" s="26">
        <f t="shared" si="190"/>
        <v>0</v>
      </c>
      <c r="RDV36" s="26">
        <f t="shared" si="190"/>
        <v>0</v>
      </c>
      <c r="RDW36" s="26">
        <f t="shared" si="190"/>
        <v>0</v>
      </c>
      <c r="RDX36" s="26">
        <f t="shared" si="190"/>
        <v>357993.69349605299</v>
      </c>
      <c r="RDY36" s="26">
        <f t="shared" ref="RDY36:RGJ36" si="191">SUM(RDS34:RDS37)</f>
        <v>0</v>
      </c>
      <c r="RDZ36" s="26">
        <f t="shared" si="191"/>
        <v>0</v>
      </c>
      <c r="REA36" s="26">
        <f t="shared" si="191"/>
        <v>0</v>
      </c>
      <c r="REB36" s="26">
        <f t="shared" si="191"/>
        <v>0</v>
      </c>
      <c r="REC36" s="26">
        <f t="shared" si="191"/>
        <v>0</v>
      </c>
      <c r="RED36" s="26">
        <f t="shared" si="191"/>
        <v>357993.69349605299</v>
      </c>
      <c r="REE36" s="26">
        <f t="shared" si="191"/>
        <v>0</v>
      </c>
      <c r="REF36" s="26">
        <f t="shared" si="191"/>
        <v>0</v>
      </c>
      <c r="REG36" s="26">
        <f t="shared" si="191"/>
        <v>0</v>
      </c>
      <c r="REH36" s="26">
        <f t="shared" si="191"/>
        <v>0</v>
      </c>
      <c r="REI36" s="26">
        <f t="shared" si="191"/>
        <v>0</v>
      </c>
      <c r="REJ36" s="26">
        <f t="shared" si="191"/>
        <v>357993.69349605299</v>
      </c>
      <c r="REK36" s="26">
        <f t="shared" si="191"/>
        <v>0</v>
      </c>
      <c r="REL36" s="26">
        <f t="shared" si="191"/>
        <v>0</v>
      </c>
      <c r="REM36" s="26">
        <f t="shared" si="191"/>
        <v>0</v>
      </c>
      <c r="REN36" s="26">
        <f t="shared" si="191"/>
        <v>0</v>
      </c>
      <c r="REO36" s="26">
        <f t="shared" si="191"/>
        <v>0</v>
      </c>
      <c r="REP36" s="26">
        <f t="shared" si="191"/>
        <v>357993.69349605299</v>
      </c>
      <c r="REQ36" s="26">
        <f t="shared" si="191"/>
        <v>0</v>
      </c>
      <c r="RER36" s="26">
        <f t="shared" si="191"/>
        <v>0</v>
      </c>
      <c r="RES36" s="26">
        <f t="shared" si="191"/>
        <v>0</v>
      </c>
      <c r="RET36" s="26">
        <f t="shared" si="191"/>
        <v>0</v>
      </c>
      <c r="REU36" s="26">
        <f t="shared" si="191"/>
        <v>0</v>
      </c>
      <c r="REV36" s="26">
        <f t="shared" si="191"/>
        <v>357993.69349605299</v>
      </c>
      <c r="REW36" s="26">
        <f t="shared" si="191"/>
        <v>0</v>
      </c>
      <c r="REX36" s="26">
        <f t="shared" si="191"/>
        <v>0</v>
      </c>
      <c r="REY36" s="26">
        <f t="shared" si="191"/>
        <v>0</v>
      </c>
      <c r="REZ36" s="26">
        <f t="shared" si="191"/>
        <v>0</v>
      </c>
      <c r="RFA36" s="26">
        <f t="shared" si="191"/>
        <v>0</v>
      </c>
      <c r="RFB36" s="26">
        <f t="shared" si="191"/>
        <v>357993.69349605299</v>
      </c>
      <c r="RFC36" s="26">
        <f t="shared" si="191"/>
        <v>0</v>
      </c>
      <c r="RFD36" s="26">
        <f t="shared" si="191"/>
        <v>0</v>
      </c>
      <c r="RFE36" s="26">
        <f t="shared" si="191"/>
        <v>0</v>
      </c>
      <c r="RFF36" s="26">
        <f t="shared" si="191"/>
        <v>0</v>
      </c>
      <c r="RFG36" s="26">
        <f t="shared" si="191"/>
        <v>0</v>
      </c>
      <c r="RFH36" s="26">
        <f t="shared" si="191"/>
        <v>357993.69349605299</v>
      </c>
      <c r="RFI36" s="26">
        <f t="shared" si="191"/>
        <v>0</v>
      </c>
      <c r="RFJ36" s="26">
        <f t="shared" si="191"/>
        <v>0</v>
      </c>
      <c r="RFK36" s="26">
        <f t="shared" si="191"/>
        <v>0</v>
      </c>
      <c r="RFL36" s="26">
        <f t="shared" si="191"/>
        <v>0</v>
      </c>
      <c r="RFM36" s="26">
        <f t="shared" si="191"/>
        <v>0</v>
      </c>
      <c r="RFN36" s="26">
        <f t="shared" si="191"/>
        <v>357993.69349605299</v>
      </c>
      <c r="RFO36" s="26">
        <f t="shared" si="191"/>
        <v>0</v>
      </c>
      <c r="RFP36" s="26">
        <f t="shared" si="191"/>
        <v>0</v>
      </c>
      <c r="RFQ36" s="26">
        <f t="shared" si="191"/>
        <v>0</v>
      </c>
      <c r="RFR36" s="26">
        <f t="shared" si="191"/>
        <v>0</v>
      </c>
      <c r="RFS36" s="26">
        <f t="shared" si="191"/>
        <v>0</v>
      </c>
      <c r="RFT36" s="26">
        <f t="shared" si="191"/>
        <v>357993.69349605299</v>
      </c>
      <c r="RFU36" s="26">
        <f t="shared" si="191"/>
        <v>0</v>
      </c>
      <c r="RFV36" s="26">
        <f t="shared" si="191"/>
        <v>0</v>
      </c>
      <c r="RFW36" s="26">
        <f t="shared" si="191"/>
        <v>0</v>
      </c>
      <c r="RFX36" s="26">
        <f t="shared" si="191"/>
        <v>0</v>
      </c>
      <c r="RFY36" s="26">
        <f t="shared" si="191"/>
        <v>0</v>
      </c>
      <c r="RFZ36" s="26">
        <f t="shared" si="191"/>
        <v>357993.69349605299</v>
      </c>
      <c r="RGA36" s="26">
        <f t="shared" si="191"/>
        <v>0</v>
      </c>
      <c r="RGB36" s="26">
        <f t="shared" si="191"/>
        <v>0</v>
      </c>
      <c r="RGC36" s="26">
        <f t="shared" si="191"/>
        <v>0</v>
      </c>
      <c r="RGD36" s="26">
        <f t="shared" si="191"/>
        <v>0</v>
      </c>
      <c r="RGE36" s="26">
        <f t="shared" si="191"/>
        <v>0</v>
      </c>
      <c r="RGF36" s="26">
        <f t="shared" si="191"/>
        <v>357993.69349605299</v>
      </c>
      <c r="RGG36" s="26">
        <f t="shared" si="191"/>
        <v>0</v>
      </c>
      <c r="RGH36" s="26">
        <f t="shared" si="191"/>
        <v>0</v>
      </c>
      <c r="RGI36" s="26">
        <f t="shared" si="191"/>
        <v>0</v>
      </c>
      <c r="RGJ36" s="26">
        <f t="shared" si="191"/>
        <v>0</v>
      </c>
      <c r="RGK36" s="26">
        <f t="shared" ref="RGK36:RIV36" si="192">SUM(RGE34:RGE37)</f>
        <v>0</v>
      </c>
      <c r="RGL36" s="26">
        <f t="shared" si="192"/>
        <v>357993.69349605299</v>
      </c>
      <c r="RGM36" s="26">
        <f t="shared" si="192"/>
        <v>0</v>
      </c>
      <c r="RGN36" s="26">
        <f t="shared" si="192"/>
        <v>0</v>
      </c>
      <c r="RGO36" s="26">
        <f t="shared" si="192"/>
        <v>0</v>
      </c>
      <c r="RGP36" s="26">
        <f t="shared" si="192"/>
        <v>0</v>
      </c>
      <c r="RGQ36" s="26">
        <f t="shared" si="192"/>
        <v>0</v>
      </c>
      <c r="RGR36" s="26">
        <f t="shared" si="192"/>
        <v>357993.69349605299</v>
      </c>
      <c r="RGS36" s="26">
        <f t="shared" si="192"/>
        <v>0</v>
      </c>
      <c r="RGT36" s="26">
        <f t="shared" si="192"/>
        <v>0</v>
      </c>
      <c r="RGU36" s="26">
        <f t="shared" si="192"/>
        <v>0</v>
      </c>
      <c r="RGV36" s="26">
        <f t="shared" si="192"/>
        <v>0</v>
      </c>
      <c r="RGW36" s="26">
        <f t="shared" si="192"/>
        <v>0</v>
      </c>
      <c r="RGX36" s="26">
        <f t="shared" si="192"/>
        <v>357993.69349605299</v>
      </c>
      <c r="RGY36" s="26">
        <f t="shared" si="192"/>
        <v>0</v>
      </c>
      <c r="RGZ36" s="26">
        <f t="shared" si="192"/>
        <v>0</v>
      </c>
      <c r="RHA36" s="26">
        <f t="shared" si="192"/>
        <v>0</v>
      </c>
      <c r="RHB36" s="26">
        <f t="shared" si="192"/>
        <v>0</v>
      </c>
      <c r="RHC36" s="26">
        <f t="shared" si="192"/>
        <v>0</v>
      </c>
      <c r="RHD36" s="26">
        <f t="shared" si="192"/>
        <v>357993.69349605299</v>
      </c>
      <c r="RHE36" s="26">
        <f t="shared" si="192"/>
        <v>0</v>
      </c>
      <c r="RHF36" s="26">
        <f t="shared" si="192"/>
        <v>0</v>
      </c>
      <c r="RHG36" s="26">
        <f t="shared" si="192"/>
        <v>0</v>
      </c>
      <c r="RHH36" s="26">
        <f t="shared" si="192"/>
        <v>0</v>
      </c>
      <c r="RHI36" s="26">
        <f t="shared" si="192"/>
        <v>0</v>
      </c>
      <c r="RHJ36" s="26">
        <f t="shared" si="192"/>
        <v>357993.69349605299</v>
      </c>
      <c r="RHK36" s="26">
        <f t="shared" si="192"/>
        <v>0</v>
      </c>
      <c r="RHL36" s="26">
        <f t="shared" si="192"/>
        <v>0</v>
      </c>
      <c r="RHM36" s="26">
        <f t="shared" si="192"/>
        <v>0</v>
      </c>
      <c r="RHN36" s="26">
        <f t="shared" si="192"/>
        <v>0</v>
      </c>
      <c r="RHO36" s="26">
        <f t="shared" si="192"/>
        <v>0</v>
      </c>
      <c r="RHP36" s="26">
        <f t="shared" si="192"/>
        <v>357993.69349605299</v>
      </c>
      <c r="RHQ36" s="26">
        <f t="shared" si="192"/>
        <v>0</v>
      </c>
      <c r="RHR36" s="26">
        <f t="shared" si="192"/>
        <v>0</v>
      </c>
      <c r="RHS36" s="26">
        <f t="shared" si="192"/>
        <v>0</v>
      </c>
      <c r="RHT36" s="26">
        <f t="shared" si="192"/>
        <v>0</v>
      </c>
      <c r="RHU36" s="26">
        <f t="shared" si="192"/>
        <v>0</v>
      </c>
      <c r="RHV36" s="26">
        <f t="shared" si="192"/>
        <v>357993.69349605299</v>
      </c>
      <c r="RHW36" s="26">
        <f t="shared" si="192"/>
        <v>0</v>
      </c>
      <c r="RHX36" s="26">
        <f t="shared" si="192"/>
        <v>0</v>
      </c>
      <c r="RHY36" s="26">
        <f t="shared" si="192"/>
        <v>0</v>
      </c>
      <c r="RHZ36" s="26">
        <f t="shared" si="192"/>
        <v>0</v>
      </c>
      <c r="RIA36" s="26">
        <f t="shared" si="192"/>
        <v>0</v>
      </c>
      <c r="RIB36" s="26">
        <f t="shared" si="192"/>
        <v>357993.69349605299</v>
      </c>
      <c r="RIC36" s="26">
        <f t="shared" si="192"/>
        <v>0</v>
      </c>
      <c r="RID36" s="26">
        <f t="shared" si="192"/>
        <v>0</v>
      </c>
      <c r="RIE36" s="26">
        <f t="shared" si="192"/>
        <v>0</v>
      </c>
      <c r="RIF36" s="26">
        <f t="shared" si="192"/>
        <v>0</v>
      </c>
      <c r="RIG36" s="26">
        <f t="shared" si="192"/>
        <v>0</v>
      </c>
      <c r="RIH36" s="26">
        <f t="shared" si="192"/>
        <v>357993.69349605299</v>
      </c>
      <c r="RII36" s="26">
        <f t="shared" si="192"/>
        <v>0</v>
      </c>
      <c r="RIJ36" s="26">
        <f t="shared" si="192"/>
        <v>0</v>
      </c>
      <c r="RIK36" s="26">
        <f t="shared" si="192"/>
        <v>0</v>
      </c>
      <c r="RIL36" s="26">
        <f t="shared" si="192"/>
        <v>0</v>
      </c>
      <c r="RIM36" s="26">
        <f t="shared" si="192"/>
        <v>0</v>
      </c>
      <c r="RIN36" s="26">
        <f t="shared" si="192"/>
        <v>357993.69349605299</v>
      </c>
      <c r="RIO36" s="26">
        <f t="shared" si="192"/>
        <v>0</v>
      </c>
      <c r="RIP36" s="26">
        <f t="shared" si="192"/>
        <v>0</v>
      </c>
      <c r="RIQ36" s="26">
        <f t="shared" si="192"/>
        <v>0</v>
      </c>
      <c r="RIR36" s="26">
        <f t="shared" si="192"/>
        <v>0</v>
      </c>
      <c r="RIS36" s="26">
        <f t="shared" si="192"/>
        <v>0</v>
      </c>
      <c r="RIT36" s="26">
        <f t="shared" si="192"/>
        <v>357993.69349605299</v>
      </c>
      <c r="RIU36" s="26">
        <f t="shared" si="192"/>
        <v>0</v>
      </c>
      <c r="RIV36" s="26">
        <f t="shared" si="192"/>
        <v>0</v>
      </c>
      <c r="RIW36" s="26">
        <f t="shared" ref="RIW36:RLH36" si="193">SUM(RIQ34:RIQ37)</f>
        <v>0</v>
      </c>
      <c r="RIX36" s="26">
        <f t="shared" si="193"/>
        <v>0</v>
      </c>
      <c r="RIY36" s="26">
        <f t="shared" si="193"/>
        <v>0</v>
      </c>
      <c r="RIZ36" s="26">
        <f t="shared" si="193"/>
        <v>357993.69349605299</v>
      </c>
      <c r="RJA36" s="26">
        <f t="shared" si="193"/>
        <v>0</v>
      </c>
      <c r="RJB36" s="26">
        <f t="shared" si="193"/>
        <v>0</v>
      </c>
      <c r="RJC36" s="26">
        <f t="shared" si="193"/>
        <v>0</v>
      </c>
      <c r="RJD36" s="26">
        <f t="shared" si="193"/>
        <v>0</v>
      </c>
      <c r="RJE36" s="26">
        <f t="shared" si="193"/>
        <v>0</v>
      </c>
      <c r="RJF36" s="26">
        <f t="shared" si="193"/>
        <v>357993.69349605299</v>
      </c>
      <c r="RJG36" s="26">
        <f t="shared" si="193"/>
        <v>0</v>
      </c>
      <c r="RJH36" s="26">
        <f t="shared" si="193"/>
        <v>0</v>
      </c>
      <c r="RJI36" s="26">
        <f t="shared" si="193"/>
        <v>0</v>
      </c>
      <c r="RJJ36" s="26">
        <f t="shared" si="193"/>
        <v>0</v>
      </c>
      <c r="RJK36" s="26">
        <f t="shared" si="193"/>
        <v>0</v>
      </c>
      <c r="RJL36" s="26">
        <f t="shared" si="193"/>
        <v>357993.69349605299</v>
      </c>
      <c r="RJM36" s="26">
        <f t="shared" si="193"/>
        <v>0</v>
      </c>
      <c r="RJN36" s="26">
        <f t="shared" si="193"/>
        <v>0</v>
      </c>
      <c r="RJO36" s="26">
        <f t="shared" si="193"/>
        <v>0</v>
      </c>
      <c r="RJP36" s="26">
        <f t="shared" si="193"/>
        <v>0</v>
      </c>
      <c r="RJQ36" s="26">
        <f t="shared" si="193"/>
        <v>0</v>
      </c>
      <c r="RJR36" s="26">
        <f t="shared" si="193"/>
        <v>357993.69349605299</v>
      </c>
      <c r="RJS36" s="26">
        <f t="shared" si="193"/>
        <v>0</v>
      </c>
      <c r="RJT36" s="26">
        <f t="shared" si="193"/>
        <v>0</v>
      </c>
      <c r="RJU36" s="26">
        <f t="shared" si="193"/>
        <v>0</v>
      </c>
      <c r="RJV36" s="26">
        <f t="shared" si="193"/>
        <v>0</v>
      </c>
      <c r="RJW36" s="26">
        <f t="shared" si="193"/>
        <v>0</v>
      </c>
      <c r="RJX36" s="26">
        <f t="shared" si="193"/>
        <v>357993.69349605299</v>
      </c>
      <c r="RJY36" s="26">
        <f t="shared" si="193"/>
        <v>0</v>
      </c>
      <c r="RJZ36" s="26">
        <f t="shared" si="193"/>
        <v>0</v>
      </c>
      <c r="RKA36" s="26">
        <f t="shared" si="193"/>
        <v>0</v>
      </c>
      <c r="RKB36" s="26">
        <f t="shared" si="193"/>
        <v>0</v>
      </c>
      <c r="RKC36" s="26">
        <f t="shared" si="193"/>
        <v>0</v>
      </c>
      <c r="RKD36" s="26">
        <f t="shared" si="193"/>
        <v>357993.69349605299</v>
      </c>
      <c r="RKE36" s="26">
        <f t="shared" si="193"/>
        <v>0</v>
      </c>
      <c r="RKF36" s="26">
        <f t="shared" si="193"/>
        <v>0</v>
      </c>
      <c r="RKG36" s="26">
        <f t="shared" si="193"/>
        <v>0</v>
      </c>
      <c r="RKH36" s="26">
        <f t="shared" si="193"/>
        <v>0</v>
      </c>
      <c r="RKI36" s="26">
        <f t="shared" si="193"/>
        <v>0</v>
      </c>
      <c r="RKJ36" s="26">
        <f t="shared" si="193"/>
        <v>357993.69349605299</v>
      </c>
      <c r="RKK36" s="26">
        <f t="shared" si="193"/>
        <v>0</v>
      </c>
      <c r="RKL36" s="26">
        <f t="shared" si="193"/>
        <v>0</v>
      </c>
      <c r="RKM36" s="26">
        <f t="shared" si="193"/>
        <v>0</v>
      </c>
      <c r="RKN36" s="26">
        <f t="shared" si="193"/>
        <v>0</v>
      </c>
      <c r="RKO36" s="26">
        <f t="shared" si="193"/>
        <v>0</v>
      </c>
      <c r="RKP36" s="26">
        <f t="shared" si="193"/>
        <v>357993.69349605299</v>
      </c>
      <c r="RKQ36" s="26">
        <f t="shared" si="193"/>
        <v>0</v>
      </c>
      <c r="RKR36" s="26">
        <f t="shared" si="193"/>
        <v>0</v>
      </c>
      <c r="RKS36" s="26">
        <f t="shared" si="193"/>
        <v>0</v>
      </c>
      <c r="RKT36" s="26">
        <f t="shared" si="193"/>
        <v>0</v>
      </c>
      <c r="RKU36" s="26">
        <f t="shared" si="193"/>
        <v>0</v>
      </c>
      <c r="RKV36" s="26">
        <f t="shared" si="193"/>
        <v>357993.69349605299</v>
      </c>
      <c r="RKW36" s="26">
        <f t="shared" si="193"/>
        <v>0</v>
      </c>
      <c r="RKX36" s="26">
        <f t="shared" si="193"/>
        <v>0</v>
      </c>
      <c r="RKY36" s="26">
        <f t="shared" si="193"/>
        <v>0</v>
      </c>
      <c r="RKZ36" s="26">
        <f t="shared" si="193"/>
        <v>0</v>
      </c>
      <c r="RLA36" s="26">
        <f t="shared" si="193"/>
        <v>0</v>
      </c>
      <c r="RLB36" s="26">
        <f t="shared" si="193"/>
        <v>357993.69349605299</v>
      </c>
      <c r="RLC36" s="26">
        <f t="shared" si="193"/>
        <v>0</v>
      </c>
      <c r="RLD36" s="26">
        <f t="shared" si="193"/>
        <v>0</v>
      </c>
      <c r="RLE36" s="26">
        <f t="shared" si="193"/>
        <v>0</v>
      </c>
      <c r="RLF36" s="26">
        <f t="shared" si="193"/>
        <v>0</v>
      </c>
      <c r="RLG36" s="26">
        <f t="shared" si="193"/>
        <v>0</v>
      </c>
      <c r="RLH36" s="26">
        <f t="shared" si="193"/>
        <v>357993.69349605299</v>
      </c>
      <c r="RLI36" s="26">
        <f t="shared" ref="RLI36:RNT36" si="194">SUM(RLC34:RLC37)</f>
        <v>0</v>
      </c>
      <c r="RLJ36" s="26">
        <f t="shared" si="194"/>
        <v>0</v>
      </c>
      <c r="RLK36" s="26">
        <f t="shared" si="194"/>
        <v>0</v>
      </c>
      <c r="RLL36" s="26">
        <f t="shared" si="194"/>
        <v>0</v>
      </c>
      <c r="RLM36" s="26">
        <f t="shared" si="194"/>
        <v>0</v>
      </c>
      <c r="RLN36" s="26">
        <f t="shared" si="194"/>
        <v>357993.69349605299</v>
      </c>
      <c r="RLO36" s="26">
        <f t="shared" si="194"/>
        <v>0</v>
      </c>
      <c r="RLP36" s="26">
        <f t="shared" si="194"/>
        <v>0</v>
      </c>
      <c r="RLQ36" s="26">
        <f t="shared" si="194"/>
        <v>0</v>
      </c>
      <c r="RLR36" s="26">
        <f t="shared" si="194"/>
        <v>0</v>
      </c>
      <c r="RLS36" s="26">
        <f t="shared" si="194"/>
        <v>0</v>
      </c>
      <c r="RLT36" s="26">
        <f t="shared" si="194"/>
        <v>357993.69349605299</v>
      </c>
      <c r="RLU36" s="26">
        <f t="shared" si="194"/>
        <v>0</v>
      </c>
      <c r="RLV36" s="26">
        <f t="shared" si="194"/>
        <v>0</v>
      </c>
      <c r="RLW36" s="26">
        <f t="shared" si="194"/>
        <v>0</v>
      </c>
      <c r="RLX36" s="26">
        <f t="shared" si="194"/>
        <v>0</v>
      </c>
      <c r="RLY36" s="26">
        <f t="shared" si="194"/>
        <v>0</v>
      </c>
      <c r="RLZ36" s="26">
        <f t="shared" si="194"/>
        <v>357993.69349605299</v>
      </c>
      <c r="RMA36" s="26">
        <f t="shared" si="194"/>
        <v>0</v>
      </c>
      <c r="RMB36" s="26">
        <f t="shared" si="194"/>
        <v>0</v>
      </c>
      <c r="RMC36" s="26">
        <f t="shared" si="194"/>
        <v>0</v>
      </c>
      <c r="RMD36" s="26">
        <f t="shared" si="194"/>
        <v>0</v>
      </c>
      <c r="RME36" s="26">
        <f t="shared" si="194"/>
        <v>0</v>
      </c>
      <c r="RMF36" s="26">
        <f t="shared" si="194"/>
        <v>357993.69349605299</v>
      </c>
      <c r="RMG36" s="26">
        <f t="shared" si="194"/>
        <v>0</v>
      </c>
      <c r="RMH36" s="26">
        <f t="shared" si="194"/>
        <v>0</v>
      </c>
      <c r="RMI36" s="26">
        <f t="shared" si="194"/>
        <v>0</v>
      </c>
      <c r="RMJ36" s="26">
        <f t="shared" si="194"/>
        <v>0</v>
      </c>
      <c r="RMK36" s="26">
        <f t="shared" si="194"/>
        <v>0</v>
      </c>
      <c r="RML36" s="26">
        <f t="shared" si="194"/>
        <v>357993.69349605299</v>
      </c>
      <c r="RMM36" s="26">
        <f t="shared" si="194"/>
        <v>0</v>
      </c>
      <c r="RMN36" s="26">
        <f t="shared" si="194"/>
        <v>0</v>
      </c>
      <c r="RMO36" s="26">
        <f t="shared" si="194"/>
        <v>0</v>
      </c>
      <c r="RMP36" s="26">
        <f t="shared" si="194"/>
        <v>0</v>
      </c>
      <c r="RMQ36" s="26">
        <f t="shared" si="194"/>
        <v>0</v>
      </c>
      <c r="RMR36" s="26">
        <f t="shared" si="194"/>
        <v>357993.69349605299</v>
      </c>
      <c r="RMS36" s="26">
        <f t="shared" si="194"/>
        <v>0</v>
      </c>
      <c r="RMT36" s="26">
        <f t="shared" si="194"/>
        <v>0</v>
      </c>
      <c r="RMU36" s="26">
        <f t="shared" si="194"/>
        <v>0</v>
      </c>
      <c r="RMV36" s="26">
        <f t="shared" si="194"/>
        <v>0</v>
      </c>
      <c r="RMW36" s="26">
        <f t="shared" si="194"/>
        <v>0</v>
      </c>
      <c r="RMX36" s="26">
        <f t="shared" si="194"/>
        <v>357993.69349605299</v>
      </c>
      <c r="RMY36" s="26">
        <f t="shared" si="194"/>
        <v>0</v>
      </c>
      <c r="RMZ36" s="26">
        <f t="shared" si="194"/>
        <v>0</v>
      </c>
      <c r="RNA36" s="26">
        <f t="shared" si="194"/>
        <v>0</v>
      </c>
      <c r="RNB36" s="26">
        <f t="shared" si="194"/>
        <v>0</v>
      </c>
      <c r="RNC36" s="26">
        <f t="shared" si="194"/>
        <v>0</v>
      </c>
      <c r="RND36" s="26">
        <f t="shared" si="194"/>
        <v>357993.69349605299</v>
      </c>
      <c r="RNE36" s="26">
        <f t="shared" si="194"/>
        <v>0</v>
      </c>
      <c r="RNF36" s="26">
        <f t="shared" si="194"/>
        <v>0</v>
      </c>
      <c r="RNG36" s="26">
        <f t="shared" si="194"/>
        <v>0</v>
      </c>
      <c r="RNH36" s="26">
        <f t="shared" si="194"/>
        <v>0</v>
      </c>
      <c r="RNI36" s="26">
        <f t="shared" si="194"/>
        <v>0</v>
      </c>
      <c r="RNJ36" s="26">
        <f t="shared" si="194"/>
        <v>357993.69349605299</v>
      </c>
      <c r="RNK36" s="26">
        <f t="shared" si="194"/>
        <v>0</v>
      </c>
      <c r="RNL36" s="26">
        <f t="shared" si="194"/>
        <v>0</v>
      </c>
      <c r="RNM36" s="26">
        <f t="shared" si="194"/>
        <v>0</v>
      </c>
      <c r="RNN36" s="26">
        <f t="shared" si="194"/>
        <v>0</v>
      </c>
      <c r="RNO36" s="26">
        <f t="shared" si="194"/>
        <v>0</v>
      </c>
      <c r="RNP36" s="26">
        <f t="shared" si="194"/>
        <v>357993.69349605299</v>
      </c>
      <c r="RNQ36" s="26">
        <f t="shared" si="194"/>
        <v>0</v>
      </c>
      <c r="RNR36" s="26">
        <f t="shared" si="194"/>
        <v>0</v>
      </c>
      <c r="RNS36" s="26">
        <f t="shared" si="194"/>
        <v>0</v>
      </c>
      <c r="RNT36" s="26">
        <f t="shared" si="194"/>
        <v>0</v>
      </c>
      <c r="RNU36" s="26">
        <f t="shared" ref="RNU36:RQF36" si="195">SUM(RNO34:RNO37)</f>
        <v>0</v>
      </c>
      <c r="RNV36" s="26">
        <f t="shared" si="195"/>
        <v>357993.69349605299</v>
      </c>
      <c r="RNW36" s="26">
        <f t="shared" si="195"/>
        <v>0</v>
      </c>
      <c r="RNX36" s="26">
        <f t="shared" si="195"/>
        <v>0</v>
      </c>
      <c r="RNY36" s="26">
        <f t="shared" si="195"/>
        <v>0</v>
      </c>
      <c r="RNZ36" s="26">
        <f t="shared" si="195"/>
        <v>0</v>
      </c>
      <c r="ROA36" s="26">
        <f t="shared" si="195"/>
        <v>0</v>
      </c>
      <c r="ROB36" s="26">
        <f t="shared" si="195"/>
        <v>357993.69349605299</v>
      </c>
      <c r="ROC36" s="26">
        <f t="shared" si="195"/>
        <v>0</v>
      </c>
      <c r="ROD36" s="26">
        <f t="shared" si="195"/>
        <v>0</v>
      </c>
      <c r="ROE36" s="26">
        <f t="shared" si="195"/>
        <v>0</v>
      </c>
      <c r="ROF36" s="26">
        <f t="shared" si="195"/>
        <v>0</v>
      </c>
      <c r="ROG36" s="26">
        <f t="shared" si="195"/>
        <v>0</v>
      </c>
      <c r="ROH36" s="26">
        <f t="shared" si="195"/>
        <v>357993.69349605299</v>
      </c>
      <c r="ROI36" s="26">
        <f t="shared" si="195"/>
        <v>0</v>
      </c>
      <c r="ROJ36" s="26">
        <f t="shared" si="195"/>
        <v>0</v>
      </c>
      <c r="ROK36" s="26">
        <f t="shared" si="195"/>
        <v>0</v>
      </c>
      <c r="ROL36" s="26">
        <f t="shared" si="195"/>
        <v>0</v>
      </c>
      <c r="ROM36" s="26">
        <f t="shared" si="195"/>
        <v>0</v>
      </c>
      <c r="RON36" s="26">
        <f t="shared" si="195"/>
        <v>357993.69349605299</v>
      </c>
      <c r="ROO36" s="26">
        <f t="shared" si="195"/>
        <v>0</v>
      </c>
      <c r="ROP36" s="26">
        <f t="shared" si="195"/>
        <v>0</v>
      </c>
      <c r="ROQ36" s="26">
        <f t="shared" si="195"/>
        <v>0</v>
      </c>
      <c r="ROR36" s="26">
        <f t="shared" si="195"/>
        <v>0</v>
      </c>
      <c r="ROS36" s="26">
        <f t="shared" si="195"/>
        <v>0</v>
      </c>
      <c r="ROT36" s="26">
        <f t="shared" si="195"/>
        <v>357993.69349605299</v>
      </c>
      <c r="ROU36" s="26">
        <f t="shared" si="195"/>
        <v>0</v>
      </c>
      <c r="ROV36" s="26">
        <f t="shared" si="195"/>
        <v>0</v>
      </c>
      <c r="ROW36" s="26">
        <f t="shared" si="195"/>
        <v>0</v>
      </c>
      <c r="ROX36" s="26">
        <f t="shared" si="195"/>
        <v>0</v>
      </c>
      <c r="ROY36" s="26">
        <f t="shared" si="195"/>
        <v>0</v>
      </c>
      <c r="ROZ36" s="26">
        <f t="shared" si="195"/>
        <v>357993.69349605299</v>
      </c>
      <c r="RPA36" s="26">
        <f t="shared" si="195"/>
        <v>0</v>
      </c>
      <c r="RPB36" s="26">
        <f t="shared" si="195"/>
        <v>0</v>
      </c>
      <c r="RPC36" s="26">
        <f t="shared" si="195"/>
        <v>0</v>
      </c>
      <c r="RPD36" s="26">
        <f t="shared" si="195"/>
        <v>0</v>
      </c>
      <c r="RPE36" s="26">
        <f t="shared" si="195"/>
        <v>0</v>
      </c>
      <c r="RPF36" s="26">
        <f t="shared" si="195"/>
        <v>357993.69349605299</v>
      </c>
      <c r="RPG36" s="26">
        <f t="shared" si="195"/>
        <v>0</v>
      </c>
      <c r="RPH36" s="26">
        <f t="shared" si="195"/>
        <v>0</v>
      </c>
      <c r="RPI36" s="26">
        <f t="shared" si="195"/>
        <v>0</v>
      </c>
      <c r="RPJ36" s="26">
        <f t="shared" si="195"/>
        <v>0</v>
      </c>
      <c r="RPK36" s="26">
        <f t="shared" si="195"/>
        <v>0</v>
      </c>
      <c r="RPL36" s="26">
        <f t="shared" si="195"/>
        <v>357993.69349605299</v>
      </c>
      <c r="RPM36" s="26">
        <f t="shared" si="195"/>
        <v>0</v>
      </c>
      <c r="RPN36" s="26">
        <f t="shared" si="195"/>
        <v>0</v>
      </c>
      <c r="RPO36" s="26">
        <f t="shared" si="195"/>
        <v>0</v>
      </c>
      <c r="RPP36" s="26">
        <f t="shared" si="195"/>
        <v>0</v>
      </c>
      <c r="RPQ36" s="26">
        <f t="shared" si="195"/>
        <v>0</v>
      </c>
      <c r="RPR36" s="26">
        <f t="shared" si="195"/>
        <v>357993.69349605299</v>
      </c>
      <c r="RPS36" s="26">
        <f t="shared" si="195"/>
        <v>0</v>
      </c>
      <c r="RPT36" s="26">
        <f t="shared" si="195"/>
        <v>0</v>
      </c>
      <c r="RPU36" s="26">
        <f t="shared" si="195"/>
        <v>0</v>
      </c>
      <c r="RPV36" s="26">
        <f t="shared" si="195"/>
        <v>0</v>
      </c>
      <c r="RPW36" s="26">
        <f t="shared" si="195"/>
        <v>0</v>
      </c>
      <c r="RPX36" s="26">
        <f t="shared" si="195"/>
        <v>357993.69349605299</v>
      </c>
      <c r="RPY36" s="26">
        <f t="shared" si="195"/>
        <v>0</v>
      </c>
      <c r="RPZ36" s="26">
        <f t="shared" si="195"/>
        <v>0</v>
      </c>
      <c r="RQA36" s="26">
        <f t="shared" si="195"/>
        <v>0</v>
      </c>
      <c r="RQB36" s="26">
        <f t="shared" si="195"/>
        <v>0</v>
      </c>
      <c r="RQC36" s="26">
        <f t="shared" si="195"/>
        <v>0</v>
      </c>
      <c r="RQD36" s="26">
        <f t="shared" si="195"/>
        <v>357993.69349605299</v>
      </c>
      <c r="RQE36" s="26">
        <f t="shared" si="195"/>
        <v>0</v>
      </c>
      <c r="RQF36" s="26">
        <f t="shared" si="195"/>
        <v>0</v>
      </c>
      <c r="RQG36" s="26">
        <f t="shared" ref="RQG36:RSR36" si="196">SUM(RQA34:RQA37)</f>
        <v>0</v>
      </c>
      <c r="RQH36" s="26">
        <f t="shared" si="196"/>
        <v>0</v>
      </c>
      <c r="RQI36" s="26">
        <f t="shared" si="196"/>
        <v>0</v>
      </c>
      <c r="RQJ36" s="26">
        <f t="shared" si="196"/>
        <v>357993.69349605299</v>
      </c>
      <c r="RQK36" s="26">
        <f t="shared" si="196"/>
        <v>0</v>
      </c>
      <c r="RQL36" s="26">
        <f t="shared" si="196"/>
        <v>0</v>
      </c>
      <c r="RQM36" s="26">
        <f t="shared" si="196"/>
        <v>0</v>
      </c>
      <c r="RQN36" s="26">
        <f t="shared" si="196"/>
        <v>0</v>
      </c>
      <c r="RQO36" s="26">
        <f t="shared" si="196"/>
        <v>0</v>
      </c>
      <c r="RQP36" s="26">
        <f t="shared" si="196"/>
        <v>357993.69349605299</v>
      </c>
      <c r="RQQ36" s="26">
        <f t="shared" si="196"/>
        <v>0</v>
      </c>
      <c r="RQR36" s="26">
        <f t="shared" si="196"/>
        <v>0</v>
      </c>
      <c r="RQS36" s="26">
        <f t="shared" si="196"/>
        <v>0</v>
      </c>
      <c r="RQT36" s="26">
        <f t="shared" si="196"/>
        <v>0</v>
      </c>
      <c r="RQU36" s="26">
        <f t="shared" si="196"/>
        <v>0</v>
      </c>
      <c r="RQV36" s="26">
        <f t="shared" si="196"/>
        <v>357993.69349605299</v>
      </c>
      <c r="RQW36" s="26">
        <f t="shared" si="196"/>
        <v>0</v>
      </c>
      <c r="RQX36" s="26">
        <f t="shared" si="196"/>
        <v>0</v>
      </c>
      <c r="RQY36" s="26">
        <f t="shared" si="196"/>
        <v>0</v>
      </c>
      <c r="RQZ36" s="26">
        <f t="shared" si="196"/>
        <v>0</v>
      </c>
      <c r="RRA36" s="26">
        <f t="shared" si="196"/>
        <v>0</v>
      </c>
      <c r="RRB36" s="26">
        <f t="shared" si="196"/>
        <v>357993.69349605299</v>
      </c>
      <c r="RRC36" s="26">
        <f t="shared" si="196"/>
        <v>0</v>
      </c>
      <c r="RRD36" s="26">
        <f t="shared" si="196"/>
        <v>0</v>
      </c>
      <c r="RRE36" s="26">
        <f t="shared" si="196"/>
        <v>0</v>
      </c>
      <c r="RRF36" s="26">
        <f t="shared" si="196"/>
        <v>0</v>
      </c>
      <c r="RRG36" s="26">
        <f t="shared" si="196"/>
        <v>0</v>
      </c>
      <c r="RRH36" s="26">
        <f t="shared" si="196"/>
        <v>357993.69349605299</v>
      </c>
      <c r="RRI36" s="26">
        <f t="shared" si="196"/>
        <v>0</v>
      </c>
      <c r="RRJ36" s="26">
        <f t="shared" si="196"/>
        <v>0</v>
      </c>
      <c r="RRK36" s="26">
        <f t="shared" si="196"/>
        <v>0</v>
      </c>
      <c r="RRL36" s="26">
        <f t="shared" si="196"/>
        <v>0</v>
      </c>
      <c r="RRM36" s="26">
        <f t="shared" si="196"/>
        <v>0</v>
      </c>
      <c r="RRN36" s="26">
        <f t="shared" si="196"/>
        <v>357993.69349605299</v>
      </c>
      <c r="RRO36" s="26">
        <f t="shared" si="196"/>
        <v>0</v>
      </c>
      <c r="RRP36" s="26">
        <f t="shared" si="196"/>
        <v>0</v>
      </c>
      <c r="RRQ36" s="26">
        <f t="shared" si="196"/>
        <v>0</v>
      </c>
      <c r="RRR36" s="26">
        <f t="shared" si="196"/>
        <v>0</v>
      </c>
      <c r="RRS36" s="26">
        <f t="shared" si="196"/>
        <v>0</v>
      </c>
      <c r="RRT36" s="26">
        <f t="shared" si="196"/>
        <v>357993.69349605299</v>
      </c>
      <c r="RRU36" s="26">
        <f t="shared" si="196"/>
        <v>0</v>
      </c>
      <c r="RRV36" s="26">
        <f t="shared" si="196"/>
        <v>0</v>
      </c>
      <c r="RRW36" s="26">
        <f t="shared" si="196"/>
        <v>0</v>
      </c>
      <c r="RRX36" s="26">
        <f t="shared" si="196"/>
        <v>0</v>
      </c>
      <c r="RRY36" s="26">
        <f t="shared" si="196"/>
        <v>0</v>
      </c>
      <c r="RRZ36" s="26">
        <f t="shared" si="196"/>
        <v>357993.69349605299</v>
      </c>
      <c r="RSA36" s="26">
        <f t="shared" si="196"/>
        <v>0</v>
      </c>
      <c r="RSB36" s="26">
        <f t="shared" si="196"/>
        <v>0</v>
      </c>
      <c r="RSC36" s="26">
        <f t="shared" si="196"/>
        <v>0</v>
      </c>
      <c r="RSD36" s="26">
        <f t="shared" si="196"/>
        <v>0</v>
      </c>
      <c r="RSE36" s="26">
        <f t="shared" si="196"/>
        <v>0</v>
      </c>
      <c r="RSF36" s="26">
        <f t="shared" si="196"/>
        <v>357993.69349605299</v>
      </c>
      <c r="RSG36" s="26">
        <f t="shared" si="196"/>
        <v>0</v>
      </c>
      <c r="RSH36" s="26">
        <f t="shared" si="196"/>
        <v>0</v>
      </c>
      <c r="RSI36" s="26">
        <f t="shared" si="196"/>
        <v>0</v>
      </c>
      <c r="RSJ36" s="26">
        <f t="shared" si="196"/>
        <v>0</v>
      </c>
      <c r="RSK36" s="26">
        <f t="shared" si="196"/>
        <v>0</v>
      </c>
      <c r="RSL36" s="26">
        <f t="shared" si="196"/>
        <v>357993.69349605299</v>
      </c>
      <c r="RSM36" s="26">
        <f t="shared" si="196"/>
        <v>0</v>
      </c>
      <c r="RSN36" s="26">
        <f t="shared" si="196"/>
        <v>0</v>
      </c>
      <c r="RSO36" s="26">
        <f t="shared" si="196"/>
        <v>0</v>
      </c>
      <c r="RSP36" s="26">
        <f t="shared" si="196"/>
        <v>0</v>
      </c>
      <c r="RSQ36" s="26">
        <f t="shared" si="196"/>
        <v>0</v>
      </c>
      <c r="RSR36" s="26">
        <f t="shared" si="196"/>
        <v>357993.69349605299</v>
      </c>
      <c r="RSS36" s="26">
        <f t="shared" ref="RSS36:RVD36" si="197">SUM(RSM34:RSM37)</f>
        <v>0</v>
      </c>
      <c r="RST36" s="26">
        <f t="shared" si="197"/>
        <v>0</v>
      </c>
      <c r="RSU36" s="26">
        <f t="shared" si="197"/>
        <v>0</v>
      </c>
      <c r="RSV36" s="26">
        <f t="shared" si="197"/>
        <v>0</v>
      </c>
      <c r="RSW36" s="26">
        <f t="shared" si="197"/>
        <v>0</v>
      </c>
      <c r="RSX36" s="26">
        <f t="shared" si="197"/>
        <v>357993.69349605299</v>
      </c>
      <c r="RSY36" s="26">
        <f t="shared" si="197"/>
        <v>0</v>
      </c>
      <c r="RSZ36" s="26">
        <f t="shared" si="197"/>
        <v>0</v>
      </c>
      <c r="RTA36" s="26">
        <f t="shared" si="197"/>
        <v>0</v>
      </c>
      <c r="RTB36" s="26">
        <f t="shared" si="197"/>
        <v>0</v>
      </c>
      <c r="RTC36" s="26">
        <f t="shared" si="197"/>
        <v>0</v>
      </c>
      <c r="RTD36" s="26">
        <f t="shared" si="197"/>
        <v>357993.69349605299</v>
      </c>
      <c r="RTE36" s="26">
        <f t="shared" si="197"/>
        <v>0</v>
      </c>
      <c r="RTF36" s="26">
        <f t="shared" si="197"/>
        <v>0</v>
      </c>
      <c r="RTG36" s="26">
        <f t="shared" si="197"/>
        <v>0</v>
      </c>
      <c r="RTH36" s="26">
        <f t="shared" si="197"/>
        <v>0</v>
      </c>
      <c r="RTI36" s="26">
        <f t="shared" si="197"/>
        <v>0</v>
      </c>
      <c r="RTJ36" s="26">
        <f t="shared" si="197"/>
        <v>357993.69349605299</v>
      </c>
      <c r="RTK36" s="26">
        <f t="shared" si="197"/>
        <v>0</v>
      </c>
      <c r="RTL36" s="26">
        <f t="shared" si="197"/>
        <v>0</v>
      </c>
      <c r="RTM36" s="26">
        <f t="shared" si="197"/>
        <v>0</v>
      </c>
      <c r="RTN36" s="26">
        <f t="shared" si="197"/>
        <v>0</v>
      </c>
      <c r="RTO36" s="26">
        <f t="shared" si="197"/>
        <v>0</v>
      </c>
      <c r="RTP36" s="26">
        <f t="shared" si="197"/>
        <v>357993.69349605299</v>
      </c>
      <c r="RTQ36" s="26">
        <f t="shared" si="197"/>
        <v>0</v>
      </c>
      <c r="RTR36" s="26">
        <f t="shared" si="197"/>
        <v>0</v>
      </c>
      <c r="RTS36" s="26">
        <f t="shared" si="197"/>
        <v>0</v>
      </c>
      <c r="RTT36" s="26">
        <f t="shared" si="197"/>
        <v>0</v>
      </c>
      <c r="RTU36" s="26">
        <f t="shared" si="197"/>
        <v>0</v>
      </c>
      <c r="RTV36" s="26">
        <f t="shared" si="197"/>
        <v>357993.69349605299</v>
      </c>
      <c r="RTW36" s="26">
        <f t="shared" si="197"/>
        <v>0</v>
      </c>
      <c r="RTX36" s="26">
        <f t="shared" si="197"/>
        <v>0</v>
      </c>
      <c r="RTY36" s="26">
        <f t="shared" si="197"/>
        <v>0</v>
      </c>
      <c r="RTZ36" s="26">
        <f t="shared" si="197"/>
        <v>0</v>
      </c>
      <c r="RUA36" s="26">
        <f t="shared" si="197"/>
        <v>0</v>
      </c>
      <c r="RUB36" s="26">
        <f t="shared" si="197"/>
        <v>357993.69349605299</v>
      </c>
      <c r="RUC36" s="26">
        <f t="shared" si="197"/>
        <v>0</v>
      </c>
      <c r="RUD36" s="26">
        <f t="shared" si="197"/>
        <v>0</v>
      </c>
      <c r="RUE36" s="26">
        <f t="shared" si="197"/>
        <v>0</v>
      </c>
      <c r="RUF36" s="26">
        <f t="shared" si="197"/>
        <v>0</v>
      </c>
      <c r="RUG36" s="26">
        <f t="shared" si="197"/>
        <v>0</v>
      </c>
      <c r="RUH36" s="26">
        <f t="shared" si="197"/>
        <v>357993.69349605299</v>
      </c>
      <c r="RUI36" s="26">
        <f t="shared" si="197"/>
        <v>0</v>
      </c>
      <c r="RUJ36" s="26">
        <f t="shared" si="197"/>
        <v>0</v>
      </c>
      <c r="RUK36" s="26">
        <f t="shared" si="197"/>
        <v>0</v>
      </c>
      <c r="RUL36" s="26">
        <f t="shared" si="197"/>
        <v>0</v>
      </c>
      <c r="RUM36" s="26">
        <f t="shared" si="197"/>
        <v>0</v>
      </c>
      <c r="RUN36" s="26">
        <f t="shared" si="197"/>
        <v>357993.69349605299</v>
      </c>
      <c r="RUO36" s="26">
        <f t="shared" si="197"/>
        <v>0</v>
      </c>
      <c r="RUP36" s="26">
        <f t="shared" si="197"/>
        <v>0</v>
      </c>
      <c r="RUQ36" s="26">
        <f t="shared" si="197"/>
        <v>0</v>
      </c>
      <c r="RUR36" s="26">
        <f t="shared" si="197"/>
        <v>0</v>
      </c>
      <c r="RUS36" s="26">
        <f t="shared" si="197"/>
        <v>0</v>
      </c>
      <c r="RUT36" s="26">
        <f t="shared" si="197"/>
        <v>357993.69349605299</v>
      </c>
      <c r="RUU36" s="26">
        <f t="shared" si="197"/>
        <v>0</v>
      </c>
      <c r="RUV36" s="26">
        <f t="shared" si="197"/>
        <v>0</v>
      </c>
      <c r="RUW36" s="26">
        <f t="shared" si="197"/>
        <v>0</v>
      </c>
      <c r="RUX36" s="26">
        <f t="shared" si="197"/>
        <v>0</v>
      </c>
      <c r="RUY36" s="26">
        <f t="shared" si="197"/>
        <v>0</v>
      </c>
      <c r="RUZ36" s="26">
        <f t="shared" si="197"/>
        <v>357993.69349605299</v>
      </c>
      <c r="RVA36" s="26">
        <f t="shared" si="197"/>
        <v>0</v>
      </c>
      <c r="RVB36" s="26">
        <f t="shared" si="197"/>
        <v>0</v>
      </c>
      <c r="RVC36" s="26">
        <f t="shared" si="197"/>
        <v>0</v>
      </c>
      <c r="RVD36" s="26">
        <f t="shared" si="197"/>
        <v>0</v>
      </c>
      <c r="RVE36" s="26">
        <f t="shared" ref="RVE36:RXP36" si="198">SUM(RUY34:RUY37)</f>
        <v>0</v>
      </c>
      <c r="RVF36" s="26">
        <f t="shared" si="198"/>
        <v>357993.69349605299</v>
      </c>
      <c r="RVG36" s="26">
        <f t="shared" si="198"/>
        <v>0</v>
      </c>
      <c r="RVH36" s="26">
        <f t="shared" si="198"/>
        <v>0</v>
      </c>
      <c r="RVI36" s="26">
        <f t="shared" si="198"/>
        <v>0</v>
      </c>
      <c r="RVJ36" s="26">
        <f t="shared" si="198"/>
        <v>0</v>
      </c>
      <c r="RVK36" s="26">
        <f t="shared" si="198"/>
        <v>0</v>
      </c>
      <c r="RVL36" s="26">
        <f t="shared" si="198"/>
        <v>357993.69349605299</v>
      </c>
      <c r="RVM36" s="26">
        <f t="shared" si="198"/>
        <v>0</v>
      </c>
      <c r="RVN36" s="26">
        <f t="shared" si="198"/>
        <v>0</v>
      </c>
      <c r="RVO36" s="26">
        <f t="shared" si="198"/>
        <v>0</v>
      </c>
      <c r="RVP36" s="26">
        <f t="shared" si="198"/>
        <v>0</v>
      </c>
      <c r="RVQ36" s="26">
        <f t="shared" si="198"/>
        <v>0</v>
      </c>
      <c r="RVR36" s="26">
        <f t="shared" si="198"/>
        <v>357993.69349605299</v>
      </c>
      <c r="RVS36" s="26">
        <f t="shared" si="198"/>
        <v>0</v>
      </c>
      <c r="RVT36" s="26">
        <f t="shared" si="198"/>
        <v>0</v>
      </c>
      <c r="RVU36" s="26">
        <f t="shared" si="198"/>
        <v>0</v>
      </c>
      <c r="RVV36" s="26">
        <f t="shared" si="198"/>
        <v>0</v>
      </c>
      <c r="RVW36" s="26">
        <f t="shared" si="198"/>
        <v>0</v>
      </c>
      <c r="RVX36" s="26">
        <f t="shared" si="198"/>
        <v>357993.69349605299</v>
      </c>
      <c r="RVY36" s="26">
        <f t="shared" si="198"/>
        <v>0</v>
      </c>
      <c r="RVZ36" s="26">
        <f t="shared" si="198"/>
        <v>0</v>
      </c>
      <c r="RWA36" s="26">
        <f t="shared" si="198"/>
        <v>0</v>
      </c>
      <c r="RWB36" s="26">
        <f t="shared" si="198"/>
        <v>0</v>
      </c>
      <c r="RWC36" s="26">
        <f t="shared" si="198"/>
        <v>0</v>
      </c>
      <c r="RWD36" s="26">
        <f t="shared" si="198"/>
        <v>357993.69349605299</v>
      </c>
      <c r="RWE36" s="26">
        <f t="shared" si="198"/>
        <v>0</v>
      </c>
      <c r="RWF36" s="26">
        <f t="shared" si="198"/>
        <v>0</v>
      </c>
      <c r="RWG36" s="26">
        <f t="shared" si="198"/>
        <v>0</v>
      </c>
      <c r="RWH36" s="26">
        <f t="shared" si="198"/>
        <v>0</v>
      </c>
      <c r="RWI36" s="26">
        <f t="shared" si="198"/>
        <v>0</v>
      </c>
      <c r="RWJ36" s="26">
        <f t="shared" si="198"/>
        <v>357993.69349605299</v>
      </c>
      <c r="RWK36" s="26">
        <f t="shared" si="198"/>
        <v>0</v>
      </c>
      <c r="RWL36" s="26">
        <f t="shared" si="198"/>
        <v>0</v>
      </c>
      <c r="RWM36" s="26">
        <f t="shared" si="198"/>
        <v>0</v>
      </c>
      <c r="RWN36" s="26">
        <f t="shared" si="198"/>
        <v>0</v>
      </c>
      <c r="RWO36" s="26">
        <f t="shared" si="198"/>
        <v>0</v>
      </c>
      <c r="RWP36" s="26">
        <f t="shared" si="198"/>
        <v>357993.69349605299</v>
      </c>
      <c r="RWQ36" s="26">
        <f t="shared" si="198"/>
        <v>0</v>
      </c>
      <c r="RWR36" s="26">
        <f t="shared" si="198"/>
        <v>0</v>
      </c>
      <c r="RWS36" s="26">
        <f t="shared" si="198"/>
        <v>0</v>
      </c>
      <c r="RWT36" s="26">
        <f t="shared" si="198"/>
        <v>0</v>
      </c>
      <c r="RWU36" s="26">
        <f t="shared" si="198"/>
        <v>0</v>
      </c>
      <c r="RWV36" s="26">
        <f t="shared" si="198"/>
        <v>357993.69349605299</v>
      </c>
      <c r="RWW36" s="26">
        <f t="shared" si="198"/>
        <v>0</v>
      </c>
      <c r="RWX36" s="26">
        <f t="shared" si="198"/>
        <v>0</v>
      </c>
      <c r="RWY36" s="26">
        <f t="shared" si="198"/>
        <v>0</v>
      </c>
      <c r="RWZ36" s="26">
        <f t="shared" si="198"/>
        <v>0</v>
      </c>
      <c r="RXA36" s="26">
        <f t="shared" si="198"/>
        <v>0</v>
      </c>
      <c r="RXB36" s="26">
        <f t="shared" si="198"/>
        <v>357993.69349605299</v>
      </c>
      <c r="RXC36" s="26">
        <f t="shared" si="198"/>
        <v>0</v>
      </c>
      <c r="RXD36" s="26">
        <f t="shared" si="198"/>
        <v>0</v>
      </c>
      <c r="RXE36" s="26">
        <f t="shared" si="198"/>
        <v>0</v>
      </c>
      <c r="RXF36" s="26">
        <f t="shared" si="198"/>
        <v>0</v>
      </c>
      <c r="RXG36" s="26">
        <f t="shared" si="198"/>
        <v>0</v>
      </c>
      <c r="RXH36" s="26">
        <f t="shared" si="198"/>
        <v>357993.69349605299</v>
      </c>
      <c r="RXI36" s="26">
        <f t="shared" si="198"/>
        <v>0</v>
      </c>
      <c r="RXJ36" s="26">
        <f t="shared" si="198"/>
        <v>0</v>
      </c>
      <c r="RXK36" s="26">
        <f t="shared" si="198"/>
        <v>0</v>
      </c>
      <c r="RXL36" s="26">
        <f t="shared" si="198"/>
        <v>0</v>
      </c>
      <c r="RXM36" s="26">
        <f t="shared" si="198"/>
        <v>0</v>
      </c>
      <c r="RXN36" s="26">
        <f t="shared" si="198"/>
        <v>357993.69349605299</v>
      </c>
      <c r="RXO36" s="26">
        <f t="shared" si="198"/>
        <v>0</v>
      </c>
      <c r="RXP36" s="26">
        <f t="shared" si="198"/>
        <v>0</v>
      </c>
      <c r="RXQ36" s="26">
        <f t="shared" ref="RXQ36:SAB36" si="199">SUM(RXK34:RXK37)</f>
        <v>0</v>
      </c>
      <c r="RXR36" s="26">
        <f t="shared" si="199"/>
        <v>0</v>
      </c>
      <c r="RXS36" s="26">
        <f t="shared" si="199"/>
        <v>0</v>
      </c>
      <c r="RXT36" s="26">
        <f t="shared" si="199"/>
        <v>357993.69349605299</v>
      </c>
      <c r="RXU36" s="26">
        <f t="shared" si="199"/>
        <v>0</v>
      </c>
      <c r="RXV36" s="26">
        <f t="shared" si="199"/>
        <v>0</v>
      </c>
      <c r="RXW36" s="26">
        <f t="shared" si="199"/>
        <v>0</v>
      </c>
      <c r="RXX36" s="26">
        <f t="shared" si="199"/>
        <v>0</v>
      </c>
      <c r="RXY36" s="26">
        <f t="shared" si="199"/>
        <v>0</v>
      </c>
      <c r="RXZ36" s="26">
        <f t="shared" si="199"/>
        <v>357993.69349605299</v>
      </c>
      <c r="RYA36" s="26">
        <f t="shared" si="199"/>
        <v>0</v>
      </c>
      <c r="RYB36" s="26">
        <f t="shared" si="199"/>
        <v>0</v>
      </c>
      <c r="RYC36" s="26">
        <f t="shared" si="199"/>
        <v>0</v>
      </c>
      <c r="RYD36" s="26">
        <f t="shared" si="199"/>
        <v>0</v>
      </c>
      <c r="RYE36" s="26">
        <f t="shared" si="199"/>
        <v>0</v>
      </c>
      <c r="RYF36" s="26">
        <f t="shared" si="199"/>
        <v>357993.69349605299</v>
      </c>
      <c r="RYG36" s="26">
        <f t="shared" si="199"/>
        <v>0</v>
      </c>
      <c r="RYH36" s="26">
        <f t="shared" si="199"/>
        <v>0</v>
      </c>
      <c r="RYI36" s="26">
        <f t="shared" si="199"/>
        <v>0</v>
      </c>
      <c r="RYJ36" s="26">
        <f t="shared" si="199"/>
        <v>0</v>
      </c>
      <c r="RYK36" s="26">
        <f t="shared" si="199"/>
        <v>0</v>
      </c>
      <c r="RYL36" s="26">
        <f t="shared" si="199"/>
        <v>357993.69349605299</v>
      </c>
      <c r="RYM36" s="26">
        <f t="shared" si="199"/>
        <v>0</v>
      </c>
      <c r="RYN36" s="26">
        <f t="shared" si="199"/>
        <v>0</v>
      </c>
      <c r="RYO36" s="26">
        <f t="shared" si="199"/>
        <v>0</v>
      </c>
      <c r="RYP36" s="26">
        <f t="shared" si="199"/>
        <v>0</v>
      </c>
      <c r="RYQ36" s="26">
        <f t="shared" si="199"/>
        <v>0</v>
      </c>
      <c r="RYR36" s="26">
        <f t="shared" si="199"/>
        <v>357993.69349605299</v>
      </c>
      <c r="RYS36" s="26">
        <f t="shared" si="199"/>
        <v>0</v>
      </c>
      <c r="RYT36" s="26">
        <f t="shared" si="199"/>
        <v>0</v>
      </c>
      <c r="RYU36" s="26">
        <f t="shared" si="199"/>
        <v>0</v>
      </c>
      <c r="RYV36" s="26">
        <f t="shared" si="199"/>
        <v>0</v>
      </c>
      <c r="RYW36" s="26">
        <f t="shared" si="199"/>
        <v>0</v>
      </c>
      <c r="RYX36" s="26">
        <f t="shared" si="199"/>
        <v>357993.69349605299</v>
      </c>
      <c r="RYY36" s="26">
        <f t="shared" si="199"/>
        <v>0</v>
      </c>
      <c r="RYZ36" s="26">
        <f t="shared" si="199"/>
        <v>0</v>
      </c>
      <c r="RZA36" s="26">
        <f t="shared" si="199"/>
        <v>0</v>
      </c>
      <c r="RZB36" s="26">
        <f t="shared" si="199"/>
        <v>0</v>
      </c>
      <c r="RZC36" s="26">
        <f t="shared" si="199"/>
        <v>0</v>
      </c>
      <c r="RZD36" s="26">
        <f t="shared" si="199"/>
        <v>357993.69349605299</v>
      </c>
      <c r="RZE36" s="26">
        <f t="shared" si="199"/>
        <v>0</v>
      </c>
      <c r="RZF36" s="26">
        <f t="shared" si="199"/>
        <v>0</v>
      </c>
      <c r="RZG36" s="26">
        <f t="shared" si="199"/>
        <v>0</v>
      </c>
      <c r="RZH36" s="26">
        <f t="shared" si="199"/>
        <v>0</v>
      </c>
      <c r="RZI36" s="26">
        <f t="shared" si="199"/>
        <v>0</v>
      </c>
      <c r="RZJ36" s="26">
        <f t="shared" si="199"/>
        <v>357993.69349605299</v>
      </c>
      <c r="RZK36" s="26">
        <f t="shared" si="199"/>
        <v>0</v>
      </c>
      <c r="RZL36" s="26">
        <f t="shared" si="199"/>
        <v>0</v>
      </c>
      <c r="RZM36" s="26">
        <f t="shared" si="199"/>
        <v>0</v>
      </c>
      <c r="RZN36" s="26">
        <f t="shared" si="199"/>
        <v>0</v>
      </c>
      <c r="RZO36" s="26">
        <f t="shared" si="199"/>
        <v>0</v>
      </c>
      <c r="RZP36" s="26">
        <f t="shared" si="199"/>
        <v>357993.69349605299</v>
      </c>
      <c r="RZQ36" s="26">
        <f t="shared" si="199"/>
        <v>0</v>
      </c>
      <c r="RZR36" s="26">
        <f t="shared" si="199"/>
        <v>0</v>
      </c>
      <c r="RZS36" s="26">
        <f t="shared" si="199"/>
        <v>0</v>
      </c>
      <c r="RZT36" s="26">
        <f t="shared" si="199"/>
        <v>0</v>
      </c>
      <c r="RZU36" s="26">
        <f t="shared" si="199"/>
        <v>0</v>
      </c>
      <c r="RZV36" s="26">
        <f t="shared" si="199"/>
        <v>357993.69349605299</v>
      </c>
      <c r="RZW36" s="26">
        <f t="shared" si="199"/>
        <v>0</v>
      </c>
      <c r="RZX36" s="26">
        <f t="shared" si="199"/>
        <v>0</v>
      </c>
      <c r="RZY36" s="26">
        <f t="shared" si="199"/>
        <v>0</v>
      </c>
      <c r="RZZ36" s="26">
        <f t="shared" si="199"/>
        <v>0</v>
      </c>
      <c r="SAA36" s="26">
        <f t="shared" si="199"/>
        <v>0</v>
      </c>
      <c r="SAB36" s="26">
        <f t="shared" si="199"/>
        <v>357993.69349605299</v>
      </c>
      <c r="SAC36" s="26">
        <f t="shared" ref="SAC36:SCN36" si="200">SUM(RZW34:RZW37)</f>
        <v>0</v>
      </c>
      <c r="SAD36" s="26">
        <f t="shared" si="200"/>
        <v>0</v>
      </c>
      <c r="SAE36" s="26">
        <f t="shared" si="200"/>
        <v>0</v>
      </c>
      <c r="SAF36" s="26">
        <f t="shared" si="200"/>
        <v>0</v>
      </c>
      <c r="SAG36" s="26">
        <f t="shared" si="200"/>
        <v>0</v>
      </c>
      <c r="SAH36" s="26">
        <f t="shared" si="200"/>
        <v>357993.69349605299</v>
      </c>
      <c r="SAI36" s="26">
        <f t="shared" si="200"/>
        <v>0</v>
      </c>
      <c r="SAJ36" s="26">
        <f t="shared" si="200"/>
        <v>0</v>
      </c>
      <c r="SAK36" s="26">
        <f t="shared" si="200"/>
        <v>0</v>
      </c>
      <c r="SAL36" s="26">
        <f t="shared" si="200"/>
        <v>0</v>
      </c>
      <c r="SAM36" s="26">
        <f t="shared" si="200"/>
        <v>0</v>
      </c>
      <c r="SAN36" s="26">
        <f t="shared" si="200"/>
        <v>357993.69349605299</v>
      </c>
      <c r="SAO36" s="26">
        <f t="shared" si="200"/>
        <v>0</v>
      </c>
      <c r="SAP36" s="26">
        <f t="shared" si="200"/>
        <v>0</v>
      </c>
      <c r="SAQ36" s="26">
        <f t="shared" si="200"/>
        <v>0</v>
      </c>
      <c r="SAR36" s="26">
        <f t="shared" si="200"/>
        <v>0</v>
      </c>
      <c r="SAS36" s="26">
        <f t="shared" si="200"/>
        <v>0</v>
      </c>
      <c r="SAT36" s="26">
        <f t="shared" si="200"/>
        <v>357993.69349605299</v>
      </c>
      <c r="SAU36" s="26">
        <f t="shared" si="200"/>
        <v>0</v>
      </c>
      <c r="SAV36" s="26">
        <f t="shared" si="200"/>
        <v>0</v>
      </c>
      <c r="SAW36" s="26">
        <f t="shared" si="200"/>
        <v>0</v>
      </c>
      <c r="SAX36" s="26">
        <f t="shared" si="200"/>
        <v>0</v>
      </c>
      <c r="SAY36" s="26">
        <f t="shared" si="200"/>
        <v>0</v>
      </c>
      <c r="SAZ36" s="26">
        <f t="shared" si="200"/>
        <v>357993.69349605299</v>
      </c>
      <c r="SBA36" s="26">
        <f t="shared" si="200"/>
        <v>0</v>
      </c>
      <c r="SBB36" s="26">
        <f t="shared" si="200"/>
        <v>0</v>
      </c>
      <c r="SBC36" s="26">
        <f t="shared" si="200"/>
        <v>0</v>
      </c>
      <c r="SBD36" s="26">
        <f t="shared" si="200"/>
        <v>0</v>
      </c>
      <c r="SBE36" s="26">
        <f t="shared" si="200"/>
        <v>0</v>
      </c>
      <c r="SBF36" s="26">
        <f t="shared" si="200"/>
        <v>357993.69349605299</v>
      </c>
      <c r="SBG36" s="26">
        <f t="shared" si="200"/>
        <v>0</v>
      </c>
      <c r="SBH36" s="26">
        <f t="shared" si="200"/>
        <v>0</v>
      </c>
      <c r="SBI36" s="26">
        <f t="shared" si="200"/>
        <v>0</v>
      </c>
      <c r="SBJ36" s="26">
        <f t="shared" si="200"/>
        <v>0</v>
      </c>
      <c r="SBK36" s="26">
        <f t="shared" si="200"/>
        <v>0</v>
      </c>
      <c r="SBL36" s="26">
        <f t="shared" si="200"/>
        <v>357993.69349605299</v>
      </c>
      <c r="SBM36" s="26">
        <f t="shared" si="200"/>
        <v>0</v>
      </c>
      <c r="SBN36" s="26">
        <f t="shared" si="200"/>
        <v>0</v>
      </c>
      <c r="SBO36" s="26">
        <f t="shared" si="200"/>
        <v>0</v>
      </c>
      <c r="SBP36" s="26">
        <f t="shared" si="200"/>
        <v>0</v>
      </c>
      <c r="SBQ36" s="26">
        <f t="shared" si="200"/>
        <v>0</v>
      </c>
      <c r="SBR36" s="26">
        <f t="shared" si="200"/>
        <v>357993.69349605299</v>
      </c>
      <c r="SBS36" s="26">
        <f t="shared" si="200"/>
        <v>0</v>
      </c>
      <c r="SBT36" s="26">
        <f t="shared" si="200"/>
        <v>0</v>
      </c>
      <c r="SBU36" s="26">
        <f t="shared" si="200"/>
        <v>0</v>
      </c>
      <c r="SBV36" s="26">
        <f t="shared" si="200"/>
        <v>0</v>
      </c>
      <c r="SBW36" s="26">
        <f t="shared" si="200"/>
        <v>0</v>
      </c>
      <c r="SBX36" s="26">
        <f t="shared" si="200"/>
        <v>357993.69349605299</v>
      </c>
      <c r="SBY36" s="26">
        <f t="shared" si="200"/>
        <v>0</v>
      </c>
      <c r="SBZ36" s="26">
        <f t="shared" si="200"/>
        <v>0</v>
      </c>
      <c r="SCA36" s="26">
        <f t="shared" si="200"/>
        <v>0</v>
      </c>
      <c r="SCB36" s="26">
        <f t="shared" si="200"/>
        <v>0</v>
      </c>
      <c r="SCC36" s="26">
        <f t="shared" si="200"/>
        <v>0</v>
      </c>
      <c r="SCD36" s="26">
        <f t="shared" si="200"/>
        <v>357993.69349605299</v>
      </c>
      <c r="SCE36" s="26">
        <f t="shared" si="200"/>
        <v>0</v>
      </c>
      <c r="SCF36" s="26">
        <f t="shared" si="200"/>
        <v>0</v>
      </c>
      <c r="SCG36" s="26">
        <f t="shared" si="200"/>
        <v>0</v>
      </c>
      <c r="SCH36" s="26">
        <f t="shared" si="200"/>
        <v>0</v>
      </c>
      <c r="SCI36" s="26">
        <f t="shared" si="200"/>
        <v>0</v>
      </c>
      <c r="SCJ36" s="26">
        <f t="shared" si="200"/>
        <v>357993.69349605299</v>
      </c>
      <c r="SCK36" s="26">
        <f t="shared" si="200"/>
        <v>0</v>
      </c>
      <c r="SCL36" s="26">
        <f t="shared" si="200"/>
        <v>0</v>
      </c>
      <c r="SCM36" s="26">
        <f t="shared" si="200"/>
        <v>0</v>
      </c>
      <c r="SCN36" s="26">
        <f t="shared" si="200"/>
        <v>0</v>
      </c>
      <c r="SCO36" s="26">
        <f t="shared" ref="SCO36:SEZ36" si="201">SUM(SCI34:SCI37)</f>
        <v>0</v>
      </c>
      <c r="SCP36" s="26">
        <f t="shared" si="201"/>
        <v>357993.69349605299</v>
      </c>
      <c r="SCQ36" s="26">
        <f t="shared" si="201"/>
        <v>0</v>
      </c>
      <c r="SCR36" s="26">
        <f t="shared" si="201"/>
        <v>0</v>
      </c>
      <c r="SCS36" s="26">
        <f t="shared" si="201"/>
        <v>0</v>
      </c>
      <c r="SCT36" s="26">
        <f t="shared" si="201"/>
        <v>0</v>
      </c>
      <c r="SCU36" s="26">
        <f t="shared" si="201"/>
        <v>0</v>
      </c>
      <c r="SCV36" s="26">
        <f t="shared" si="201"/>
        <v>357993.69349605299</v>
      </c>
      <c r="SCW36" s="26">
        <f t="shared" si="201"/>
        <v>0</v>
      </c>
      <c r="SCX36" s="26">
        <f t="shared" si="201"/>
        <v>0</v>
      </c>
      <c r="SCY36" s="26">
        <f t="shared" si="201"/>
        <v>0</v>
      </c>
      <c r="SCZ36" s="26">
        <f t="shared" si="201"/>
        <v>0</v>
      </c>
      <c r="SDA36" s="26">
        <f t="shared" si="201"/>
        <v>0</v>
      </c>
      <c r="SDB36" s="26">
        <f t="shared" si="201"/>
        <v>357993.69349605299</v>
      </c>
      <c r="SDC36" s="26">
        <f t="shared" si="201"/>
        <v>0</v>
      </c>
      <c r="SDD36" s="26">
        <f t="shared" si="201"/>
        <v>0</v>
      </c>
      <c r="SDE36" s="26">
        <f t="shared" si="201"/>
        <v>0</v>
      </c>
      <c r="SDF36" s="26">
        <f t="shared" si="201"/>
        <v>0</v>
      </c>
      <c r="SDG36" s="26">
        <f t="shared" si="201"/>
        <v>0</v>
      </c>
      <c r="SDH36" s="26">
        <f t="shared" si="201"/>
        <v>357993.69349605299</v>
      </c>
      <c r="SDI36" s="26">
        <f t="shared" si="201"/>
        <v>0</v>
      </c>
      <c r="SDJ36" s="26">
        <f t="shared" si="201"/>
        <v>0</v>
      </c>
      <c r="SDK36" s="26">
        <f t="shared" si="201"/>
        <v>0</v>
      </c>
      <c r="SDL36" s="26">
        <f t="shared" si="201"/>
        <v>0</v>
      </c>
      <c r="SDM36" s="26">
        <f t="shared" si="201"/>
        <v>0</v>
      </c>
      <c r="SDN36" s="26">
        <f t="shared" si="201"/>
        <v>357993.69349605299</v>
      </c>
      <c r="SDO36" s="26">
        <f t="shared" si="201"/>
        <v>0</v>
      </c>
      <c r="SDP36" s="26">
        <f t="shared" si="201"/>
        <v>0</v>
      </c>
      <c r="SDQ36" s="26">
        <f t="shared" si="201"/>
        <v>0</v>
      </c>
      <c r="SDR36" s="26">
        <f t="shared" si="201"/>
        <v>0</v>
      </c>
      <c r="SDS36" s="26">
        <f t="shared" si="201"/>
        <v>0</v>
      </c>
      <c r="SDT36" s="26">
        <f t="shared" si="201"/>
        <v>357993.69349605299</v>
      </c>
      <c r="SDU36" s="26">
        <f t="shared" si="201"/>
        <v>0</v>
      </c>
      <c r="SDV36" s="26">
        <f t="shared" si="201"/>
        <v>0</v>
      </c>
      <c r="SDW36" s="26">
        <f t="shared" si="201"/>
        <v>0</v>
      </c>
      <c r="SDX36" s="26">
        <f t="shared" si="201"/>
        <v>0</v>
      </c>
      <c r="SDY36" s="26">
        <f t="shared" si="201"/>
        <v>0</v>
      </c>
      <c r="SDZ36" s="26">
        <f t="shared" si="201"/>
        <v>357993.69349605299</v>
      </c>
      <c r="SEA36" s="26">
        <f t="shared" si="201"/>
        <v>0</v>
      </c>
      <c r="SEB36" s="26">
        <f t="shared" si="201"/>
        <v>0</v>
      </c>
      <c r="SEC36" s="26">
        <f t="shared" si="201"/>
        <v>0</v>
      </c>
      <c r="SED36" s="26">
        <f t="shared" si="201"/>
        <v>0</v>
      </c>
      <c r="SEE36" s="26">
        <f t="shared" si="201"/>
        <v>0</v>
      </c>
      <c r="SEF36" s="26">
        <f t="shared" si="201"/>
        <v>357993.69349605299</v>
      </c>
      <c r="SEG36" s="26">
        <f t="shared" si="201"/>
        <v>0</v>
      </c>
      <c r="SEH36" s="26">
        <f t="shared" si="201"/>
        <v>0</v>
      </c>
      <c r="SEI36" s="26">
        <f t="shared" si="201"/>
        <v>0</v>
      </c>
      <c r="SEJ36" s="26">
        <f t="shared" si="201"/>
        <v>0</v>
      </c>
      <c r="SEK36" s="26">
        <f t="shared" si="201"/>
        <v>0</v>
      </c>
      <c r="SEL36" s="26">
        <f t="shared" si="201"/>
        <v>357993.69349605299</v>
      </c>
      <c r="SEM36" s="26">
        <f t="shared" si="201"/>
        <v>0</v>
      </c>
      <c r="SEN36" s="26">
        <f t="shared" si="201"/>
        <v>0</v>
      </c>
      <c r="SEO36" s="26">
        <f t="shared" si="201"/>
        <v>0</v>
      </c>
      <c r="SEP36" s="26">
        <f t="shared" si="201"/>
        <v>0</v>
      </c>
      <c r="SEQ36" s="26">
        <f t="shared" si="201"/>
        <v>0</v>
      </c>
      <c r="SER36" s="26">
        <f t="shared" si="201"/>
        <v>357993.69349605299</v>
      </c>
      <c r="SES36" s="26">
        <f t="shared" si="201"/>
        <v>0</v>
      </c>
      <c r="SET36" s="26">
        <f t="shared" si="201"/>
        <v>0</v>
      </c>
      <c r="SEU36" s="26">
        <f t="shared" si="201"/>
        <v>0</v>
      </c>
      <c r="SEV36" s="26">
        <f t="shared" si="201"/>
        <v>0</v>
      </c>
      <c r="SEW36" s="26">
        <f t="shared" si="201"/>
        <v>0</v>
      </c>
      <c r="SEX36" s="26">
        <f t="shared" si="201"/>
        <v>357993.69349605299</v>
      </c>
      <c r="SEY36" s="26">
        <f t="shared" si="201"/>
        <v>0</v>
      </c>
      <c r="SEZ36" s="26">
        <f t="shared" si="201"/>
        <v>0</v>
      </c>
      <c r="SFA36" s="26">
        <f t="shared" ref="SFA36:SHL36" si="202">SUM(SEU34:SEU37)</f>
        <v>0</v>
      </c>
      <c r="SFB36" s="26">
        <f t="shared" si="202"/>
        <v>0</v>
      </c>
      <c r="SFC36" s="26">
        <f t="shared" si="202"/>
        <v>0</v>
      </c>
      <c r="SFD36" s="26">
        <f t="shared" si="202"/>
        <v>357993.69349605299</v>
      </c>
      <c r="SFE36" s="26">
        <f t="shared" si="202"/>
        <v>0</v>
      </c>
      <c r="SFF36" s="26">
        <f t="shared" si="202"/>
        <v>0</v>
      </c>
      <c r="SFG36" s="26">
        <f t="shared" si="202"/>
        <v>0</v>
      </c>
      <c r="SFH36" s="26">
        <f t="shared" si="202"/>
        <v>0</v>
      </c>
      <c r="SFI36" s="26">
        <f t="shared" si="202"/>
        <v>0</v>
      </c>
      <c r="SFJ36" s="26">
        <f t="shared" si="202"/>
        <v>357993.69349605299</v>
      </c>
      <c r="SFK36" s="26">
        <f t="shared" si="202"/>
        <v>0</v>
      </c>
      <c r="SFL36" s="26">
        <f t="shared" si="202"/>
        <v>0</v>
      </c>
      <c r="SFM36" s="26">
        <f t="shared" si="202"/>
        <v>0</v>
      </c>
      <c r="SFN36" s="26">
        <f t="shared" si="202"/>
        <v>0</v>
      </c>
      <c r="SFO36" s="26">
        <f t="shared" si="202"/>
        <v>0</v>
      </c>
      <c r="SFP36" s="26">
        <f t="shared" si="202"/>
        <v>357993.69349605299</v>
      </c>
      <c r="SFQ36" s="26">
        <f t="shared" si="202"/>
        <v>0</v>
      </c>
      <c r="SFR36" s="26">
        <f t="shared" si="202"/>
        <v>0</v>
      </c>
      <c r="SFS36" s="26">
        <f t="shared" si="202"/>
        <v>0</v>
      </c>
      <c r="SFT36" s="26">
        <f t="shared" si="202"/>
        <v>0</v>
      </c>
      <c r="SFU36" s="26">
        <f t="shared" si="202"/>
        <v>0</v>
      </c>
      <c r="SFV36" s="26">
        <f t="shared" si="202"/>
        <v>357993.69349605299</v>
      </c>
      <c r="SFW36" s="26">
        <f t="shared" si="202"/>
        <v>0</v>
      </c>
      <c r="SFX36" s="26">
        <f t="shared" si="202"/>
        <v>0</v>
      </c>
      <c r="SFY36" s="26">
        <f t="shared" si="202"/>
        <v>0</v>
      </c>
      <c r="SFZ36" s="26">
        <f t="shared" si="202"/>
        <v>0</v>
      </c>
      <c r="SGA36" s="26">
        <f t="shared" si="202"/>
        <v>0</v>
      </c>
      <c r="SGB36" s="26">
        <f t="shared" si="202"/>
        <v>357993.69349605299</v>
      </c>
      <c r="SGC36" s="26">
        <f t="shared" si="202"/>
        <v>0</v>
      </c>
      <c r="SGD36" s="26">
        <f t="shared" si="202"/>
        <v>0</v>
      </c>
      <c r="SGE36" s="26">
        <f t="shared" si="202"/>
        <v>0</v>
      </c>
      <c r="SGF36" s="26">
        <f t="shared" si="202"/>
        <v>0</v>
      </c>
      <c r="SGG36" s="26">
        <f t="shared" si="202"/>
        <v>0</v>
      </c>
      <c r="SGH36" s="26">
        <f t="shared" si="202"/>
        <v>357993.69349605299</v>
      </c>
      <c r="SGI36" s="26">
        <f t="shared" si="202"/>
        <v>0</v>
      </c>
      <c r="SGJ36" s="26">
        <f t="shared" si="202"/>
        <v>0</v>
      </c>
      <c r="SGK36" s="26">
        <f t="shared" si="202"/>
        <v>0</v>
      </c>
      <c r="SGL36" s="26">
        <f t="shared" si="202"/>
        <v>0</v>
      </c>
      <c r="SGM36" s="26">
        <f t="shared" si="202"/>
        <v>0</v>
      </c>
      <c r="SGN36" s="26">
        <f t="shared" si="202"/>
        <v>357993.69349605299</v>
      </c>
      <c r="SGO36" s="26">
        <f t="shared" si="202"/>
        <v>0</v>
      </c>
      <c r="SGP36" s="26">
        <f t="shared" si="202"/>
        <v>0</v>
      </c>
      <c r="SGQ36" s="26">
        <f t="shared" si="202"/>
        <v>0</v>
      </c>
      <c r="SGR36" s="26">
        <f t="shared" si="202"/>
        <v>0</v>
      </c>
      <c r="SGS36" s="26">
        <f t="shared" si="202"/>
        <v>0</v>
      </c>
      <c r="SGT36" s="26">
        <f t="shared" si="202"/>
        <v>357993.69349605299</v>
      </c>
      <c r="SGU36" s="26">
        <f t="shared" si="202"/>
        <v>0</v>
      </c>
      <c r="SGV36" s="26">
        <f t="shared" si="202"/>
        <v>0</v>
      </c>
      <c r="SGW36" s="26">
        <f t="shared" si="202"/>
        <v>0</v>
      </c>
      <c r="SGX36" s="26">
        <f t="shared" si="202"/>
        <v>0</v>
      </c>
      <c r="SGY36" s="26">
        <f t="shared" si="202"/>
        <v>0</v>
      </c>
      <c r="SGZ36" s="26">
        <f t="shared" si="202"/>
        <v>357993.69349605299</v>
      </c>
      <c r="SHA36" s="26">
        <f t="shared" si="202"/>
        <v>0</v>
      </c>
      <c r="SHB36" s="26">
        <f t="shared" si="202"/>
        <v>0</v>
      </c>
      <c r="SHC36" s="26">
        <f t="shared" si="202"/>
        <v>0</v>
      </c>
      <c r="SHD36" s="26">
        <f t="shared" si="202"/>
        <v>0</v>
      </c>
      <c r="SHE36" s="26">
        <f t="shared" si="202"/>
        <v>0</v>
      </c>
      <c r="SHF36" s="26">
        <f t="shared" si="202"/>
        <v>357993.69349605299</v>
      </c>
      <c r="SHG36" s="26">
        <f t="shared" si="202"/>
        <v>0</v>
      </c>
      <c r="SHH36" s="26">
        <f t="shared" si="202"/>
        <v>0</v>
      </c>
      <c r="SHI36" s="26">
        <f t="shared" si="202"/>
        <v>0</v>
      </c>
      <c r="SHJ36" s="26">
        <f t="shared" si="202"/>
        <v>0</v>
      </c>
      <c r="SHK36" s="26">
        <f t="shared" si="202"/>
        <v>0</v>
      </c>
      <c r="SHL36" s="26">
        <f t="shared" si="202"/>
        <v>357993.69349605299</v>
      </c>
      <c r="SHM36" s="26">
        <f t="shared" ref="SHM36:SJX36" si="203">SUM(SHG34:SHG37)</f>
        <v>0</v>
      </c>
      <c r="SHN36" s="26">
        <f t="shared" si="203"/>
        <v>0</v>
      </c>
      <c r="SHO36" s="26">
        <f t="shared" si="203"/>
        <v>0</v>
      </c>
      <c r="SHP36" s="26">
        <f t="shared" si="203"/>
        <v>0</v>
      </c>
      <c r="SHQ36" s="26">
        <f t="shared" si="203"/>
        <v>0</v>
      </c>
      <c r="SHR36" s="26">
        <f t="shared" si="203"/>
        <v>357993.69349605299</v>
      </c>
      <c r="SHS36" s="26">
        <f t="shared" si="203"/>
        <v>0</v>
      </c>
      <c r="SHT36" s="26">
        <f t="shared" si="203"/>
        <v>0</v>
      </c>
      <c r="SHU36" s="26">
        <f t="shared" si="203"/>
        <v>0</v>
      </c>
      <c r="SHV36" s="26">
        <f t="shared" si="203"/>
        <v>0</v>
      </c>
      <c r="SHW36" s="26">
        <f t="shared" si="203"/>
        <v>0</v>
      </c>
      <c r="SHX36" s="26">
        <f t="shared" si="203"/>
        <v>357993.69349605299</v>
      </c>
      <c r="SHY36" s="26">
        <f t="shared" si="203"/>
        <v>0</v>
      </c>
      <c r="SHZ36" s="26">
        <f t="shared" si="203"/>
        <v>0</v>
      </c>
      <c r="SIA36" s="26">
        <f t="shared" si="203"/>
        <v>0</v>
      </c>
      <c r="SIB36" s="26">
        <f t="shared" si="203"/>
        <v>0</v>
      </c>
      <c r="SIC36" s="26">
        <f t="shared" si="203"/>
        <v>0</v>
      </c>
      <c r="SID36" s="26">
        <f t="shared" si="203"/>
        <v>357993.69349605299</v>
      </c>
      <c r="SIE36" s="26">
        <f t="shared" si="203"/>
        <v>0</v>
      </c>
      <c r="SIF36" s="26">
        <f t="shared" si="203"/>
        <v>0</v>
      </c>
      <c r="SIG36" s="26">
        <f t="shared" si="203"/>
        <v>0</v>
      </c>
      <c r="SIH36" s="26">
        <f t="shared" si="203"/>
        <v>0</v>
      </c>
      <c r="SII36" s="26">
        <f t="shared" si="203"/>
        <v>0</v>
      </c>
      <c r="SIJ36" s="26">
        <f t="shared" si="203"/>
        <v>357993.69349605299</v>
      </c>
      <c r="SIK36" s="26">
        <f t="shared" si="203"/>
        <v>0</v>
      </c>
      <c r="SIL36" s="26">
        <f t="shared" si="203"/>
        <v>0</v>
      </c>
      <c r="SIM36" s="26">
        <f t="shared" si="203"/>
        <v>0</v>
      </c>
      <c r="SIN36" s="26">
        <f t="shared" si="203"/>
        <v>0</v>
      </c>
      <c r="SIO36" s="26">
        <f t="shared" si="203"/>
        <v>0</v>
      </c>
      <c r="SIP36" s="26">
        <f t="shared" si="203"/>
        <v>357993.69349605299</v>
      </c>
      <c r="SIQ36" s="26">
        <f t="shared" si="203"/>
        <v>0</v>
      </c>
      <c r="SIR36" s="26">
        <f t="shared" si="203"/>
        <v>0</v>
      </c>
      <c r="SIS36" s="26">
        <f t="shared" si="203"/>
        <v>0</v>
      </c>
      <c r="SIT36" s="26">
        <f t="shared" si="203"/>
        <v>0</v>
      </c>
      <c r="SIU36" s="26">
        <f t="shared" si="203"/>
        <v>0</v>
      </c>
      <c r="SIV36" s="26">
        <f t="shared" si="203"/>
        <v>357993.69349605299</v>
      </c>
      <c r="SIW36" s="26">
        <f t="shared" si="203"/>
        <v>0</v>
      </c>
      <c r="SIX36" s="26">
        <f t="shared" si="203"/>
        <v>0</v>
      </c>
      <c r="SIY36" s="26">
        <f t="shared" si="203"/>
        <v>0</v>
      </c>
      <c r="SIZ36" s="26">
        <f t="shared" si="203"/>
        <v>0</v>
      </c>
      <c r="SJA36" s="26">
        <f t="shared" si="203"/>
        <v>0</v>
      </c>
      <c r="SJB36" s="26">
        <f t="shared" si="203"/>
        <v>357993.69349605299</v>
      </c>
      <c r="SJC36" s="26">
        <f t="shared" si="203"/>
        <v>0</v>
      </c>
      <c r="SJD36" s="26">
        <f t="shared" si="203"/>
        <v>0</v>
      </c>
      <c r="SJE36" s="26">
        <f t="shared" si="203"/>
        <v>0</v>
      </c>
      <c r="SJF36" s="26">
        <f t="shared" si="203"/>
        <v>0</v>
      </c>
      <c r="SJG36" s="26">
        <f t="shared" si="203"/>
        <v>0</v>
      </c>
      <c r="SJH36" s="26">
        <f t="shared" si="203"/>
        <v>357993.69349605299</v>
      </c>
      <c r="SJI36" s="26">
        <f t="shared" si="203"/>
        <v>0</v>
      </c>
      <c r="SJJ36" s="26">
        <f t="shared" si="203"/>
        <v>0</v>
      </c>
      <c r="SJK36" s="26">
        <f t="shared" si="203"/>
        <v>0</v>
      </c>
      <c r="SJL36" s="26">
        <f t="shared" si="203"/>
        <v>0</v>
      </c>
      <c r="SJM36" s="26">
        <f t="shared" si="203"/>
        <v>0</v>
      </c>
      <c r="SJN36" s="26">
        <f t="shared" si="203"/>
        <v>357993.69349605299</v>
      </c>
      <c r="SJO36" s="26">
        <f t="shared" si="203"/>
        <v>0</v>
      </c>
      <c r="SJP36" s="26">
        <f t="shared" si="203"/>
        <v>0</v>
      </c>
      <c r="SJQ36" s="26">
        <f t="shared" si="203"/>
        <v>0</v>
      </c>
      <c r="SJR36" s="26">
        <f t="shared" si="203"/>
        <v>0</v>
      </c>
      <c r="SJS36" s="26">
        <f t="shared" si="203"/>
        <v>0</v>
      </c>
      <c r="SJT36" s="26">
        <f t="shared" si="203"/>
        <v>357993.69349605299</v>
      </c>
      <c r="SJU36" s="26">
        <f t="shared" si="203"/>
        <v>0</v>
      </c>
      <c r="SJV36" s="26">
        <f t="shared" si="203"/>
        <v>0</v>
      </c>
      <c r="SJW36" s="26">
        <f t="shared" si="203"/>
        <v>0</v>
      </c>
      <c r="SJX36" s="26">
        <f t="shared" si="203"/>
        <v>0</v>
      </c>
      <c r="SJY36" s="26">
        <f t="shared" ref="SJY36:SMJ36" si="204">SUM(SJS34:SJS37)</f>
        <v>0</v>
      </c>
      <c r="SJZ36" s="26">
        <f t="shared" si="204"/>
        <v>357993.69349605299</v>
      </c>
      <c r="SKA36" s="26">
        <f t="shared" si="204"/>
        <v>0</v>
      </c>
      <c r="SKB36" s="26">
        <f t="shared" si="204"/>
        <v>0</v>
      </c>
      <c r="SKC36" s="26">
        <f t="shared" si="204"/>
        <v>0</v>
      </c>
      <c r="SKD36" s="26">
        <f t="shared" si="204"/>
        <v>0</v>
      </c>
      <c r="SKE36" s="26">
        <f t="shared" si="204"/>
        <v>0</v>
      </c>
      <c r="SKF36" s="26">
        <f t="shared" si="204"/>
        <v>357993.69349605299</v>
      </c>
      <c r="SKG36" s="26">
        <f t="shared" si="204"/>
        <v>0</v>
      </c>
      <c r="SKH36" s="26">
        <f t="shared" si="204"/>
        <v>0</v>
      </c>
      <c r="SKI36" s="26">
        <f t="shared" si="204"/>
        <v>0</v>
      </c>
      <c r="SKJ36" s="26">
        <f t="shared" si="204"/>
        <v>0</v>
      </c>
      <c r="SKK36" s="26">
        <f t="shared" si="204"/>
        <v>0</v>
      </c>
      <c r="SKL36" s="26">
        <f t="shared" si="204"/>
        <v>357993.69349605299</v>
      </c>
      <c r="SKM36" s="26">
        <f t="shared" si="204"/>
        <v>0</v>
      </c>
      <c r="SKN36" s="26">
        <f t="shared" si="204"/>
        <v>0</v>
      </c>
      <c r="SKO36" s="26">
        <f t="shared" si="204"/>
        <v>0</v>
      </c>
      <c r="SKP36" s="26">
        <f t="shared" si="204"/>
        <v>0</v>
      </c>
      <c r="SKQ36" s="26">
        <f t="shared" si="204"/>
        <v>0</v>
      </c>
      <c r="SKR36" s="26">
        <f t="shared" si="204"/>
        <v>357993.69349605299</v>
      </c>
      <c r="SKS36" s="26">
        <f t="shared" si="204"/>
        <v>0</v>
      </c>
      <c r="SKT36" s="26">
        <f t="shared" si="204"/>
        <v>0</v>
      </c>
      <c r="SKU36" s="26">
        <f t="shared" si="204"/>
        <v>0</v>
      </c>
      <c r="SKV36" s="26">
        <f t="shared" si="204"/>
        <v>0</v>
      </c>
      <c r="SKW36" s="26">
        <f t="shared" si="204"/>
        <v>0</v>
      </c>
      <c r="SKX36" s="26">
        <f t="shared" si="204"/>
        <v>357993.69349605299</v>
      </c>
      <c r="SKY36" s="26">
        <f t="shared" si="204"/>
        <v>0</v>
      </c>
      <c r="SKZ36" s="26">
        <f t="shared" si="204"/>
        <v>0</v>
      </c>
      <c r="SLA36" s="26">
        <f t="shared" si="204"/>
        <v>0</v>
      </c>
      <c r="SLB36" s="26">
        <f t="shared" si="204"/>
        <v>0</v>
      </c>
      <c r="SLC36" s="26">
        <f t="shared" si="204"/>
        <v>0</v>
      </c>
      <c r="SLD36" s="26">
        <f t="shared" si="204"/>
        <v>357993.69349605299</v>
      </c>
      <c r="SLE36" s="26">
        <f t="shared" si="204"/>
        <v>0</v>
      </c>
      <c r="SLF36" s="26">
        <f t="shared" si="204"/>
        <v>0</v>
      </c>
      <c r="SLG36" s="26">
        <f t="shared" si="204"/>
        <v>0</v>
      </c>
      <c r="SLH36" s="26">
        <f t="shared" si="204"/>
        <v>0</v>
      </c>
      <c r="SLI36" s="26">
        <f t="shared" si="204"/>
        <v>0</v>
      </c>
      <c r="SLJ36" s="26">
        <f t="shared" si="204"/>
        <v>357993.69349605299</v>
      </c>
      <c r="SLK36" s="26">
        <f t="shared" si="204"/>
        <v>0</v>
      </c>
      <c r="SLL36" s="26">
        <f t="shared" si="204"/>
        <v>0</v>
      </c>
      <c r="SLM36" s="26">
        <f t="shared" si="204"/>
        <v>0</v>
      </c>
      <c r="SLN36" s="26">
        <f t="shared" si="204"/>
        <v>0</v>
      </c>
      <c r="SLO36" s="26">
        <f t="shared" si="204"/>
        <v>0</v>
      </c>
      <c r="SLP36" s="26">
        <f t="shared" si="204"/>
        <v>357993.69349605299</v>
      </c>
      <c r="SLQ36" s="26">
        <f t="shared" si="204"/>
        <v>0</v>
      </c>
      <c r="SLR36" s="26">
        <f t="shared" si="204"/>
        <v>0</v>
      </c>
      <c r="SLS36" s="26">
        <f t="shared" si="204"/>
        <v>0</v>
      </c>
      <c r="SLT36" s="26">
        <f t="shared" si="204"/>
        <v>0</v>
      </c>
      <c r="SLU36" s="26">
        <f t="shared" si="204"/>
        <v>0</v>
      </c>
      <c r="SLV36" s="26">
        <f t="shared" si="204"/>
        <v>357993.69349605299</v>
      </c>
      <c r="SLW36" s="26">
        <f t="shared" si="204"/>
        <v>0</v>
      </c>
      <c r="SLX36" s="26">
        <f t="shared" si="204"/>
        <v>0</v>
      </c>
      <c r="SLY36" s="26">
        <f t="shared" si="204"/>
        <v>0</v>
      </c>
      <c r="SLZ36" s="26">
        <f t="shared" si="204"/>
        <v>0</v>
      </c>
      <c r="SMA36" s="26">
        <f t="shared" si="204"/>
        <v>0</v>
      </c>
      <c r="SMB36" s="26">
        <f t="shared" si="204"/>
        <v>357993.69349605299</v>
      </c>
      <c r="SMC36" s="26">
        <f t="shared" si="204"/>
        <v>0</v>
      </c>
      <c r="SMD36" s="26">
        <f t="shared" si="204"/>
        <v>0</v>
      </c>
      <c r="SME36" s="26">
        <f t="shared" si="204"/>
        <v>0</v>
      </c>
      <c r="SMF36" s="26">
        <f t="shared" si="204"/>
        <v>0</v>
      </c>
      <c r="SMG36" s="26">
        <f t="shared" si="204"/>
        <v>0</v>
      </c>
      <c r="SMH36" s="26">
        <f t="shared" si="204"/>
        <v>357993.69349605299</v>
      </c>
      <c r="SMI36" s="26">
        <f t="shared" si="204"/>
        <v>0</v>
      </c>
      <c r="SMJ36" s="26">
        <f t="shared" si="204"/>
        <v>0</v>
      </c>
      <c r="SMK36" s="26">
        <f t="shared" ref="SMK36:SOV36" si="205">SUM(SME34:SME37)</f>
        <v>0</v>
      </c>
      <c r="SML36" s="26">
        <f t="shared" si="205"/>
        <v>0</v>
      </c>
      <c r="SMM36" s="26">
        <f t="shared" si="205"/>
        <v>0</v>
      </c>
      <c r="SMN36" s="26">
        <f t="shared" si="205"/>
        <v>357993.69349605299</v>
      </c>
      <c r="SMO36" s="26">
        <f t="shared" si="205"/>
        <v>0</v>
      </c>
      <c r="SMP36" s="26">
        <f t="shared" si="205"/>
        <v>0</v>
      </c>
      <c r="SMQ36" s="26">
        <f t="shared" si="205"/>
        <v>0</v>
      </c>
      <c r="SMR36" s="26">
        <f t="shared" si="205"/>
        <v>0</v>
      </c>
      <c r="SMS36" s="26">
        <f t="shared" si="205"/>
        <v>0</v>
      </c>
      <c r="SMT36" s="26">
        <f t="shared" si="205"/>
        <v>357993.69349605299</v>
      </c>
      <c r="SMU36" s="26">
        <f t="shared" si="205"/>
        <v>0</v>
      </c>
      <c r="SMV36" s="26">
        <f t="shared" si="205"/>
        <v>0</v>
      </c>
      <c r="SMW36" s="26">
        <f t="shared" si="205"/>
        <v>0</v>
      </c>
      <c r="SMX36" s="26">
        <f t="shared" si="205"/>
        <v>0</v>
      </c>
      <c r="SMY36" s="26">
        <f t="shared" si="205"/>
        <v>0</v>
      </c>
      <c r="SMZ36" s="26">
        <f t="shared" si="205"/>
        <v>357993.69349605299</v>
      </c>
      <c r="SNA36" s="26">
        <f t="shared" si="205"/>
        <v>0</v>
      </c>
      <c r="SNB36" s="26">
        <f t="shared" si="205"/>
        <v>0</v>
      </c>
      <c r="SNC36" s="26">
        <f t="shared" si="205"/>
        <v>0</v>
      </c>
      <c r="SND36" s="26">
        <f t="shared" si="205"/>
        <v>0</v>
      </c>
      <c r="SNE36" s="26">
        <f t="shared" si="205"/>
        <v>0</v>
      </c>
      <c r="SNF36" s="26">
        <f t="shared" si="205"/>
        <v>357993.69349605299</v>
      </c>
      <c r="SNG36" s="26">
        <f t="shared" si="205"/>
        <v>0</v>
      </c>
      <c r="SNH36" s="26">
        <f t="shared" si="205"/>
        <v>0</v>
      </c>
      <c r="SNI36" s="26">
        <f t="shared" si="205"/>
        <v>0</v>
      </c>
      <c r="SNJ36" s="26">
        <f t="shared" si="205"/>
        <v>0</v>
      </c>
      <c r="SNK36" s="26">
        <f t="shared" si="205"/>
        <v>0</v>
      </c>
      <c r="SNL36" s="26">
        <f t="shared" si="205"/>
        <v>357993.69349605299</v>
      </c>
      <c r="SNM36" s="26">
        <f t="shared" si="205"/>
        <v>0</v>
      </c>
      <c r="SNN36" s="26">
        <f t="shared" si="205"/>
        <v>0</v>
      </c>
      <c r="SNO36" s="26">
        <f t="shared" si="205"/>
        <v>0</v>
      </c>
      <c r="SNP36" s="26">
        <f t="shared" si="205"/>
        <v>0</v>
      </c>
      <c r="SNQ36" s="26">
        <f t="shared" si="205"/>
        <v>0</v>
      </c>
      <c r="SNR36" s="26">
        <f t="shared" si="205"/>
        <v>357993.69349605299</v>
      </c>
      <c r="SNS36" s="26">
        <f t="shared" si="205"/>
        <v>0</v>
      </c>
      <c r="SNT36" s="26">
        <f t="shared" si="205"/>
        <v>0</v>
      </c>
      <c r="SNU36" s="26">
        <f t="shared" si="205"/>
        <v>0</v>
      </c>
      <c r="SNV36" s="26">
        <f t="shared" si="205"/>
        <v>0</v>
      </c>
      <c r="SNW36" s="26">
        <f t="shared" si="205"/>
        <v>0</v>
      </c>
      <c r="SNX36" s="26">
        <f t="shared" si="205"/>
        <v>357993.69349605299</v>
      </c>
      <c r="SNY36" s="26">
        <f t="shared" si="205"/>
        <v>0</v>
      </c>
      <c r="SNZ36" s="26">
        <f t="shared" si="205"/>
        <v>0</v>
      </c>
      <c r="SOA36" s="26">
        <f t="shared" si="205"/>
        <v>0</v>
      </c>
      <c r="SOB36" s="26">
        <f t="shared" si="205"/>
        <v>0</v>
      </c>
      <c r="SOC36" s="26">
        <f t="shared" si="205"/>
        <v>0</v>
      </c>
      <c r="SOD36" s="26">
        <f t="shared" si="205"/>
        <v>357993.69349605299</v>
      </c>
      <c r="SOE36" s="26">
        <f t="shared" si="205"/>
        <v>0</v>
      </c>
      <c r="SOF36" s="26">
        <f t="shared" si="205"/>
        <v>0</v>
      </c>
      <c r="SOG36" s="26">
        <f t="shared" si="205"/>
        <v>0</v>
      </c>
      <c r="SOH36" s="26">
        <f t="shared" si="205"/>
        <v>0</v>
      </c>
      <c r="SOI36" s="26">
        <f t="shared" si="205"/>
        <v>0</v>
      </c>
      <c r="SOJ36" s="26">
        <f t="shared" si="205"/>
        <v>357993.69349605299</v>
      </c>
      <c r="SOK36" s="26">
        <f t="shared" si="205"/>
        <v>0</v>
      </c>
      <c r="SOL36" s="26">
        <f t="shared" si="205"/>
        <v>0</v>
      </c>
      <c r="SOM36" s="26">
        <f t="shared" si="205"/>
        <v>0</v>
      </c>
      <c r="SON36" s="26">
        <f t="shared" si="205"/>
        <v>0</v>
      </c>
      <c r="SOO36" s="26">
        <f t="shared" si="205"/>
        <v>0</v>
      </c>
      <c r="SOP36" s="26">
        <f t="shared" si="205"/>
        <v>357993.69349605299</v>
      </c>
      <c r="SOQ36" s="26">
        <f t="shared" si="205"/>
        <v>0</v>
      </c>
      <c r="SOR36" s="26">
        <f t="shared" si="205"/>
        <v>0</v>
      </c>
      <c r="SOS36" s="26">
        <f t="shared" si="205"/>
        <v>0</v>
      </c>
      <c r="SOT36" s="26">
        <f t="shared" si="205"/>
        <v>0</v>
      </c>
      <c r="SOU36" s="26">
        <f t="shared" si="205"/>
        <v>0</v>
      </c>
      <c r="SOV36" s="26">
        <f t="shared" si="205"/>
        <v>357993.69349605299</v>
      </c>
      <c r="SOW36" s="26">
        <f t="shared" ref="SOW36:SRH36" si="206">SUM(SOQ34:SOQ37)</f>
        <v>0</v>
      </c>
      <c r="SOX36" s="26">
        <f t="shared" si="206"/>
        <v>0</v>
      </c>
      <c r="SOY36" s="26">
        <f t="shared" si="206"/>
        <v>0</v>
      </c>
      <c r="SOZ36" s="26">
        <f t="shared" si="206"/>
        <v>0</v>
      </c>
      <c r="SPA36" s="26">
        <f t="shared" si="206"/>
        <v>0</v>
      </c>
      <c r="SPB36" s="26">
        <f t="shared" si="206"/>
        <v>357993.69349605299</v>
      </c>
      <c r="SPC36" s="26">
        <f t="shared" si="206"/>
        <v>0</v>
      </c>
      <c r="SPD36" s="26">
        <f t="shared" si="206"/>
        <v>0</v>
      </c>
      <c r="SPE36" s="26">
        <f t="shared" si="206"/>
        <v>0</v>
      </c>
      <c r="SPF36" s="26">
        <f t="shared" si="206"/>
        <v>0</v>
      </c>
      <c r="SPG36" s="26">
        <f t="shared" si="206"/>
        <v>0</v>
      </c>
      <c r="SPH36" s="26">
        <f t="shared" si="206"/>
        <v>357993.69349605299</v>
      </c>
      <c r="SPI36" s="26">
        <f t="shared" si="206"/>
        <v>0</v>
      </c>
      <c r="SPJ36" s="26">
        <f t="shared" si="206"/>
        <v>0</v>
      </c>
      <c r="SPK36" s="26">
        <f t="shared" si="206"/>
        <v>0</v>
      </c>
      <c r="SPL36" s="26">
        <f t="shared" si="206"/>
        <v>0</v>
      </c>
      <c r="SPM36" s="26">
        <f t="shared" si="206"/>
        <v>0</v>
      </c>
      <c r="SPN36" s="26">
        <f t="shared" si="206"/>
        <v>357993.69349605299</v>
      </c>
      <c r="SPO36" s="26">
        <f t="shared" si="206"/>
        <v>0</v>
      </c>
      <c r="SPP36" s="26">
        <f t="shared" si="206"/>
        <v>0</v>
      </c>
      <c r="SPQ36" s="26">
        <f t="shared" si="206"/>
        <v>0</v>
      </c>
      <c r="SPR36" s="26">
        <f t="shared" si="206"/>
        <v>0</v>
      </c>
      <c r="SPS36" s="26">
        <f t="shared" si="206"/>
        <v>0</v>
      </c>
      <c r="SPT36" s="26">
        <f t="shared" si="206"/>
        <v>357993.69349605299</v>
      </c>
      <c r="SPU36" s="26">
        <f t="shared" si="206"/>
        <v>0</v>
      </c>
      <c r="SPV36" s="26">
        <f t="shared" si="206"/>
        <v>0</v>
      </c>
      <c r="SPW36" s="26">
        <f t="shared" si="206"/>
        <v>0</v>
      </c>
      <c r="SPX36" s="26">
        <f t="shared" si="206"/>
        <v>0</v>
      </c>
      <c r="SPY36" s="26">
        <f t="shared" si="206"/>
        <v>0</v>
      </c>
      <c r="SPZ36" s="26">
        <f t="shared" si="206"/>
        <v>357993.69349605299</v>
      </c>
      <c r="SQA36" s="26">
        <f t="shared" si="206"/>
        <v>0</v>
      </c>
      <c r="SQB36" s="26">
        <f t="shared" si="206"/>
        <v>0</v>
      </c>
      <c r="SQC36" s="26">
        <f t="shared" si="206"/>
        <v>0</v>
      </c>
      <c r="SQD36" s="26">
        <f t="shared" si="206"/>
        <v>0</v>
      </c>
      <c r="SQE36" s="26">
        <f t="shared" si="206"/>
        <v>0</v>
      </c>
      <c r="SQF36" s="26">
        <f t="shared" si="206"/>
        <v>357993.69349605299</v>
      </c>
      <c r="SQG36" s="26">
        <f t="shared" si="206"/>
        <v>0</v>
      </c>
      <c r="SQH36" s="26">
        <f t="shared" si="206"/>
        <v>0</v>
      </c>
      <c r="SQI36" s="26">
        <f t="shared" si="206"/>
        <v>0</v>
      </c>
      <c r="SQJ36" s="26">
        <f t="shared" si="206"/>
        <v>0</v>
      </c>
      <c r="SQK36" s="26">
        <f t="shared" si="206"/>
        <v>0</v>
      </c>
      <c r="SQL36" s="26">
        <f t="shared" si="206"/>
        <v>357993.69349605299</v>
      </c>
      <c r="SQM36" s="26">
        <f t="shared" si="206"/>
        <v>0</v>
      </c>
      <c r="SQN36" s="26">
        <f t="shared" si="206"/>
        <v>0</v>
      </c>
      <c r="SQO36" s="26">
        <f t="shared" si="206"/>
        <v>0</v>
      </c>
      <c r="SQP36" s="26">
        <f t="shared" si="206"/>
        <v>0</v>
      </c>
      <c r="SQQ36" s="26">
        <f t="shared" si="206"/>
        <v>0</v>
      </c>
      <c r="SQR36" s="26">
        <f t="shared" si="206"/>
        <v>357993.69349605299</v>
      </c>
      <c r="SQS36" s="26">
        <f t="shared" si="206"/>
        <v>0</v>
      </c>
      <c r="SQT36" s="26">
        <f t="shared" si="206"/>
        <v>0</v>
      </c>
      <c r="SQU36" s="26">
        <f t="shared" si="206"/>
        <v>0</v>
      </c>
      <c r="SQV36" s="26">
        <f t="shared" si="206"/>
        <v>0</v>
      </c>
      <c r="SQW36" s="26">
        <f t="shared" si="206"/>
        <v>0</v>
      </c>
      <c r="SQX36" s="26">
        <f t="shared" si="206"/>
        <v>357993.69349605299</v>
      </c>
      <c r="SQY36" s="26">
        <f t="shared" si="206"/>
        <v>0</v>
      </c>
      <c r="SQZ36" s="26">
        <f t="shared" si="206"/>
        <v>0</v>
      </c>
      <c r="SRA36" s="26">
        <f t="shared" si="206"/>
        <v>0</v>
      </c>
      <c r="SRB36" s="26">
        <f t="shared" si="206"/>
        <v>0</v>
      </c>
      <c r="SRC36" s="26">
        <f t="shared" si="206"/>
        <v>0</v>
      </c>
      <c r="SRD36" s="26">
        <f t="shared" si="206"/>
        <v>357993.69349605299</v>
      </c>
      <c r="SRE36" s="26">
        <f t="shared" si="206"/>
        <v>0</v>
      </c>
      <c r="SRF36" s="26">
        <f t="shared" si="206"/>
        <v>0</v>
      </c>
      <c r="SRG36" s="26">
        <f t="shared" si="206"/>
        <v>0</v>
      </c>
      <c r="SRH36" s="26">
        <f t="shared" si="206"/>
        <v>0</v>
      </c>
      <c r="SRI36" s="26">
        <f t="shared" ref="SRI36:STT36" si="207">SUM(SRC34:SRC37)</f>
        <v>0</v>
      </c>
      <c r="SRJ36" s="26">
        <f t="shared" si="207"/>
        <v>357993.69349605299</v>
      </c>
      <c r="SRK36" s="26">
        <f t="shared" si="207"/>
        <v>0</v>
      </c>
      <c r="SRL36" s="26">
        <f t="shared" si="207"/>
        <v>0</v>
      </c>
      <c r="SRM36" s="26">
        <f t="shared" si="207"/>
        <v>0</v>
      </c>
      <c r="SRN36" s="26">
        <f t="shared" si="207"/>
        <v>0</v>
      </c>
      <c r="SRO36" s="26">
        <f t="shared" si="207"/>
        <v>0</v>
      </c>
      <c r="SRP36" s="26">
        <f t="shared" si="207"/>
        <v>357993.69349605299</v>
      </c>
      <c r="SRQ36" s="26">
        <f t="shared" si="207"/>
        <v>0</v>
      </c>
      <c r="SRR36" s="26">
        <f t="shared" si="207"/>
        <v>0</v>
      </c>
      <c r="SRS36" s="26">
        <f t="shared" si="207"/>
        <v>0</v>
      </c>
      <c r="SRT36" s="26">
        <f t="shared" si="207"/>
        <v>0</v>
      </c>
      <c r="SRU36" s="26">
        <f t="shared" si="207"/>
        <v>0</v>
      </c>
      <c r="SRV36" s="26">
        <f t="shared" si="207"/>
        <v>357993.69349605299</v>
      </c>
      <c r="SRW36" s="26">
        <f t="shared" si="207"/>
        <v>0</v>
      </c>
      <c r="SRX36" s="26">
        <f t="shared" si="207"/>
        <v>0</v>
      </c>
      <c r="SRY36" s="26">
        <f t="shared" si="207"/>
        <v>0</v>
      </c>
      <c r="SRZ36" s="26">
        <f t="shared" si="207"/>
        <v>0</v>
      </c>
      <c r="SSA36" s="26">
        <f t="shared" si="207"/>
        <v>0</v>
      </c>
      <c r="SSB36" s="26">
        <f t="shared" si="207"/>
        <v>357993.69349605299</v>
      </c>
      <c r="SSC36" s="26">
        <f t="shared" si="207"/>
        <v>0</v>
      </c>
      <c r="SSD36" s="26">
        <f t="shared" si="207"/>
        <v>0</v>
      </c>
      <c r="SSE36" s="26">
        <f t="shared" si="207"/>
        <v>0</v>
      </c>
      <c r="SSF36" s="26">
        <f t="shared" si="207"/>
        <v>0</v>
      </c>
      <c r="SSG36" s="26">
        <f t="shared" si="207"/>
        <v>0</v>
      </c>
      <c r="SSH36" s="26">
        <f t="shared" si="207"/>
        <v>357993.69349605299</v>
      </c>
      <c r="SSI36" s="26">
        <f t="shared" si="207"/>
        <v>0</v>
      </c>
      <c r="SSJ36" s="26">
        <f t="shared" si="207"/>
        <v>0</v>
      </c>
      <c r="SSK36" s="26">
        <f t="shared" si="207"/>
        <v>0</v>
      </c>
      <c r="SSL36" s="26">
        <f t="shared" si="207"/>
        <v>0</v>
      </c>
      <c r="SSM36" s="26">
        <f t="shared" si="207"/>
        <v>0</v>
      </c>
      <c r="SSN36" s="26">
        <f t="shared" si="207"/>
        <v>357993.69349605299</v>
      </c>
      <c r="SSO36" s="26">
        <f t="shared" si="207"/>
        <v>0</v>
      </c>
      <c r="SSP36" s="26">
        <f t="shared" si="207"/>
        <v>0</v>
      </c>
      <c r="SSQ36" s="26">
        <f t="shared" si="207"/>
        <v>0</v>
      </c>
      <c r="SSR36" s="26">
        <f t="shared" si="207"/>
        <v>0</v>
      </c>
      <c r="SSS36" s="26">
        <f t="shared" si="207"/>
        <v>0</v>
      </c>
      <c r="SST36" s="26">
        <f t="shared" si="207"/>
        <v>357993.69349605299</v>
      </c>
      <c r="SSU36" s="26">
        <f t="shared" si="207"/>
        <v>0</v>
      </c>
      <c r="SSV36" s="26">
        <f t="shared" si="207"/>
        <v>0</v>
      </c>
      <c r="SSW36" s="26">
        <f t="shared" si="207"/>
        <v>0</v>
      </c>
      <c r="SSX36" s="26">
        <f t="shared" si="207"/>
        <v>0</v>
      </c>
      <c r="SSY36" s="26">
        <f t="shared" si="207"/>
        <v>0</v>
      </c>
      <c r="SSZ36" s="26">
        <f t="shared" si="207"/>
        <v>357993.69349605299</v>
      </c>
      <c r="STA36" s="26">
        <f t="shared" si="207"/>
        <v>0</v>
      </c>
      <c r="STB36" s="26">
        <f t="shared" si="207"/>
        <v>0</v>
      </c>
      <c r="STC36" s="26">
        <f t="shared" si="207"/>
        <v>0</v>
      </c>
      <c r="STD36" s="26">
        <f t="shared" si="207"/>
        <v>0</v>
      </c>
      <c r="STE36" s="26">
        <f t="shared" si="207"/>
        <v>0</v>
      </c>
      <c r="STF36" s="26">
        <f t="shared" si="207"/>
        <v>357993.69349605299</v>
      </c>
      <c r="STG36" s="26">
        <f t="shared" si="207"/>
        <v>0</v>
      </c>
      <c r="STH36" s="26">
        <f t="shared" si="207"/>
        <v>0</v>
      </c>
      <c r="STI36" s="26">
        <f t="shared" si="207"/>
        <v>0</v>
      </c>
      <c r="STJ36" s="26">
        <f t="shared" si="207"/>
        <v>0</v>
      </c>
      <c r="STK36" s="26">
        <f t="shared" si="207"/>
        <v>0</v>
      </c>
      <c r="STL36" s="26">
        <f t="shared" si="207"/>
        <v>357993.69349605299</v>
      </c>
      <c r="STM36" s="26">
        <f t="shared" si="207"/>
        <v>0</v>
      </c>
      <c r="STN36" s="26">
        <f t="shared" si="207"/>
        <v>0</v>
      </c>
      <c r="STO36" s="26">
        <f t="shared" si="207"/>
        <v>0</v>
      </c>
      <c r="STP36" s="26">
        <f t="shared" si="207"/>
        <v>0</v>
      </c>
      <c r="STQ36" s="26">
        <f t="shared" si="207"/>
        <v>0</v>
      </c>
      <c r="STR36" s="26">
        <f t="shared" si="207"/>
        <v>357993.69349605299</v>
      </c>
      <c r="STS36" s="26">
        <f t="shared" si="207"/>
        <v>0</v>
      </c>
      <c r="STT36" s="26">
        <f t="shared" si="207"/>
        <v>0</v>
      </c>
      <c r="STU36" s="26">
        <f t="shared" ref="STU36:SWF36" si="208">SUM(STO34:STO37)</f>
        <v>0</v>
      </c>
      <c r="STV36" s="26">
        <f t="shared" si="208"/>
        <v>0</v>
      </c>
      <c r="STW36" s="26">
        <f t="shared" si="208"/>
        <v>0</v>
      </c>
      <c r="STX36" s="26">
        <f t="shared" si="208"/>
        <v>357993.69349605299</v>
      </c>
      <c r="STY36" s="26">
        <f t="shared" si="208"/>
        <v>0</v>
      </c>
      <c r="STZ36" s="26">
        <f t="shared" si="208"/>
        <v>0</v>
      </c>
      <c r="SUA36" s="26">
        <f t="shared" si="208"/>
        <v>0</v>
      </c>
      <c r="SUB36" s="26">
        <f t="shared" si="208"/>
        <v>0</v>
      </c>
      <c r="SUC36" s="26">
        <f t="shared" si="208"/>
        <v>0</v>
      </c>
      <c r="SUD36" s="26">
        <f t="shared" si="208"/>
        <v>357993.69349605299</v>
      </c>
      <c r="SUE36" s="26">
        <f t="shared" si="208"/>
        <v>0</v>
      </c>
      <c r="SUF36" s="26">
        <f t="shared" si="208"/>
        <v>0</v>
      </c>
      <c r="SUG36" s="26">
        <f t="shared" si="208"/>
        <v>0</v>
      </c>
      <c r="SUH36" s="26">
        <f t="shared" si="208"/>
        <v>0</v>
      </c>
      <c r="SUI36" s="26">
        <f t="shared" si="208"/>
        <v>0</v>
      </c>
      <c r="SUJ36" s="26">
        <f t="shared" si="208"/>
        <v>357993.69349605299</v>
      </c>
      <c r="SUK36" s="26">
        <f t="shared" si="208"/>
        <v>0</v>
      </c>
      <c r="SUL36" s="26">
        <f t="shared" si="208"/>
        <v>0</v>
      </c>
      <c r="SUM36" s="26">
        <f t="shared" si="208"/>
        <v>0</v>
      </c>
      <c r="SUN36" s="26">
        <f t="shared" si="208"/>
        <v>0</v>
      </c>
      <c r="SUO36" s="26">
        <f t="shared" si="208"/>
        <v>0</v>
      </c>
      <c r="SUP36" s="26">
        <f t="shared" si="208"/>
        <v>357993.69349605299</v>
      </c>
      <c r="SUQ36" s="26">
        <f t="shared" si="208"/>
        <v>0</v>
      </c>
      <c r="SUR36" s="26">
        <f t="shared" si="208"/>
        <v>0</v>
      </c>
      <c r="SUS36" s="26">
        <f t="shared" si="208"/>
        <v>0</v>
      </c>
      <c r="SUT36" s="26">
        <f t="shared" si="208"/>
        <v>0</v>
      </c>
      <c r="SUU36" s="26">
        <f t="shared" si="208"/>
        <v>0</v>
      </c>
      <c r="SUV36" s="26">
        <f t="shared" si="208"/>
        <v>357993.69349605299</v>
      </c>
      <c r="SUW36" s="26">
        <f t="shared" si="208"/>
        <v>0</v>
      </c>
      <c r="SUX36" s="26">
        <f t="shared" si="208"/>
        <v>0</v>
      </c>
      <c r="SUY36" s="26">
        <f t="shared" si="208"/>
        <v>0</v>
      </c>
      <c r="SUZ36" s="26">
        <f t="shared" si="208"/>
        <v>0</v>
      </c>
      <c r="SVA36" s="26">
        <f t="shared" si="208"/>
        <v>0</v>
      </c>
      <c r="SVB36" s="26">
        <f t="shared" si="208"/>
        <v>357993.69349605299</v>
      </c>
      <c r="SVC36" s="26">
        <f t="shared" si="208"/>
        <v>0</v>
      </c>
      <c r="SVD36" s="26">
        <f t="shared" si="208"/>
        <v>0</v>
      </c>
      <c r="SVE36" s="26">
        <f t="shared" si="208"/>
        <v>0</v>
      </c>
      <c r="SVF36" s="26">
        <f t="shared" si="208"/>
        <v>0</v>
      </c>
      <c r="SVG36" s="26">
        <f t="shared" si="208"/>
        <v>0</v>
      </c>
      <c r="SVH36" s="26">
        <f t="shared" si="208"/>
        <v>357993.69349605299</v>
      </c>
      <c r="SVI36" s="26">
        <f t="shared" si="208"/>
        <v>0</v>
      </c>
      <c r="SVJ36" s="26">
        <f t="shared" si="208"/>
        <v>0</v>
      </c>
      <c r="SVK36" s="26">
        <f t="shared" si="208"/>
        <v>0</v>
      </c>
      <c r="SVL36" s="26">
        <f t="shared" si="208"/>
        <v>0</v>
      </c>
      <c r="SVM36" s="26">
        <f t="shared" si="208"/>
        <v>0</v>
      </c>
      <c r="SVN36" s="26">
        <f t="shared" si="208"/>
        <v>357993.69349605299</v>
      </c>
      <c r="SVO36" s="26">
        <f t="shared" si="208"/>
        <v>0</v>
      </c>
      <c r="SVP36" s="26">
        <f t="shared" si="208"/>
        <v>0</v>
      </c>
      <c r="SVQ36" s="26">
        <f t="shared" si="208"/>
        <v>0</v>
      </c>
      <c r="SVR36" s="26">
        <f t="shared" si="208"/>
        <v>0</v>
      </c>
      <c r="SVS36" s="26">
        <f t="shared" si="208"/>
        <v>0</v>
      </c>
      <c r="SVT36" s="26">
        <f t="shared" si="208"/>
        <v>357993.69349605299</v>
      </c>
      <c r="SVU36" s="26">
        <f t="shared" si="208"/>
        <v>0</v>
      </c>
      <c r="SVV36" s="26">
        <f t="shared" si="208"/>
        <v>0</v>
      </c>
      <c r="SVW36" s="26">
        <f t="shared" si="208"/>
        <v>0</v>
      </c>
      <c r="SVX36" s="26">
        <f t="shared" si="208"/>
        <v>0</v>
      </c>
      <c r="SVY36" s="26">
        <f t="shared" si="208"/>
        <v>0</v>
      </c>
      <c r="SVZ36" s="26">
        <f t="shared" si="208"/>
        <v>357993.69349605299</v>
      </c>
      <c r="SWA36" s="26">
        <f t="shared" si="208"/>
        <v>0</v>
      </c>
      <c r="SWB36" s="26">
        <f t="shared" si="208"/>
        <v>0</v>
      </c>
      <c r="SWC36" s="26">
        <f t="shared" si="208"/>
        <v>0</v>
      </c>
      <c r="SWD36" s="26">
        <f t="shared" si="208"/>
        <v>0</v>
      </c>
      <c r="SWE36" s="26">
        <f t="shared" si="208"/>
        <v>0</v>
      </c>
      <c r="SWF36" s="26">
        <f t="shared" si="208"/>
        <v>357993.69349605299</v>
      </c>
      <c r="SWG36" s="26">
        <f t="shared" ref="SWG36:SYR36" si="209">SUM(SWA34:SWA37)</f>
        <v>0</v>
      </c>
      <c r="SWH36" s="26">
        <f t="shared" si="209"/>
        <v>0</v>
      </c>
      <c r="SWI36" s="26">
        <f t="shared" si="209"/>
        <v>0</v>
      </c>
      <c r="SWJ36" s="26">
        <f t="shared" si="209"/>
        <v>0</v>
      </c>
      <c r="SWK36" s="26">
        <f t="shared" si="209"/>
        <v>0</v>
      </c>
      <c r="SWL36" s="26">
        <f t="shared" si="209"/>
        <v>357993.69349605299</v>
      </c>
      <c r="SWM36" s="26">
        <f t="shared" si="209"/>
        <v>0</v>
      </c>
      <c r="SWN36" s="26">
        <f t="shared" si="209"/>
        <v>0</v>
      </c>
      <c r="SWO36" s="26">
        <f t="shared" si="209"/>
        <v>0</v>
      </c>
      <c r="SWP36" s="26">
        <f t="shared" si="209"/>
        <v>0</v>
      </c>
      <c r="SWQ36" s="26">
        <f t="shared" si="209"/>
        <v>0</v>
      </c>
      <c r="SWR36" s="26">
        <f t="shared" si="209"/>
        <v>357993.69349605299</v>
      </c>
      <c r="SWS36" s="26">
        <f t="shared" si="209"/>
        <v>0</v>
      </c>
      <c r="SWT36" s="26">
        <f t="shared" si="209"/>
        <v>0</v>
      </c>
      <c r="SWU36" s="26">
        <f t="shared" si="209"/>
        <v>0</v>
      </c>
      <c r="SWV36" s="26">
        <f t="shared" si="209"/>
        <v>0</v>
      </c>
      <c r="SWW36" s="26">
        <f t="shared" si="209"/>
        <v>0</v>
      </c>
      <c r="SWX36" s="26">
        <f t="shared" si="209"/>
        <v>357993.69349605299</v>
      </c>
      <c r="SWY36" s="26">
        <f t="shared" si="209"/>
        <v>0</v>
      </c>
      <c r="SWZ36" s="26">
        <f t="shared" si="209"/>
        <v>0</v>
      </c>
      <c r="SXA36" s="26">
        <f t="shared" si="209"/>
        <v>0</v>
      </c>
      <c r="SXB36" s="26">
        <f t="shared" si="209"/>
        <v>0</v>
      </c>
      <c r="SXC36" s="26">
        <f t="shared" si="209"/>
        <v>0</v>
      </c>
      <c r="SXD36" s="26">
        <f t="shared" si="209"/>
        <v>357993.69349605299</v>
      </c>
      <c r="SXE36" s="26">
        <f t="shared" si="209"/>
        <v>0</v>
      </c>
      <c r="SXF36" s="26">
        <f t="shared" si="209"/>
        <v>0</v>
      </c>
      <c r="SXG36" s="26">
        <f t="shared" si="209"/>
        <v>0</v>
      </c>
      <c r="SXH36" s="26">
        <f t="shared" si="209"/>
        <v>0</v>
      </c>
      <c r="SXI36" s="26">
        <f t="shared" si="209"/>
        <v>0</v>
      </c>
      <c r="SXJ36" s="26">
        <f t="shared" si="209"/>
        <v>357993.69349605299</v>
      </c>
      <c r="SXK36" s="26">
        <f t="shared" si="209"/>
        <v>0</v>
      </c>
      <c r="SXL36" s="26">
        <f t="shared" si="209"/>
        <v>0</v>
      </c>
      <c r="SXM36" s="26">
        <f t="shared" si="209"/>
        <v>0</v>
      </c>
      <c r="SXN36" s="26">
        <f t="shared" si="209"/>
        <v>0</v>
      </c>
      <c r="SXO36" s="26">
        <f t="shared" si="209"/>
        <v>0</v>
      </c>
      <c r="SXP36" s="26">
        <f t="shared" si="209"/>
        <v>357993.69349605299</v>
      </c>
      <c r="SXQ36" s="26">
        <f t="shared" si="209"/>
        <v>0</v>
      </c>
      <c r="SXR36" s="26">
        <f t="shared" si="209"/>
        <v>0</v>
      </c>
      <c r="SXS36" s="26">
        <f t="shared" si="209"/>
        <v>0</v>
      </c>
      <c r="SXT36" s="26">
        <f t="shared" si="209"/>
        <v>0</v>
      </c>
      <c r="SXU36" s="26">
        <f t="shared" si="209"/>
        <v>0</v>
      </c>
      <c r="SXV36" s="26">
        <f t="shared" si="209"/>
        <v>357993.69349605299</v>
      </c>
      <c r="SXW36" s="26">
        <f t="shared" si="209"/>
        <v>0</v>
      </c>
      <c r="SXX36" s="26">
        <f t="shared" si="209"/>
        <v>0</v>
      </c>
      <c r="SXY36" s="26">
        <f t="shared" si="209"/>
        <v>0</v>
      </c>
      <c r="SXZ36" s="26">
        <f t="shared" si="209"/>
        <v>0</v>
      </c>
      <c r="SYA36" s="26">
        <f t="shared" si="209"/>
        <v>0</v>
      </c>
      <c r="SYB36" s="26">
        <f t="shared" si="209"/>
        <v>357993.69349605299</v>
      </c>
      <c r="SYC36" s="26">
        <f t="shared" si="209"/>
        <v>0</v>
      </c>
      <c r="SYD36" s="26">
        <f t="shared" si="209"/>
        <v>0</v>
      </c>
      <c r="SYE36" s="26">
        <f t="shared" si="209"/>
        <v>0</v>
      </c>
      <c r="SYF36" s="26">
        <f t="shared" si="209"/>
        <v>0</v>
      </c>
      <c r="SYG36" s="26">
        <f t="shared" si="209"/>
        <v>0</v>
      </c>
      <c r="SYH36" s="26">
        <f t="shared" si="209"/>
        <v>357993.69349605299</v>
      </c>
      <c r="SYI36" s="26">
        <f t="shared" si="209"/>
        <v>0</v>
      </c>
      <c r="SYJ36" s="26">
        <f t="shared" si="209"/>
        <v>0</v>
      </c>
      <c r="SYK36" s="26">
        <f t="shared" si="209"/>
        <v>0</v>
      </c>
      <c r="SYL36" s="26">
        <f t="shared" si="209"/>
        <v>0</v>
      </c>
      <c r="SYM36" s="26">
        <f t="shared" si="209"/>
        <v>0</v>
      </c>
      <c r="SYN36" s="26">
        <f t="shared" si="209"/>
        <v>357993.69349605299</v>
      </c>
      <c r="SYO36" s="26">
        <f t="shared" si="209"/>
        <v>0</v>
      </c>
      <c r="SYP36" s="26">
        <f t="shared" si="209"/>
        <v>0</v>
      </c>
      <c r="SYQ36" s="26">
        <f t="shared" si="209"/>
        <v>0</v>
      </c>
      <c r="SYR36" s="26">
        <f t="shared" si="209"/>
        <v>0</v>
      </c>
      <c r="SYS36" s="26">
        <f t="shared" ref="SYS36:TBD36" si="210">SUM(SYM34:SYM37)</f>
        <v>0</v>
      </c>
      <c r="SYT36" s="26">
        <f t="shared" si="210"/>
        <v>357993.69349605299</v>
      </c>
      <c r="SYU36" s="26">
        <f t="shared" si="210"/>
        <v>0</v>
      </c>
      <c r="SYV36" s="26">
        <f t="shared" si="210"/>
        <v>0</v>
      </c>
      <c r="SYW36" s="26">
        <f t="shared" si="210"/>
        <v>0</v>
      </c>
      <c r="SYX36" s="26">
        <f t="shared" si="210"/>
        <v>0</v>
      </c>
      <c r="SYY36" s="26">
        <f t="shared" si="210"/>
        <v>0</v>
      </c>
      <c r="SYZ36" s="26">
        <f t="shared" si="210"/>
        <v>357993.69349605299</v>
      </c>
      <c r="SZA36" s="26">
        <f t="shared" si="210"/>
        <v>0</v>
      </c>
      <c r="SZB36" s="26">
        <f t="shared" si="210"/>
        <v>0</v>
      </c>
      <c r="SZC36" s="26">
        <f t="shared" si="210"/>
        <v>0</v>
      </c>
      <c r="SZD36" s="26">
        <f t="shared" si="210"/>
        <v>0</v>
      </c>
      <c r="SZE36" s="26">
        <f t="shared" si="210"/>
        <v>0</v>
      </c>
      <c r="SZF36" s="26">
        <f t="shared" si="210"/>
        <v>357993.69349605299</v>
      </c>
      <c r="SZG36" s="26">
        <f t="shared" si="210"/>
        <v>0</v>
      </c>
      <c r="SZH36" s="26">
        <f t="shared" si="210"/>
        <v>0</v>
      </c>
      <c r="SZI36" s="26">
        <f t="shared" si="210"/>
        <v>0</v>
      </c>
      <c r="SZJ36" s="26">
        <f t="shared" si="210"/>
        <v>0</v>
      </c>
      <c r="SZK36" s="26">
        <f t="shared" si="210"/>
        <v>0</v>
      </c>
      <c r="SZL36" s="26">
        <f t="shared" si="210"/>
        <v>357993.69349605299</v>
      </c>
      <c r="SZM36" s="26">
        <f t="shared" si="210"/>
        <v>0</v>
      </c>
      <c r="SZN36" s="26">
        <f t="shared" si="210"/>
        <v>0</v>
      </c>
      <c r="SZO36" s="26">
        <f t="shared" si="210"/>
        <v>0</v>
      </c>
      <c r="SZP36" s="26">
        <f t="shared" si="210"/>
        <v>0</v>
      </c>
      <c r="SZQ36" s="26">
        <f t="shared" si="210"/>
        <v>0</v>
      </c>
      <c r="SZR36" s="26">
        <f t="shared" si="210"/>
        <v>357993.69349605299</v>
      </c>
      <c r="SZS36" s="26">
        <f t="shared" si="210"/>
        <v>0</v>
      </c>
      <c r="SZT36" s="26">
        <f t="shared" si="210"/>
        <v>0</v>
      </c>
      <c r="SZU36" s="26">
        <f t="shared" si="210"/>
        <v>0</v>
      </c>
      <c r="SZV36" s="26">
        <f t="shared" si="210"/>
        <v>0</v>
      </c>
      <c r="SZW36" s="26">
        <f t="shared" si="210"/>
        <v>0</v>
      </c>
      <c r="SZX36" s="26">
        <f t="shared" si="210"/>
        <v>357993.69349605299</v>
      </c>
      <c r="SZY36" s="26">
        <f t="shared" si="210"/>
        <v>0</v>
      </c>
      <c r="SZZ36" s="26">
        <f t="shared" si="210"/>
        <v>0</v>
      </c>
      <c r="TAA36" s="26">
        <f t="shared" si="210"/>
        <v>0</v>
      </c>
      <c r="TAB36" s="26">
        <f t="shared" si="210"/>
        <v>0</v>
      </c>
      <c r="TAC36" s="26">
        <f t="shared" si="210"/>
        <v>0</v>
      </c>
      <c r="TAD36" s="26">
        <f t="shared" si="210"/>
        <v>357993.69349605299</v>
      </c>
      <c r="TAE36" s="26">
        <f t="shared" si="210"/>
        <v>0</v>
      </c>
      <c r="TAF36" s="26">
        <f t="shared" si="210"/>
        <v>0</v>
      </c>
      <c r="TAG36" s="26">
        <f t="shared" si="210"/>
        <v>0</v>
      </c>
      <c r="TAH36" s="26">
        <f t="shared" si="210"/>
        <v>0</v>
      </c>
      <c r="TAI36" s="26">
        <f t="shared" si="210"/>
        <v>0</v>
      </c>
      <c r="TAJ36" s="26">
        <f t="shared" si="210"/>
        <v>357993.69349605299</v>
      </c>
      <c r="TAK36" s="26">
        <f t="shared" si="210"/>
        <v>0</v>
      </c>
      <c r="TAL36" s="26">
        <f t="shared" si="210"/>
        <v>0</v>
      </c>
      <c r="TAM36" s="26">
        <f t="shared" si="210"/>
        <v>0</v>
      </c>
      <c r="TAN36" s="26">
        <f t="shared" si="210"/>
        <v>0</v>
      </c>
      <c r="TAO36" s="26">
        <f t="shared" si="210"/>
        <v>0</v>
      </c>
      <c r="TAP36" s="26">
        <f t="shared" si="210"/>
        <v>357993.69349605299</v>
      </c>
      <c r="TAQ36" s="26">
        <f t="shared" si="210"/>
        <v>0</v>
      </c>
      <c r="TAR36" s="26">
        <f t="shared" si="210"/>
        <v>0</v>
      </c>
      <c r="TAS36" s="26">
        <f t="shared" si="210"/>
        <v>0</v>
      </c>
      <c r="TAT36" s="26">
        <f t="shared" si="210"/>
        <v>0</v>
      </c>
      <c r="TAU36" s="26">
        <f t="shared" si="210"/>
        <v>0</v>
      </c>
      <c r="TAV36" s="26">
        <f t="shared" si="210"/>
        <v>357993.69349605299</v>
      </c>
      <c r="TAW36" s="26">
        <f t="shared" si="210"/>
        <v>0</v>
      </c>
      <c r="TAX36" s="26">
        <f t="shared" si="210"/>
        <v>0</v>
      </c>
      <c r="TAY36" s="26">
        <f t="shared" si="210"/>
        <v>0</v>
      </c>
      <c r="TAZ36" s="26">
        <f t="shared" si="210"/>
        <v>0</v>
      </c>
      <c r="TBA36" s="26">
        <f t="shared" si="210"/>
        <v>0</v>
      </c>
      <c r="TBB36" s="26">
        <f t="shared" si="210"/>
        <v>357993.69349605299</v>
      </c>
      <c r="TBC36" s="26">
        <f t="shared" si="210"/>
        <v>0</v>
      </c>
      <c r="TBD36" s="26">
        <f t="shared" si="210"/>
        <v>0</v>
      </c>
      <c r="TBE36" s="26">
        <f t="shared" ref="TBE36:TDP36" si="211">SUM(TAY34:TAY37)</f>
        <v>0</v>
      </c>
      <c r="TBF36" s="26">
        <f t="shared" si="211"/>
        <v>0</v>
      </c>
      <c r="TBG36" s="26">
        <f t="shared" si="211"/>
        <v>0</v>
      </c>
      <c r="TBH36" s="26">
        <f t="shared" si="211"/>
        <v>357993.69349605299</v>
      </c>
      <c r="TBI36" s="26">
        <f t="shared" si="211"/>
        <v>0</v>
      </c>
      <c r="TBJ36" s="26">
        <f t="shared" si="211"/>
        <v>0</v>
      </c>
      <c r="TBK36" s="26">
        <f t="shared" si="211"/>
        <v>0</v>
      </c>
      <c r="TBL36" s="26">
        <f t="shared" si="211"/>
        <v>0</v>
      </c>
      <c r="TBM36" s="26">
        <f t="shared" si="211"/>
        <v>0</v>
      </c>
      <c r="TBN36" s="26">
        <f t="shared" si="211"/>
        <v>357993.69349605299</v>
      </c>
      <c r="TBO36" s="26">
        <f t="shared" si="211"/>
        <v>0</v>
      </c>
      <c r="TBP36" s="26">
        <f t="shared" si="211"/>
        <v>0</v>
      </c>
      <c r="TBQ36" s="26">
        <f t="shared" si="211"/>
        <v>0</v>
      </c>
      <c r="TBR36" s="26">
        <f t="shared" si="211"/>
        <v>0</v>
      </c>
      <c r="TBS36" s="26">
        <f t="shared" si="211"/>
        <v>0</v>
      </c>
      <c r="TBT36" s="26">
        <f t="shared" si="211"/>
        <v>357993.69349605299</v>
      </c>
      <c r="TBU36" s="26">
        <f t="shared" si="211"/>
        <v>0</v>
      </c>
      <c r="TBV36" s="26">
        <f t="shared" si="211"/>
        <v>0</v>
      </c>
      <c r="TBW36" s="26">
        <f t="shared" si="211"/>
        <v>0</v>
      </c>
      <c r="TBX36" s="26">
        <f t="shared" si="211"/>
        <v>0</v>
      </c>
      <c r="TBY36" s="26">
        <f t="shared" si="211"/>
        <v>0</v>
      </c>
      <c r="TBZ36" s="26">
        <f t="shared" si="211"/>
        <v>357993.69349605299</v>
      </c>
      <c r="TCA36" s="26">
        <f t="shared" si="211"/>
        <v>0</v>
      </c>
      <c r="TCB36" s="26">
        <f t="shared" si="211"/>
        <v>0</v>
      </c>
      <c r="TCC36" s="26">
        <f t="shared" si="211"/>
        <v>0</v>
      </c>
      <c r="TCD36" s="26">
        <f t="shared" si="211"/>
        <v>0</v>
      </c>
      <c r="TCE36" s="26">
        <f t="shared" si="211"/>
        <v>0</v>
      </c>
      <c r="TCF36" s="26">
        <f t="shared" si="211"/>
        <v>357993.69349605299</v>
      </c>
      <c r="TCG36" s="26">
        <f t="shared" si="211"/>
        <v>0</v>
      </c>
      <c r="TCH36" s="26">
        <f t="shared" si="211"/>
        <v>0</v>
      </c>
      <c r="TCI36" s="26">
        <f t="shared" si="211"/>
        <v>0</v>
      </c>
      <c r="TCJ36" s="26">
        <f t="shared" si="211"/>
        <v>0</v>
      </c>
      <c r="TCK36" s="26">
        <f t="shared" si="211"/>
        <v>0</v>
      </c>
      <c r="TCL36" s="26">
        <f t="shared" si="211"/>
        <v>357993.69349605299</v>
      </c>
      <c r="TCM36" s="26">
        <f t="shared" si="211"/>
        <v>0</v>
      </c>
      <c r="TCN36" s="26">
        <f t="shared" si="211"/>
        <v>0</v>
      </c>
      <c r="TCO36" s="26">
        <f t="shared" si="211"/>
        <v>0</v>
      </c>
      <c r="TCP36" s="26">
        <f t="shared" si="211"/>
        <v>0</v>
      </c>
      <c r="TCQ36" s="26">
        <f t="shared" si="211"/>
        <v>0</v>
      </c>
      <c r="TCR36" s="26">
        <f t="shared" si="211"/>
        <v>357993.69349605299</v>
      </c>
      <c r="TCS36" s="26">
        <f t="shared" si="211"/>
        <v>0</v>
      </c>
      <c r="TCT36" s="26">
        <f t="shared" si="211"/>
        <v>0</v>
      </c>
      <c r="TCU36" s="26">
        <f t="shared" si="211"/>
        <v>0</v>
      </c>
      <c r="TCV36" s="26">
        <f t="shared" si="211"/>
        <v>0</v>
      </c>
      <c r="TCW36" s="26">
        <f t="shared" si="211"/>
        <v>0</v>
      </c>
      <c r="TCX36" s="26">
        <f t="shared" si="211"/>
        <v>357993.69349605299</v>
      </c>
      <c r="TCY36" s="26">
        <f t="shared" si="211"/>
        <v>0</v>
      </c>
      <c r="TCZ36" s="26">
        <f t="shared" si="211"/>
        <v>0</v>
      </c>
      <c r="TDA36" s="26">
        <f t="shared" si="211"/>
        <v>0</v>
      </c>
      <c r="TDB36" s="26">
        <f t="shared" si="211"/>
        <v>0</v>
      </c>
      <c r="TDC36" s="26">
        <f t="shared" si="211"/>
        <v>0</v>
      </c>
      <c r="TDD36" s="26">
        <f t="shared" si="211"/>
        <v>357993.69349605299</v>
      </c>
      <c r="TDE36" s="26">
        <f t="shared" si="211"/>
        <v>0</v>
      </c>
      <c r="TDF36" s="26">
        <f t="shared" si="211"/>
        <v>0</v>
      </c>
      <c r="TDG36" s="26">
        <f t="shared" si="211"/>
        <v>0</v>
      </c>
      <c r="TDH36" s="26">
        <f t="shared" si="211"/>
        <v>0</v>
      </c>
      <c r="TDI36" s="26">
        <f t="shared" si="211"/>
        <v>0</v>
      </c>
      <c r="TDJ36" s="26">
        <f t="shared" si="211"/>
        <v>357993.69349605299</v>
      </c>
      <c r="TDK36" s="26">
        <f t="shared" si="211"/>
        <v>0</v>
      </c>
      <c r="TDL36" s="26">
        <f t="shared" si="211"/>
        <v>0</v>
      </c>
      <c r="TDM36" s="26">
        <f t="shared" si="211"/>
        <v>0</v>
      </c>
      <c r="TDN36" s="26">
        <f t="shared" si="211"/>
        <v>0</v>
      </c>
      <c r="TDO36" s="26">
        <f t="shared" si="211"/>
        <v>0</v>
      </c>
      <c r="TDP36" s="26">
        <f t="shared" si="211"/>
        <v>357993.69349605299</v>
      </c>
      <c r="TDQ36" s="26">
        <f t="shared" ref="TDQ36:TGB36" si="212">SUM(TDK34:TDK37)</f>
        <v>0</v>
      </c>
      <c r="TDR36" s="26">
        <f t="shared" si="212"/>
        <v>0</v>
      </c>
      <c r="TDS36" s="26">
        <f t="shared" si="212"/>
        <v>0</v>
      </c>
      <c r="TDT36" s="26">
        <f t="shared" si="212"/>
        <v>0</v>
      </c>
      <c r="TDU36" s="26">
        <f t="shared" si="212"/>
        <v>0</v>
      </c>
      <c r="TDV36" s="26">
        <f t="shared" si="212"/>
        <v>357993.69349605299</v>
      </c>
      <c r="TDW36" s="26">
        <f t="shared" si="212"/>
        <v>0</v>
      </c>
      <c r="TDX36" s="26">
        <f t="shared" si="212"/>
        <v>0</v>
      </c>
      <c r="TDY36" s="26">
        <f t="shared" si="212"/>
        <v>0</v>
      </c>
      <c r="TDZ36" s="26">
        <f t="shared" si="212"/>
        <v>0</v>
      </c>
      <c r="TEA36" s="26">
        <f t="shared" si="212"/>
        <v>0</v>
      </c>
      <c r="TEB36" s="26">
        <f t="shared" si="212"/>
        <v>357993.69349605299</v>
      </c>
      <c r="TEC36" s="26">
        <f t="shared" si="212"/>
        <v>0</v>
      </c>
      <c r="TED36" s="26">
        <f t="shared" si="212"/>
        <v>0</v>
      </c>
      <c r="TEE36" s="26">
        <f t="shared" si="212"/>
        <v>0</v>
      </c>
      <c r="TEF36" s="26">
        <f t="shared" si="212"/>
        <v>0</v>
      </c>
      <c r="TEG36" s="26">
        <f t="shared" si="212"/>
        <v>0</v>
      </c>
      <c r="TEH36" s="26">
        <f t="shared" si="212"/>
        <v>357993.69349605299</v>
      </c>
      <c r="TEI36" s="26">
        <f t="shared" si="212"/>
        <v>0</v>
      </c>
      <c r="TEJ36" s="26">
        <f t="shared" si="212"/>
        <v>0</v>
      </c>
      <c r="TEK36" s="26">
        <f t="shared" si="212"/>
        <v>0</v>
      </c>
      <c r="TEL36" s="26">
        <f t="shared" si="212"/>
        <v>0</v>
      </c>
      <c r="TEM36" s="26">
        <f t="shared" si="212"/>
        <v>0</v>
      </c>
      <c r="TEN36" s="26">
        <f t="shared" si="212"/>
        <v>357993.69349605299</v>
      </c>
      <c r="TEO36" s="26">
        <f t="shared" si="212"/>
        <v>0</v>
      </c>
      <c r="TEP36" s="26">
        <f t="shared" si="212"/>
        <v>0</v>
      </c>
      <c r="TEQ36" s="26">
        <f t="shared" si="212"/>
        <v>0</v>
      </c>
      <c r="TER36" s="26">
        <f t="shared" si="212"/>
        <v>0</v>
      </c>
      <c r="TES36" s="26">
        <f t="shared" si="212"/>
        <v>0</v>
      </c>
      <c r="TET36" s="26">
        <f t="shared" si="212"/>
        <v>357993.69349605299</v>
      </c>
      <c r="TEU36" s="26">
        <f t="shared" si="212"/>
        <v>0</v>
      </c>
      <c r="TEV36" s="26">
        <f t="shared" si="212"/>
        <v>0</v>
      </c>
      <c r="TEW36" s="26">
        <f t="shared" si="212"/>
        <v>0</v>
      </c>
      <c r="TEX36" s="26">
        <f t="shared" si="212"/>
        <v>0</v>
      </c>
      <c r="TEY36" s="26">
        <f t="shared" si="212"/>
        <v>0</v>
      </c>
      <c r="TEZ36" s="26">
        <f t="shared" si="212"/>
        <v>357993.69349605299</v>
      </c>
      <c r="TFA36" s="26">
        <f t="shared" si="212"/>
        <v>0</v>
      </c>
      <c r="TFB36" s="26">
        <f t="shared" si="212"/>
        <v>0</v>
      </c>
      <c r="TFC36" s="26">
        <f t="shared" si="212"/>
        <v>0</v>
      </c>
      <c r="TFD36" s="26">
        <f t="shared" si="212"/>
        <v>0</v>
      </c>
      <c r="TFE36" s="26">
        <f t="shared" si="212"/>
        <v>0</v>
      </c>
      <c r="TFF36" s="26">
        <f t="shared" si="212"/>
        <v>357993.69349605299</v>
      </c>
      <c r="TFG36" s="26">
        <f t="shared" si="212"/>
        <v>0</v>
      </c>
      <c r="TFH36" s="26">
        <f t="shared" si="212"/>
        <v>0</v>
      </c>
      <c r="TFI36" s="26">
        <f t="shared" si="212"/>
        <v>0</v>
      </c>
      <c r="TFJ36" s="26">
        <f t="shared" si="212"/>
        <v>0</v>
      </c>
      <c r="TFK36" s="26">
        <f t="shared" si="212"/>
        <v>0</v>
      </c>
      <c r="TFL36" s="26">
        <f t="shared" si="212"/>
        <v>357993.69349605299</v>
      </c>
      <c r="TFM36" s="26">
        <f t="shared" si="212"/>
        <v>0</v>
      </c>
      <c r="TFN36" s="26">
        <f t="shared" si="212"/>
        <v>0</v>
      </c>
      <c r="TFO36" s="26">
        <f t="shared" si="212"/>
        <v>0</v>
      </c>
      <c r="TFP36" s="26">
        <f t="shared" si="212"/>
        <v>0</v>
      </c>
      <c r="TFQ36" s="26">
        <f t="shared" si="212"/>
        <v>0</v>
      </c>
      <c r="TFR36" s="26">
        <f t="shared" si="212"/>
        <v>357993.69349605299</v>
      </c>
      <c r="TFS36" s="26">
        <f t="shared" si="212"/>
        <v>0</v>
      </c>
      <c r="TFT36" s="26">
        <f t="shared" si="212"/>
        <v>0</v>
      </c>
      <c r="TFU36" s="26">
        <f t="shared" si="212"/>
        <v>0</v>
      </c>
      <c r="TFV36" s="26">
        <f t="shared" si="212"/>
        <v>0</v>
      </c>
      <c r="TFW36" s="26">
        <f t="shared" si="212"/>
        <v>0</v>
      </c>
      <c r="TFX36" s="26">
        <f t="shared" si="212"/>
        <v>357993.69349605299</v>
      </c>
      <c r="TFY36" s="26">
        <f t="shared" si="212"/>
        <v>0</v>
      </c>
      <c r="TFZ36" s="26">
        <f t="shared" si="212"/>
        <v>0</v>
      </c>
      <c r="TGA36" s="26">
        <f t="shared" si="212"/>
        <v>0</v>
      </c>
      <c r="TGB36" s="26">
        <f t="shared" si="212"/>
        <v>0</v>
      </c>
      <c r="TGC36" s="26">
        <f t="shared" ref="TGC36:TIN36" si="213">SUM(TFW34:TFW37)</f>
        <v>0</v>
      </c>
      <c r="TGD36" s="26">
        <f t="shared" si="213"/>
        <v>357993.69349605299</v>
      </c>
      <c r="TGE36" s="26">
        <f t="shared" si="213"/>
        <v>0</v>
      </c>
      <c r="TGF36" s="26">
        <f t="shared" si="213"/>
        <v>0</v>
      </c>
      <c r="TGG36" s="26">
        <f t="shared" si="213"/>
        <v>0</v>
      </c>
      <c r="TGH36" s="26">
        <f t="shared" si="213"/>
        <v>0</v>
      </c>
      <c r="TGI36" s="26">
        <f t="shared" si="213"/>
        <v>0</v>
      </c>
      <c r="TGJ36" s="26">
        <f t="shared" si="213"/>
        <v>357993.69349605299</v>
      </c>
      <c r="TGK36" s="26">
        <f t="shared" si="213"/>
        <v>0</v>
      </c>
      <c r="TGL36" s="26">
        <f t="shared" si="213"/>
        <v>0</v>
      </c>
      <c r="TGM36" s="26">
        <f t="shared" si="213"/>
        <v>0</v>
      </c>
      <c r="TGN36" s="26">
        <f t="shared" si="213"/>
        <v>0</v>
      </c>
      <c r="TGO36" s="26">
        <f t="shared" si="213"/>
        <v>0</v>
      </c>
      <c r="TGP36" s="26">
        <f t="shared" si="213"/>
        <v>357993.69349605299</v>
      </c>
      <c r="TGQ36" s="26">
        <f t="shared" si="213"/>
        <v>0</v>
      </c>
      <c r="TGR36" s="26">
        <f t="shared" si="213"/>
        <v>0</v>
      </c>
      <c r="TGS36" s="26">
        <f t="shared" si="213"/>
        <v>0</v>
      </c>
      <c r="TGT36" s="26">
        <f t="shared" si="213"/>
        <v>0</v>
      </c>
      <c r="TGU36" s="26">
        <f t="shared" si="213"/>
        <v>0</v>
      </c>
      <c r="TGV36" s="26">
        <f t="shared" si="213"/>
        <v>357993.69349605299</v>
      </c>
      <c r="TGW36" s="26">
        <f t="shared" si="213"/>
        <v>0</v>
      </c>
      <c r="TGX36" s="26">
        <f t="shared" si="213"/>
        <v>0</v>
      </c>
      <c r="TGY36" s="26">
        <f t="shared" si="213"/>
        <v>0</v>
      </c>
      <c r="TGZ36" s="26">
        <f t="shared" si="213"/>
        <v>0</v>
      </c>
      <c r="THA36" s="26">
        <f t="shared" si="213"/>
        <v>0</v>
      </c>
      <c r="THB36" s="26">
        <f t="shared" si="213"/>
        <v>357993.69349605299</v>
      </c>
      <c r="THC36" s="26">
        <f t="shared" si="213"/>
        <v>0</v>
      </c>
      <c r="THD36" s="26">
        <f t="shared" si="213"/>
        <v>0</v>
      </c>
      <c r="THE36" s="26">
        <f t="shared" si="213"/>
        <v>0</v>
      </c>
      <c r="THF36" s="26">
        <f t="shared" si="213"/>
        <v>0</v>
      </c>
      <c r="THG36" s="26">
        <f t="shared" si="213"/>
        <v>0</v>
      </c>
      <c r="THH36" s="26">
        <f t="shared" si="213"/>
        <v>357993.69349605299</v>
      </c>
      <c r="THI36" s="26">
        <f t="shared" si="213"/>
        <v>0</v>
      </c>
      <c r="THJ36" s="26">
        <f t="shared" si="213"/>
        <v>0</v>
      </c>
      <c r="THK36" s="26">
        <f t="shared" si="213"/>
        <v>0</v>
      </c>
      <c r="THL36" s="26">
        <f t="shared" si="213"/>
        <v>0</v>
      </c>
      <c r="THM36" s="26">
        <f t="shared" si="213"/>
        <v>0</v>
      </c>
      <c r="THN36" s="26">
        <f t="shared" si="213"/>
        <v>357993.69349605299</v>
      </c>
      <c r="THO36" s="26">
        <f t="shared" si="213"/>
        <v>0</v>
      </c>
      <c r="THP36" s="26">
        <f t="shared" si="213"/>
        <v>0</v>
      </c>
      <c r="THQ36" s="26">
        <f t="shared" si="213"/>
        <v>0</v>
      </c>
      <c r="THR36" s="26">
        <f t="shared" si="213"/>
        <v>0</v>
      </c>
      <c r="THS36" s="26">
        <f t="shared" si="213"/>
        <v>0</v>
      </c>
      <c r="THT36" s="26">
        <f t="shared" si="213"/>
        <v>357993.69349605299</v>
      </c>
      <c r="THU36" s="26">
        <f t="shared" si="213"/>
        <v>0</v>
      </c>
      <c r="THV36" s="26">
        <f t="shared" si="213"/>
        <v>0</v>
      </c>
      <c r="THW36" s="26">
        <f t="shared" si="213"/>
        <v>0</v>
      </c>
      <c r="THX36" s="26">
        <f t="shared" si="213"/>
        <v>0</v>
      </c>
      <c r="THY36" s="26">
        <f t="shared" si="213"/>
        <v>0</v>
      </c>
      <c r="THZ36" s="26">
        <f t="shared" si="213"/>
        <v>357993.69349605299</v>
      </c>
      <c r="TIA36" s="26">
        <f t="shared" si="213"/>
        <v>0</v>
      </c>
      <c r="TIB36" s="26">
        <f t="shared" si="213"/>
        <v>0</v>
      </c>
      <c r="TIC36" s="26">
        <f t="shared" si="213"/>
        <v>0</v>
      </c>
      <c r="TID36" s="26">
        <f t="shared" si="213"/>
        <v>0</v>
      </c>
      <c r="TIE36" s="26">
        <f t="shared" si="213"/>
        <v>0</v>
      </c>
      <c r="TIF36" s="26">
        <f t="shared" si="213"/>
        <v>357993.69349605299</v>
      </c>
      <c r="TIG36" s="26">
        <f t="shared" si="213"/>
        <v>0</v>
      </c>
      <c r="TIH36" s="26">
        <f t="shared" si="213"/>
        <v>0</v>
      </c>
      <c r="TII36" s="26">
        <f t="shared" si="213"/>
        <v>0</v>
      </c>
      <c r="TIJ36" s="26">
        <f t="shared" si="213"/>
        <v>0</v>
      </c>
      <c r="TIK36" s="26">
        <f t="shared" si="213"/>
        <v>0</v>
      </c>
      <c r="TIL36" s="26">
        <f t="shared" si="213"/>
        <v>357993.69349605299</v>
      </c>
      <c r="TIM36" s="26">
        <f t="shared" si="213"/>
        <v>0</v>
      </c>
      <c r="TIN36" s="26">
        <f t="shared" si="213"/>
        <v>0</v>
      </c>
      <c r="TIO36" s="26">
        <f t="shared" ref="TIO36:TKZ36" si="214">SUM(TII34:TII37)</f>
        <v>0</v>
      </c>
      <c r="TIP36" s="26">
        <f t="shared" si="214"/>
        <v>0</v>
      </c>
      <c r="TIQ36" s="26">
        <f t="shared" si="214"/>
        <v>0</v>
      </c>
      <c r="TIR36" s="26">
        <f t="shared" si="214"/>
        <v>357993.69349605299</v>
      </c>
      <c r="TIS36" s="26">
        <f t="shared" si="214"/>
        <v>0</v>
      </c>
      <c r="TIT36" s="26">
        <f t="shared" si="214"/>
        <v>0</v>
      </c>
      <c r="TIU36" s="26">
        <f t="shared" si="214"/>
        <v>0</v>
      </c>
      <c r="TIV36" s="26">
        <f t="shared" si="214"/>
        <v>0</v>
      </c>
      <c r="TIW36" s="26">
        <f t="shared" si="214"/>
        <v>0</v>
      </c>
      <c r="TIX36" s="26">
        <f t="shared" si="214"/>
        <v>357993.69349605299</v>
      </c>
      <c r="TIY36" s="26">
        <f t="shared" si="214"/>
        <v>0</v>
      </c>
      <c r="TIZ36" s="26">
        <f t="shared" si="214"/>
        <v>0</v>
      </c>
      <c r="TJA36" s="26">
        <f t="shared" si="214"/>
        <v>0</v>
      </c>
      <c r="TJB36" s="26">
        <f t="shared" si="214"/>
        <v>0</v>
      </c>
      <c r="TJC36" s="26">
        <f t="shared" si="214"/>
        <v>0</v>
      </c>
      <c r="TJD36" s="26">
        <f t="shared" si="214"/>
        <v>357993.69349605299</v>
      </c>
      <c r="TJE36" s="26">
        <f t="shared" si="214"/>
        <v>0</v>
      </c>
      <c r="TJF36" s="26">
        <f t="shared" si="214"/>
        <v>0</v>
      </c>
      <c r="TJG36" s="26">
        <f t="shared" si="214"/>
        <v>0</v>
      </c>
      <c r="TJH36" s="26">
        <f t="shared" si="214"/>
        <v>0</v>
      </c>
      <c r="TJI36" s="26">
        <f t="shared" si="214"/>
        <v>0</v>
      </c>
      <c r="TJJ36" s="26">
        <f t="shared" si="214"/>
        <v>357993.69349605299</v>
      </c>
      <c r="TJK36" s="26">
        <f t="shared" si="214"/>
        <v>0</v>
      </c>
      <c r="TJL36" s="26">
        <f t="shared" si="214"/>
        <v>0</v>
      </c>
      <c r="TJM36" s="26">
        <f t="shared" si="214"/>
        <v>0</v>
      </c>
      <c r="TJN36" s="26">
        <f t="shared" si="214"/>
        <v>0</v>
      </c>
      <c r="TJO36" s="26">
        <f t="shared" si="214"/>
        <v>0</v>
      </c>
      <c r="TJP36" s="26">
        <f t="shared" si="214"/>
        <v>357993.69349605299</v>
      </c>
      <c r="TJQ36" s="26">
        <f t="shared" si="214"/>
        <v>0</v>
      </c>
      <c r="TJR36" s="26">
        <f t="shared" si="214"/>
        <v>0</v>
      </c>
      <c r="TJS36" s="26">
        <f t="shared" si="214"/>
        <v>0</v>
      </c>
      <c r="TJT36" s="26">
        <f t="shared" si="214"/>
        <v>0</v>
      </c>
      <c r="TJU36" s="26">
        <f t="shared" si="214"/>
        <v>0</v>
      </c>
      <c r="TJV36" s="26">
        <f t="shared" si="214"/>
        <v>357993.69349605299</v>
      </c>
      <c r="TJW36" s="26">
        <f t="shared" si="214"/>
        <v>0</v>
      </c>
      <c r="TJX36" s="26">
        <f t="shared" si="214"/>
        <v>0</v>
      </c>
      <c r="TJY36" s="26">
        <f t="shared" si="214"/>
        <v>0</v>
      </c>
      <c r="TJZ36" s="26">
        <f t="shared" si="214"/>
        <v>0</v>
      </c>
      <c r="TKA36" s="26">
        <f t="shared" si="214"/>
        <v>0</v>
      </c>
      <c r="TKB36" s="26">
        <f t="shared" si="214"/>
        <v>357993.69349605299</v>
      </c>
      <c r="TKC36" s="26">
        <f t="shared" si="214"/>
        <v>0</v>
      </c>
      <c r="TKD36" s="26">
        <f t="shared" si="214"/>
        <v>0</v>
      </c>
      <c r="TKE36" s="26">
        <f t="shared" si="214"/>
        <v>0</v>
      </c>
      <c r="TKF36" s="26">
        <f t="shared" si="214"/>
        <v>0</v>
      </c>
      <c r="TKG36" s="26">
        <f t="shared" si="214"/>
        <v>0</v>
      </c>
      <c r="TKH36" s="26">
        <f t="shared" si="214"/>
        <v>357993.69349605299</v>
      </c>
      <c r="TKI36" s="26">
        <f t="shared" si="214"/>
        <v>0</v>
      </c>
      <c r="TKJ36" s="26">
        <f t="shared" si="214"/>
        <v>0</v>
      </c>
      <c r="TKK36" s="26">
        <f t="shared" si="214"/>
        <v>0</v>
      </c>
      <c r="TKL36" s="26">
        <f t="shared" si="214"/>
        <v>0</v>
      </c>
      <c r="TKM36" s="26">
        <f t="shared" si="214"/>
        <v>0</v>
      </c>
      <c r="TKN36" s="26">
        <f t="shared" si="214"/>
        <v>357993.69349605299</v>
      </c>
      <c r="TKO36" s="26">
        <f t="shared" si="214"/>
        <v>0</v>
      </c>
      <c r="TKP36" s="26">
        <f t="shared" si="214"/>
        <v>0</v>
      </c>
      <c r="TKQ36" s="26">
        <f t="shared" si="214"/>
        <v>0</v>
      </c>
      <c r="TKR36" s="26">
        <f t="shared" si="214"/>
        <v>0</v>
      </c>
      <c r="TKS36" s="26">
        <f t="shared" si="214"/>
        <v>0</v>
      </c>
      <c r="TKT36" s="26">
        <f t="shared" si="214"/>
        <v>357993.69349605299</v>
      </c>
      <c r="TKU36" s="26">
        <f t="shared" si="214"/>
        <v>0</v>
      </c>
      <c r="TKV36" s="26">
        <f t="shared" si="214"/>
        <v>0</v>
      </c>
      <c r="TKW36" s="26">
        <f t="shared" si="214"/>
        <v>0</v>
      </c>
      <c r="TKX36" s="26">
        <f t="shared" si="214"/>
        <v>0</v>
      </c>
      <c r="TKY36" s="26">
        <f t="shared" si="214"/>
        <v>0</v>
      </c>
      <c r="TKZ36" s="26">
        <f t="shared" si="214"/>
        <v>357993.69349605299</v>
      </c>
      <c r="TLA36" s="26">
        <f t="shared" ref="TLA36:TNL36" si="215">SUM(TKU34:TKU37)</f>
        <v>0</v>
      </c>
      <c r="TLB36" s="26">
        <f t="shared" si="215"/>
        <v>0</v>
      </c>
      <c r="TLC36" s="26">
        <f t="shared" si="215"/>
        <v>0</v>
      </c>
      <c r="TLD36" s="26">
        <f t="shared" si="215"/>
        <v>0</v>
      </c>
      <c r="TLE36" s="26">
        <f t="shared" si="215"/>
        <v>0</v>
      </c>
      <c r="TLF36" s="26">
        <f t="shared" si="215"/>
        <v>357993.69349605299</v>
      </c>
      <c r="TLG36" s="26">
        <f t="shared" si="215"/>
        <v>0</v>
      </c>
      <c r="TLH36" s="26">
        <f t="shared" si="215"/>
        <v>0</v>
      </c>
      <c r="TLI36" s="26">
        <f t="shared" si="215"/>
        <v>0</v>
      </c>
      <c r="TLJ36" s="26">
        <f t="shared" si="215"/>
        <v>0</v>
      </c>
      <c r="TLK36" s="26">
        <f t="shared" si="215"/>
        <v>0</v>
      </c>
      <c r="TLL36" s="26">
        <f t="shared" si="215"/>
        <v>357993.69349605299</v>
      </c>
      <c r="TLM36" s="26">
        <f t="shared" si="215"/>
        <v>0</v>
      </c>
      <c r="TLN36" s="26">
        <f t="shared" si="215"/>
        <v>0</v>
      </c>
      <c r="TLO36" s="26">
        <f t="shared" si="215"/>
        <v>0</v>
      </c>
      <c r="TLP36" s="26">
        <f t="shared" si="215"/>
        <v>0</v>
      </c>
      <c r="TLQ36" s="26">
        <f t="shared" si="215"/>
        <v>0</v>
      </c>
      <c r="TLR36" s="26">
        <f t="shared" si="215"/>
        <v>357993.69349605299</v>
      </c>
      <c r="TLS36" s="26">
        <f t="shared" si="215"/>
        <v>0</v>
      </c>
      <c r="TLT36" s="26">
        <f t="shared" si="215"/>
        <v>0</v>
      </c>
      <c r="TLU36" s="26">
        <f t="shared" si="215"/>
        <v>0</v>
      </c>
      <c r="TLV36" s="26">
        <f t="shared" si="215"/>
        <v>0</v>
      </c>
      <c r="TLW36" s="26">
        <f t="shared" si="215"/>
        <v>0</v>
      </c>
      <c r="TLX36" s="26">
        <f t="shared" si="215"/>
        <v>357993.69349605299</v>
      </c>
      <c r="TLY36" s="26">
        <f t="shared" si="215"/>
        <v>0</v>
      </c>
      <c r="TLZ36" s="26">
        <f t="shared" si="215"/>
        <v>0</v>
      </c>
      <c r="TMA36" s="26">
        <f t="shared" si="215"/>
        <v>0</v>
      </c>
      <c r="TMB36" s="26">
        <f t="shared" si="215"/>
        <v>0</v>
      </c>
      <c r="TMC36" s="26">
        <f t="shared" si="215"/>
        <v>0</v>
      </c>
      <c r="TMD36" s="26">
        <f t="shared" si="215"/>
        <v>357993.69349605299</v>
      </c>
      <c r="TME36" s="26">
        <f t="shared" si="215"/>
        <v>0</v>
      </c>
      <c r="TMF36" s="26">
        <f t="shared" si="215"/>
        <v>0</v>
      </c>
      <c r="TMG36" s="26">
        <f t="shared" si="215"/>
        <v>0</v>
      </c>
      <c r="TMH36" s="26">
        <f t="shared" si="215"/>
        <v>0</v>
      </c>
      <c r="TMI36" s="26">
        <f t="shared" si="215"/>
        <v>0</v>
      </c>
      <c r="TMJ36" s="26">
        <f t="shared" si="215"/>
        <v>357993.69349605299</v>
      </c>
      <c r="TMK36" s="26">
        <f t="shared" si="215"/>
        <v>0</v>
      </c>
      <c r="TML36" s="26">
        <f t="shared" si="215"/>
        <v>0</v>
      </c>
      <c r="TMM36" s="26">
        <f t="shared" si="215"/>
        <v>0</v>
      </c>
      <c r="TMN36" s="26">
        <f t="shared" si="215"/>
        <v>0</v>
      </c>
      <c r="TMO36" s="26">
        <f t="shared" si="215"/>
        <v>0</v>
      </c>
      <c r="TMP36" s="26">
        <f t="shared" si="215"/>
        <v>357993.69349605299</v>
      </c>
      <c r="TMQ36" s="26">
        <f t="shared" si="215"/>
        <v>0</v>
      </c>
      <c r="TMR36" s="26">
        <f t="shared" si="215"/>
        <v>0</v>
      </c>
      <c r="TMS36" s="26">
        <f t="shared" si="215"/>
        <v>0</v>
      </c>
      <c r="TMT36" s="26">
        <f t="shared" si="215"/>
        <v>0</v>
      </c>
      <c r="TMU36" s="26">
        <f t="shared" si="215"/>
        <v>0</v>
      </c>
      <c r="TMV36" s="26">
        <f t="shared" si="215"/>
        <v>357993.69349605299</v>
      </c>
      <c r="TMW36" s="26">
        <f t="shared" si="215"/>
        <v>0</v>
      </c>
      <c r="TMX36" s="26">
        <f t="shared" si="215"/>
        <v>0</v>
      </c>
      <c r="TMY36" s="26">
        <f t="shared" si="215"/>
        <v>0</v>
      </c>
      <c r="TMZ36" s="26">
        <f t="shared" si="215"/>
        <v>0</v>
      </c>
      <c r="TNA36" s="26">
        <f t="shared" si="215"/>
        <v>0</v>
      </c>
      <c r="TNB36" s="26">
        <f t="shared" si="215"/>
        <v>357993.69349605299</v>
      </c>
      <c r="TNC36" s="26">
        <f t="shared" si="215"/>
        <v>0</v>
      </c>
      <c r="TND36" s="26">
        <f t="shared" si="215"/>
        <v>0</v>
      </c>
      <c r="TNE36" s="26">
        <f t="shared" si="215"/>
        <v>0</v>
      </c>
      <c r="TNF36" s="26">
        <f t="shared" si="215"/>
        <v>0</v>
      </c>
      <c r="TNG36" s="26">
        <f t="shared" si="215"/>
        <v>0</v>
      </c>
      <c r="TNH36" s="26">
        <f t="shared" si="215"/>
        <v>357993.69349605299</v>
      </c>
      <c r="TNI36" s="26">
        <f t="shared" si="215"/>
        <v>0</v>
      </c>
      <c r="TNJ36" s="26">
        <f t="shared" si="215"/>
        <v>0</v>
      </c>
      <c r="TNK36" s="26">
        <f t="shared" si="215"/>
        <v>0</v>
      </c>
      <c r="TNL36" s="26">
        <f t="shared" si="215"/>
        <v>0</v>
      </c>
      <c r="TNM36" s="26">
        <f t="shared" ref="TNM36:TPX36" si="216">SUM(TNG34:TNG37)</f>
        <v>0</v>
      </c>
      <c r="TNN36" s="26">
        <f t="shared" si="216"/>
        <v>357993.69349605299</v>
      </c>
      <c r="TNO36" s="26">
        <f t="shared" si="216"/>
        <v>0</v>
      </c>
      <c r="TNP36" s="26">
        <f t="shared" si="216"/>
        <v>0</v>
      </c>
      <c r="TNQ36" s="26">
        <f t="shared" si="216"/>
        <v>0</v>
      </c>
      <c r="TNR36" s="26">
        <f t="shared" si="216"/>
        <v>0</v>
      </c>
      <c r="TNS36" s="26">
        <f t="shared" si="216"/>
        <v>0</v>
      </c>
      <c r="TNT36" s="26">
        <f t="shared" si="216"/>
        <v>357993.69349605299</v>
      </c>
      <c r="TNU36" s="26">
        <f t="shared" si="216"/>
        <v>0</v>
      </c>
      <c r="TNV36" s="26">
        <f t="shared" si="216"/>
        <v>0</v>
      </c>
      <c r="TNW36" s="26">
        <f t="shared" si="216"/>
        <v>0</v>
      </c>
      <c r="TNX36" s="26">
        <f t="shared" si="216"/>
        <v>0</v>
      </c>
      <c r="TNY36" s="26">
        <f t="shared" si="216"/>
        <v>0</v>
      </c>
      <c r="TNZ36" s="26">
        <f t="shared" si="216"/>
        <v>357993.69349605299</v>
      </c>
      <c r="TOA36" s="26">
        <f t="shared" si="216"/>
        <v>0</v>
      </c>
      <c r="TOB36" s="26">
        <f t="shared" si="216"/>
        <v>0</v>
      </c>
      <c r="TOC36" s="26">
        <f t="shared" si="216"/>
        <v>0</v>
      </c>
      <c r="TOD36" s="26">
        <f t="shared" si="216"/>
        <v>0</v>
      </c>
      <c r="TOE36" s="26">
        <f t="shared" si="216"/>
        <v>0</v>
      </c>
      <c r="TOF36" s="26">
        <f t="shared" si="216"/>
        <v>357993.69349605299</v>
      </c>
      <c r="TOG36" s="26">
        <f t="shared" si="216"/>
        <v>0</v>
      </c>
      <c r="TOH36" s="26">
        <f t="shared" si="216"/>
        <v>0</v>
      </c>
      <c r="TOI36" s="26">
        <f t="shared" si="216"/>
        <v>0</v>
      </c>
      <c r="TOJ36" s="26">
        <f t="shared" si="216"/>
        <v>0</v>
      </c>
      <c r="TOK36" s="26">
        <f t="shared" si="216"/>
        <v>0</v>
      </c>
      <c r="TOL36" s="26">
        <f t="shared" si="216"/>
        <v>357993.69349605299</v>
      </c>
      <c r="TOM36" s="26">
        <f t="shared" si="216"/>
        <v>0</v>
      </c>
      <c r="TON36" s="26">
        <f t="shared" si="216"/>
        <v>0</v>
      </c>
      <c r="TOO36" s="26">
        <f t="shared" si="216"/>
        <v>0</v>
      </c>
      <c r="TOP36" s="26">
        <f t="shared" si="216"/>
        <v>0</v>
      </c>
      <c r="TOQ36" s="26">
        <f t="shared" si="216"/>
        <v>0</v>
      </c>
      <c r="TOR36" s="26">
        <f t="shared" si="216"/>
        <v>357993.69349605299</v>
      </c>
      <c r="TOS36" s="26">
        <f t="shared" si="216"/>
        <v>0</v>
      </c>
      <c r="TOT36" s="26">
        <f t="shared" si="216"/>
        <v>0</v>
      </c>
      <c r="TOU36" s="26">
        <f t="shared" si="216"/>
        <v>0</v>
      </c>
      <c r="TOV36" s="26">
        <f t="shared" si="216"/>
        <v>0</v>
      </c>
      <c r="TOW36" s="26">
        <f t="shared" si="216"/>
        <v>0</v>
      </c>
      <c r="TOX36" s="26">
        <f t="shared" si="216"/>
        <v>357993.69349605299</v>
      </c>
      <c r="TOY36" s="26">
        <f t="shared" si="216"/>
        <v>0</v>
      </c>
      <c r="TOZ36" s="26">
        <f t="shared" si="216"/>
        <v>0</v>
      </c>
      <c r="TPA36" s="26">
        <f t="shared" si="216"/>
        <v>0</v>
      </c>
      <c r="TPB36" s="26">
        <f t="shared" si="216"/>
        <v>0</v>
      </c>
      <c r="TPC36" s="26">
        <f t="shared" si="216"/>
        <v>0</v>
      </c>
      <c r="TPD36" s="26">
        <f t="shared" si="216"/>
        <v>357993.69349605299</v>
      </c>
      <c r="TPE36" s="26">
        <f t="shared" si="216"/>
        <v>0</v>
      </c>
      <c r="TPF36" s="26">
        <f t="shared" si="216"/>
        <v>0</v>
      </c>
      <c r="TPG36" s="26">
        <f t="shared" si="216"/>
        <v>0</v>
      </c>
      <c r="TPH36" s="26">
        <f t="shared" si="216"/>
        <v>0</v>
      </c>
      <c r="TPI36" s="26">
        <f t="shared" si="216"/>
        <v>0</v>
      </c>
      <c r="TPJ36" s="26">
        <f t="shared" si="216"/>
        <v>357993.69349605299</v>
      </c>
      <c r="TPK36" s="26">
        <f t="shared" si="216"/>
        <v>0</v>
      </c>
      <c r="TPL36" s="26">
        <f t="shared" si="216"/>
        <v>0</v>
      </c>
      <c r="TPM36" s="26">
        <f t="shared" si="216"/>
        <v>0</v>
      </c>
      <c r="TPN36" s="26">
        <f t="shared" si="216"/>
        <v>0</v>
      </c>
      <c r="TPO36" s="26">
        <f t="shared" si="216"/>
        <v>0</v>
      </c>
      <c r="TPP36" s="26">
        <f t="shared" si="216"/>
        <v>357993.69349605299</v>
      </c>
      <c r="TPQ36" s="26">
        <f t="shared" si="216"/>
        <v>0</v>
      </c>
      <c r="TPR36" s="26">
        <f t="shared" si="216"/>
        <v>0</v>
      </c>
      <c r="TPS36" s="26">
        <f t="shared" si="216"/>
        <v>0</v>
      </c>
      <c r="TPT36" s="26">
        <f t="shared" si="216"/>
        <v>0</v>
      </c>
      <c r="TPU36" s="26">
        <f t="shared" si="216"/>
        <v>0</v>
      </c>
      <c r="TPV36" s="26">
        <f t="shared" si="216"/>
        <v>357993.69349605299</v>
      </c>
      <c r="TPW36" s="26">
        <f t="shared" si="216"/>
        <v>0</v>
      </c>
      <c r="TPX36" s="26">
        <f t="shared" si="216"/>
        <v>0</v>
      </c>
      <c r="TPY36" s="26">
        <f t="shared" ref="TPY36:TSJ36" si="217">SUM(TPS34:TPS37)</f>
        <v>0</v>
      </c>
      <c r="TPZ36" s="26">
        <f t="shared" si="217"/>
        <v>0</v>
      </c>
      <c r="TQA36" s="26">
        <f t="shared" si="217"/>
        <v>0</v>
      </c>
      <c r="TQB36" s="26">
        <f t="shared" si="217"/>
        <v>357993.69349605299</v>
      </c>
      <c r="TQC36" s="26">
        <f t="shared" si="217"/>
        <v>0</v>
      </c>
      <c r="TQD36" s="26">
        <f t="shared" si="217"/>
        <v>0</v>
      </c>
      <c r="TQE36" s="26">
        <f t="shared" si="217"/>
        <v>0</v>
      </c>
      <c r="TQF36" s="26">
        <f t="shared" si="217"/>
        <v>0</v>
      </c>
      <c r="TQG36" s="26">
        <f t="shared" si="217"/>
        <v>0</v>
      </c>
      <c r="TQH36" s="26">
        <f t="shared" si="217"/>
        <v>357993.69349605299</v>
      </c>
      <c r="TQI36" s="26">
        <f t="shared" si="217"/>
        <v>0</v>
      </c>
      <c r="TQJ36" s="26">
        <f t="shared" si="217"/>
        <v>0</v>
      </c>
      <c r="TQK36" s="26">
        <f t="shared" si="217"/>
        <v>0</v>
      </c>
      <c r="TQL36" s="26">
        <f t="shared" si="217"/>
        <v>0</v>
      </c>
      <c r="TQM36" s="26">
        <f t="shared" si="217"/>
        <v>0</v>
      </c>
      <c r="TQN36" s="26">
        <f t="shared" si="217"/>
        <v>357993.69349605299</v>
      </c>
      <c r="TQO36" s="26">
        <f t="shared" si="217"/>
        <v>0</v>
      </c>
      <c r="TQP36" s="26">
        <f t="shared" si="217"/>
        <v>0</v>
      </c>
      <c r="TQQ36" s="26">
        <f t="shared" si="217"/>
        <v>0</v>
      </c>
      <c r="TQR36" s="26">
        <f t="shared" si="217"/>
        <v>0</v>
      </c>
      <c r="TQS36" s="26">
        <f t="shared" si="217"/>
        <v>0</v>
      </c>
      <c r="TQT36" s="26">
        <f t="shared" si="217"/>
        <v>357993.69349605299</v>
      </c>
      <c r="TQU36" s="26">
        <f t="shared" si="217"/>
        <v>0</v>
      </c>
      <c r="TQV36" s="26">
        <f t="shared" si="217"/>
        <v>0</v>
      </c>
      <c r="TQW36" s="26">
        <f t="shared" si="217"/>
        <v>0</v>
      </c>
      <c r="TQX36" s="26">
        <f t="shared" si="217"/>
        <v>0</v>
      </c>
      <c r="TQY36" s="26">
        <f t="shared" si="217"/>
        <v>0</v>
      </c>
      <c r="TQZ36" s="26">
        <f t="shared" si="217"/>
        <v>357993.69349605299</v>
      </c>
      <c r="TRA36" s="26">
        <f t="shared" si="217"/>
        <v>0</v>
      </c>
      <c r="TRB36" s="26">
        <f t="shared" si="217"/>
        <v>0</v>
      </c>
      <c r="TRC36" s="26">
        <f t="shared" si="217"/>
        <v>0</v>
      </c>
      <c r="TRD36" s="26">
        <f t="shared" si="217"/>
        <v>0</v>
      </c>
      <c r="TRE36" s="26">
        <f t="shared" si="217"/>
        <v>0</v>
      </c>
      <c r="TRF36" s="26">
        <f t="shared" si="217"/>
        <v>357993.69349605299</v>
      </c>
      <c r="TRG36" s="26">
        <f t="shared" si="217"/>
        <v>0</v>
      </c>
      <c r="TRH36" s="26">
        <f t="shared" si="217"/>
        <v>0</v>
      </c>
      <c r="TRI36" s="26">
        <f t="shared" si="217"/>
        <v>0</v>
      </c>
      <c r="TRJ36" s="26">
        <f t="shared" si="217"/>
        <v>0</v>
      </c>
      <c r="TRK36" s="26">
        <f t="shared" si="217"/>
        <v>0</v>
      </c>
      <c r="TRL36" s="26">
        <f t="shared" si="217"/>
        <v>357993.69349605299</v>
      </c>
      <c r="TRM36" s="26">
        <f t="shared" si="217"/>
        <v>0</v>
      </c>
      <c r="TRN36" s="26">
        <f t="shared" si="217"/>
        <v>0</v>
      </c>
      <c r="TRO36" s="26">
        <f t="shared" si="217"/>
        <v>0</v>
      </c>
      <c r="TRP36" s="26">
        <f t="shared" si="217"/>
        <v>0</v>
      </c>
      <c r="TRQ36" s="26">
        <f t="shared" si="217"/>
        <v>0</v>
      </c>
      <c r="TRR36" s="26">
        <f t="shared" si="217"/>
        <v>357993.69349605299</v>
      </c>
      <c r="TRS36" s="26">
        <f t="shared" si="217"/>
        <v>0</v>
      </c>
      <c r="TRT36" s="26">
        <f t="shared" si="217"/>
        <v>0</v>
      </c>
      <c r="TRU36" s="26">
        <f t="shared" si="217"/>
        <v>0</v>
      </c>
      <c r="TRV36" s="26">
        <f t="shared" si="217"/>
        <v>0</v>
      </c>
      <c r="TRW36" s="26">
        <f t="shared" si="217"/>
        <v>0</v>
      </c>
      <c r="TRX36" s="26">
        <f t="shared" si="217"/>
        <v>357993.69349605299</v>
      </c>
      <c r="TRY36" s="26">
        <f t="shared" si="217"/>
        <v>0</v>
      </c>
      <c r="TRZ36" s="26">
        <f t="shared" si="217"/>
        <v>0</v>
      </c>
      <c r="TSA36" s="26">
        <f t="shared" si="217"/>
        <v>0</v>
      </c>
      <c r="TSB36" s="26">
        <f t="shared" si="217"/>
        <v>0</v>
      </c>
      <c r="TSC36" s="26">
        <f t="shared" si="217"/>
        <v>0</v>
      </c>
      <c r="TSD36" s="26">
        <f t="shared" si="217"/>
        <v>357993.69349605299</v>
      </c>
      <c r="TSE36" s="26">
        <f t="shared" si="217"/>
        <v>0</v>
      </c>
      <c r="TSF36" s="26">
        <f t="shared" si="217"/>
        <v>0</v>
      </c>
      <c r="TSG36" s="26">
        <f t="shared" si="217"/>
        <v>0</v>
      </c>
      <c r="TSH36" s="26">
        <f t="shared" si="217"/>
        <v>0</v>
      </c>
      <c r="TSI36" s="26">
        <f t="shared" si="217"/>
        <v>0</v>
      </c>
      <c r="TSJ36" s="26">
        <f t="shared" si="217"/>
        <v>357993.69349605299</v>
      </c>
      <c r="TSK36" s="26">
        <f t="shared" ref="TSK36:TUV36" si="218">SUM(TSE34:TSE37)</f>
        <v>0</v>
      </c>
      <c r="TSL36" s="26">
        <f t="shared" si="218"/>
        <v>0</v>
      </c>
      <c r="TSM36" s="26">
        <f t="shared" si="218"/>
        <v>0</v>
      </c>
      <c r="TSN36" s="26">
        <f t="shared" si="218"/>
        <v>0</v>
      </c>
      <c r="TSO36" s="26">
        <f t="shared" si="218"/>
        <v>0</v>
      </c>
      <c r="TSP36" s="26">
        <f t="shared" si="218"/>
        <v>357993.69349605299</v>
      </c>
      <c r="TSQ36" s="26">
        <f t="shared" si="218"/>
        <v>0</v>
      </c>
      <c r="TSR36" s="26">
        <f t="shared" si="218"/>
        <v>0</v>
      </c>
      <c r="TSS36" s="26">
        <f t="shared" si="218"/>
        <v>0</v>
      </c>
      <c r="TST36" s="26">
        <f t="shared" si="218"/>
        <v>0</v>
      </c>
      <c r="TSU36" s="26">
        <f t="shared" si="218"/>
        <v>0</v>
      </c>
      <c r="TSV36" s="26">
        <f t="shared" si="218"/>
        <v>357993.69349605299</v>
      </c>
      <c r="TSW36" s="26">
        <f t="shared" si="218"/>
        <v>0</v>
      </c>
      <c r="TSX36" s="26">
        <f t="shared" si="218"/>
        <v>0</v>
      </c>
      <c r="TSY36" s="26">
        <f t="shared" si="218"/>
        <v>0</v>
      </c>
      <c r="TSZ36" s="26">
        <f t="shared" si="218"/>
        <v>0</v>
      </c>
      <c r="TTA36" s="26">
        <f t="shared" si="218"/>
        <v>0</v>
      </c>
      <c r="TTB36" s="26">
        <f t="shared" si="218"/>
        <v>357993.69349605299</v>
      </c>
      <c r="TTC36" s="26">
        <f t="shared" si="218"/>
        <v>0</v>
      </c>
      <c r="TTD36" s="26">
        <f t="shared" si="218"/>
        <v>0</v>
      </c>
      <c r="TTE36" s="26">
        <f t="shared" si="218"/>
        <v>0</v>
      </c>
      <c r="TTF36" s="26">
        <f t="shared" si="218"/>
        <v>0</v>
      </c>
      <c r="TTG36" s="26">
        <f t="shared" si="218"/>
        <v>0</v>
      </c>
      <c r="TTH36" s="26">
        <f t="shared" si="218"/>
        <v>357993.69349605299</v>
      </c>
      <c r="TTI36" s="26">
        <f t="shared" si="218"/>
        <v>0</v>
      </c>
      <c r="TTJ36" s="26">
        <f t="shared" si="218"/>
        <v>0</v>
      </c>
      <c r="TTK36" s="26">
        <f t="shared" si="218"/>
        <v>0</v>
      </c>
      <c r="TTL36" s="26">
        <f t="shared" si="218"/>
        <v>0</v>
      </c>
      <c r="TTM36" s="26">
        <f t="shared" si="218"/>
        <v>0</v>
      </c>
      <c r="TTN36" s="26">
        <f t="shared" si="218"/>
        <v>357993.69349605299</v>
      </c>
      <c r="TTO36" s="26">
        <f t="shared" si="218"/>
        <v>0</v>
      </c>
      <c r="TTP36" s="26">
        <f t="shared" si="218"/>
        <v>0</v>
      </c>
      <c r="TTQ36" s="26">
        <f t="shared" si="218"/>
        <v>0</v>
      </c>
      <c r="TTR36" s="26">
        <f t="shared" si="218"/>
        <v>0</v>
      </c>
      <c r="TTS36" s="26">
        <f t="shared" si="218"/>
        <v>0</v>
      </c>
      <c r="TTT36" s="26">
        <f t="shared" si="218"/>
        <v>357993.69349605299</v>
      </c>
      <c r="TTU36" s="26">
        <f t="shared" si="218"/>
        <v>0</v>
      </c>
      <c r="TTV36" s="26">
        <f t="shared" si="218"/>
        <v>0</v>
      </c>
      <c r="TTW36" s="26">
        <f t="shared" si="218"/>
        <v>0</v>
      </c>
      <c r="TTX36" s="26">
        <f t="shared" si="218"/>
        <v>0</v>
      </c>
      <c r="TTY36" s="26">
        <f t="shared" si="218"/>
        <v>0</v>
      </c>
      <c r="TTZ36" s="26">
        <f t="shared" si="218"/>
        <v>357993.69349605299</v>
      </c>
      <c r="TUA36" s="26">
        <f t="shared" si="218"/>
        <v>0</v>
      </c>
      <c r="TUB36" s="26">
        <f t="shared" si="218"/>
        <v>0</v>
      </c>
      <c r="TUC36" s="26">
        <f t="shared" si="218"/>
        <v>0</v>
      </c>
      <c r="TUD36" s="26">
        <f t="shared" si="218"/>
        <v>0</v>
      </c>
      <c r="TUE36" s="26">
        <f t="shared" si="218"/>
        <v>0</v>
      </c>
      <c r="TUF36" s="26">
        <f t="shared" si="218"/>
        <v>357993.69349605299</v>
      </c>
      <c r="TUG36" s="26">
        <f t="shared" si="218"/>
        <v>0</v>
      </c>
      <c r="TUH36" s="26">
        <f t="shared" si="218"/>
        <v>0</v>
      </c>
      <c r="TUI36" s="26">
        <f t="shared" si="218"/>
        <v>0</v>
      </c>
      <c r="TUJ36" s="26">
        <f t="shared" si="218"/>
        <v>0</v>
      </c>
      <c r="TUK36" s="26">
        <f t="shared" si="218"/>
        <v>0</v>
      </c>
      <c r="TUL36" s="26">
        <f t="shared" si="218"/>
        <v>357993.69349605299</v>
      </c>
      <c r="TUM36" s="26">
        <f t="shared" si="218"/>
        <v>0</v>
      </c>
      <c r="TUN36" s="26">
        <f t="shared" si="218"/>
        <v>0</v>
      </c>
      <c r="TUO36" s="26">
        <f t="shared" si="218"/>
        <v>0</v>
      </c>
      <c r="TUP36" s="26">
        <f t="shared" si="218"/>
        <v>0</v>
      </c>
      <c r="TUQ36" s="26">
        <f t="shared" si="218"/>
        <v>0</v>
      </c>
      <c r="TUR36" s="26">
        <f t="shared" si="218"/>
        <v>357993.69349605299</v>
      </c>
      <c r="TUS36" s="26">
        <f t="shared" si="218"/>
        <v>0</v>
      </c>
      <c r="TUT36" s="26">
        <f t="shared" si="218"/>
        <v>0</v>
      </c>
      <c r="TUU36" s="26">
        <f t="shared" si="218"/>
        <v>0</v>
      </c>
      <c r="TUV36" s="26">
        <f t="shared" si="218"/>
        <v>0</v>
      </c>
      <c r="TUW36" s="26">
        <f t="shared" ref="TUW36:TXH36" si="219">SUM(TUQ34:TUQ37)</f>
        <v>0</v>
      </c>
      <c r="TUX36" s="26">
        <f t="shared" si="219"/>
        <v>357993.69349605299</v>
      </c>
      <c r="TUY36" s="26">
        <f t="shared" si="219"/>
        <v>0</v>
      </c>
      <c r="TUZ36" s="26">
        <f t="shared" si="219"/>
        <v>0</v>
      </c>
      <c r="TVA36" s="26">
        <f t="shared" si="219"/>
        <v>0</v>
      </c>
      <c r="TVB36" s="26">
        <f t="shared" si="219"/>
        <v>0</v>
      </c>
      <c r="TVC36" s="26">
        <f t="shared" si="219"/>
        <v>0</v>
      </c>
      <c r="TVD36" s="26">
        <f t="shared" si="219"/>
        <v>357993.69349605299</v>
      </c>
      <c r="TVE36" s="26">
        <f t="shared" si="219"/>
        <v>0</v>
      </c>
      <c r="TVF36" s="26">
        <f t="shared" si="219"/>
        <v>0</v>
      </c>
      <c r="TVG36" s="26">
        <f t="shared" si="219"/>
        <v>0</v>
      </c>
      <c r="TVH36" s="26">
        <f t="shared" si="219"/>
        <v>0</v>
      </c>
      <c r="TVI36" s="26">
        <f t="shared" si="219"/>
        <v>0</v>
      </c>
      <c r="TVJ36" s="26">
        <f t="shared" si="219"/>
        <v>357993.69349605299</v>
      </c>
      <c r="TVK36" s="26">
        <f t="shared" si="219"/>
        <v>0</v>
      </c>
      <c r="TVL36" s="26">
        <f t="shared" si="219"/>
        <v>0</v>
      </c>
      <c r="TVM36" s="26">
        <f t="shared" si="219"/>
        <v>0</v>
      </c>
      <c r="TVN36" s="26">
        <f t="shared" si="219"/>
        <v>0</v>
      </c>
      <c r="TVO36" s="26">
        <f t="shared" si="219"/>
        <v>0</v>
      </c>
      <c r="TVP36" s="26">
        <f t="shared" si="219"/>
        <v>357993.69349605299</v>
      </c>
      <c r="TVQ36" s="26">
        <f t="shared" si="219"/>
        <v>0</v>
      </c>
      <c r="TVR36" s="26">
        <f t="shared" si="219"/>
        <v>0</v>
      </c>
      <c r="TVS36" s="26">
        <f t="shared" si="219"/>
        <v>0</v>
      </c>
      <c r="TVT36" s="26">
        <f t="shared" si="219"/>
        <v>0</v>
      </c>
      <c r="TVU36" s="26">
        <f t="shared" si="219"/>
        <v>0</v>
      </c>
      <c r="TVV36" s="26">
        <f t="shared" si="219"/>
        <v>357993.69349605299</v>
      </c>
      <c r="TVW36" s="26">
        <f t="shared" si="219"/>
        <v>0</v>
      </c>
      <c r="TVX36" s="26">
        <f t="shared" si="219"/>
        <v>0</v>
      </c>
      <c r="TVY36" s="26">
        <f t="shared" si="219"/>
        <v>0</v>
      </c>
      <c r="TVZ36" s="26">
        <f t="shared" si="219"/>
        <v>0</v>
      </c>
      <c r="TWA36" s="26">
        <f t="shared" si="219"/>
        <v>0</v>
      </c>
      <c r="TWB36" s="26">
        <f t="shared" si="219"/>
        <v>357993.69349605299</v>
      </c>
      <c r="TWC36" s="26">
        <f t="shared" si="219"/>
        <v>0</v>
      </c>
      <c r="TWD36" s="26">
        <f t="shared" si="219"/>
        <v>0</v>
      </c>
      <c r="TWE36" s="26">
        <f t="shared" si="219"/>
        <v>0</v>
      </c>
      <c r="TWF36" s="26">
        <f t="shared" si="219"/>
        <v>0</v>
      </c>
      <c r="TWG36" s="26">
        <f t="shared" si="219"/>
        <v>0</v>
      </c>
      <c r="TWH36" s="26">
        <f t="shared" si="219"/>
        <v>357993.69349605299</v>
      </c>
      <c r="TWI36" s="26">
        <f t="shared" si="219"/>
        <v>0</v>
      </c>
      <c r="TWJ36" s="26">
        <f t="shared" si="219"/>
        <v>0</v>
      </c>
      <c r="TWK36" s="26">
        <f t="shared" si="219"/>
        <v>0</v>
      </c>
      <c r="TWL36" s="26">
        <f t="shared" si="219"/>
        <v>0</v>
      </c>
      <c r="TWM36" s="26">
        <f t="shared" si="219"/>
        <v>0</v>
      </c>
      <c r="TWN36" s="26">
        <f t="shared" si="219"/>
        <v>357993.69349605299</v>
      </c>
      <c r="TWO36" s="26">
        <f t="shared" si="219"/>
        <v>0</v>
      </c>
      <c r="TWP36" s="26">
        <f t="shared" si="219"/>
        <v>0</v>
      </c>
      <c r="TWQ36" s="26">
        <f t="shared" si="219"/>
        <v>0</v>
      </c>
      <c r="TWR36" s="26">
        <f t="shared" si="219"/>
        <v>0</v>
      </c>
      <c r="TWS36" s="26">
        <f t="shared" si="219"/>
        <v>0</v>
      </c>
      <c r="TWT36" s="26">
        <f t="shared" si="219"/>
        <v>357993.69349605299</v>
      </c>
      <c r="TWU36" s="26">
        <f t="shared" si="219"/>
        <v>0</v>
      </c>
      <c r="TWV36" s="26">
        <f t="shared" si="219"/>
        <v>0</v>
      </c>
      <c r="TWW36" s="26">
        <f t="shared" si="219"/>
        <v>0</v>
      </c>
      <c r="TWX36" s="26">
        <f t="shared" si="219"/>
        <v>0</v>
      </c>
      <c r="TWY36" s="26">
        <f t="shared" si="219"/>
        <v>0</v>
      </c>
      <c r="TWZ36" s="26">
        <f t="shared" si="219"/>
        <v>357993.69349605299</v>
      </c>
      <c r="TXA36" s="26">
        <f t="shared" si="219"/>
        <v>0</v>
      </c>
      <c r="TXB36" s="26">
        <f t="shared" si="219"/>
        <v>0</v>
      </c>
      <c r="TXC36" s="26">
        <f t="shared" si="219"/>
        <v>0</v>
      </c>
      <c r="TXD36" s="26">
        <f t="shared" si="219"/>
        <v>0</v>
      </c>
      <c r="TXE36" s="26">
        <f t="shared" si="219"/>
        <v>0</v>
      </c>
      <c r="TXF36" s="26">
        <f t="shared" si="219"/>
        <v>357993.69349605299</v>
      </c>
      <c r="TXG36" s="26">
        <f t="shared" si="219"/>
        <v>0</v>
      </c>
      <c r="TXH36" s="26">
        <f t="shared" si="219"/>
        <v>0</v>
      </c>
      <c r="TXI36" s="26">
        <f t="shared" ref="TXI36:TZT36" si="220">SUM(TXC34:TXC37)</f>
        <v>0</v>
      </c>
      <c r="TXJ36" s="26">
        <f t="shared" si="220"/>
        <v>0</v>
      </c>
      <c r="TXK36" s="26">
        <f t="shared" si="220"/>
        <v>0</v>
      </c>
      <c r="TXL36" s="26">
        <f t="shared" si="220"/>
        <v>357993.69349605299</v>
      </c>
      <c r="TXM36" s="26">
        <f t="shared" si="220"/>
        <v>0</v>
      </c>
      <c r="TXN36" s="26">
        <f t="shared" si="220"/>
        <v>0</v>
      </c>
      <c r="TXO36" s="26">
        <f t="shared" si="220"/>
        <v>0</v>
      </c>
      <c r="TXP36" s="26">
        <f t="shared" si="220"/>
        <v>0</v>
      </c>
      <c r="TXQ36" s="26">
        <f t="shared" si="220"/>
        <v>0</v>
      </c>
      <c r="TXR36" s="26">
        <f t="shared" si="220"/>
        <v>357993.69349605299</v>
      </c>
      <c r="TXS36" s="26">
        <f t="shared" si="220"/>
        <v>0</v>
      </c>
      <c r="TXT36" s="26">
        <f t="shared" si="220"/>
        <v>0</v>
      </c>
      <c r="TXU36" s="26">
        <f t="shared" si="220"/>
        <v>0</v>
      </c>
      <c r="TXV36" s="26">
        <f t="shared" si="220"/>
        <v>0</v>
      </c>
      <c r="TXW36" s="26">
        <f t="shared" si="220"/>
        <v>0</v>
      </c>
      <c r="TXX36" s="26">
        <f t="shared" si="220"/>
        <v>357993.69349605299</v>
      </c>
      <c r="TXY36" s="26">
        <f t="shared" si="220"/>
        <v>0</v>
      </c>
      <c r="TXZ36" s="26">
        <f t="shared" si="220"/>
        <v>0</v>
      </c>
      <c r="TYA36" s="26">
        <f t="shared" si="220"/>
        <v>0</v>
      </c>
      <c r="TYB36" s="26">
        <f t="shared" si="220"/>
        <v>0</v>
      </c>
      <c r="TYC36" s="26">
        <f t="shared" si="220"/>
        <v>0</v>
      </c>
      <c r="TYD36" s="26">
        <f t="shared" si="220"/>
        <v>357993.69349605299</v>
      </c>
      <c r="TYE36" s="26">
        <f t="shared" si="220"/>
        <v>0</v>
      </c>
      <c r="TYF36" s="26">
        <f t="shared" si="220"/>
        <v>0</v>
      </c>
      <c r="TYG36" s="26">
        <f t="shared" si="220"/>
        <v>0</v>
      </c>
      <c r="TYH36" s="26">
        <f t="shared" si="220"/>
        <v>0</v>
      </c>
      <c r="TYI36" s="26">
        <f t="shared" si="220"/>
        <v>0</v>
      </c>
      <c r="TYJ36" s="26">
        <f t="shared" si="220"/>
        <v>357993.69349605299</v>
      </c>
      <c r="TYK36" s="26">
        <f t="shared" si="220"/>
        <v>0</v>
      </c>
      <c r="TYL36" s="26">
        <f t="shared" si="220"/>
        <v>0</v>
      </c>
      <c r="TYM36" s="26">
        <f t="shared" si="220"/>
        <v>0</v>
      </c>
      <c r="TYN36" s="26">
        <f t="shared" si="220"/>
        <v>0</v>
      </c>
      <c r="TYO36" s="26">
        <f t="shared" si="220"/>
        <v>0</v>
      </c>
      <c r="TYP36" s="26">
        <f t="shared" si="220"/>
        <v>357993.69349605299</v>
      </c>
      <c r="TYQ36" s="26">
        <f t="shared" si="220"/>
        <v>0</v>
      </c>
      <c r="TYR36" s="26">
        <f t="shared" si="220"/>
        <v>0</v>
      </c>
      <c r="TYS36" s="26">
        <f t="shared" si="220"/>
        <v>0</v>
      </c>
      <c r="TYT36" s="26">
        <f t="shared" si="220"/>
        <v>0</v>
      </c>
      <c r="TYU36" s="26">
        <f t="shared" si="220"/>
        <v>0</v>
      </c>
      <c r="TYV36" s="26">
        <f t="shared" si="220"/>
        <v>357993.69349605299</v>
      </c>
      <c r="TYW36" s="26">
        <f t="shared" si="220"/>
        <v>0</v>
      </c>
      <c r="TYX36" s="26">
        <f t="shared" si="220"/>
        <v>0</v>
      </c>
      <c r="TYY36" s="26">
        <f t="shared" si="220"/>
        <v>0</v>
      </c>
      <c r="TYZ36" s="26">
        <f t="shared" si="220"/>
        <v>0</v>
      </c>
      <c r="TZA36" s="26">
        <f t="shared" si="220"/>
        <v>0</v>
      </c>
      <c r="TZB36" s="26">
        <f t="shared" si="220"/>
        <v>357993.69349605299</v>
      </c>
      <c r="TZC36" s="26">
        <f t="shared" si="220"/>
        <v>0</v>
      </c>
      <c r="TZD36" s="26">
        <f t="shared" si="220"/>
        <v>0</v>
      </c>
      <c r="TZE36" s="26">
        <f t="shared" si="220"/>
        <v>0</v>
      </c>
      <c r="TZF36" s="26">
        <f t="shared" si="220"/>
        <v>0</v>
      </c>
      <c r="TZG36" s="26">
        <f t="shared" si="220"/>
        <v>0</v>
      </c>
      <c r="TZH36" s="26">
        <f t="shared" si="220"/>
        <v>357993.69349605299</v>
      </c>
      <c r="TZI36" s="26">
        <f t="shared" si="220"/>
        <v>0</v>
      </c>
      <c r="TZJ36" s="26">
        <f t="shared" si="220"/>
        <v>0</v>
      </c>
      <c r="TZK36" s="26">
        <f t="shared" si="220"/>
        <v>0</v>
      </c>
      <c r="TZL36" s="26">
        <f t="shared" si="220"/>
        <v>0</v>
      </c>
      <c r="TZM36" s="26">
        <f t="shared" si="220"/>
        <v>0</v>
      </c>
      <c r="TZN36" s="26">
        <f t="shared" si="220"/>
        <v>357993.69349605299</v>
      </c>
      <c r="TZO36" s="26">
        <f t="shared" si="220"/>
        <v>0</v>
      </c>
      <c r="TZP36" s="26">
        <f t="shared" si="220"/>
        <v>0</v>
      </c>
      <c r="TZQ36" s="26">
        <f t="shared" si="220"/>
        <v>0</v>
      </c>
      <c r="TZR36" s="26">
        <f t="shared" si="220"/>
        <v>0</v>
      </c>
      <c r="TZS36" s="26">
        <f t="shared" si="220"/>
        <v>0</v>
      </c>
      <c r="TZT36" s="26">
        <f t="shared" si="220"/>
        <v>357993.69349605299</v>
      </c>
      <c r="TZU36" s="26">
        <f t="shared" ref="TZU36:UCF36" si="221">SUM(TZO34:TZO37)</f>
        <v>0</v>
      </c>
      <c r="TZV36" s="26">
        <f t="shared" si="221"/>
        <v>0</v>
      </c>
      <c r="TZW36" s="26">
        <f t="shared" si="221"/>
        <v>0</v>
      </c>
      <c r="TZX36" s="26">
        <f t="shared" si="221"/>
        <v>0</v>
      </c>
      <c r="TZY36" s="26">
        <f t="shared" si="221"/>
        <v>0</v>
      </c>
      <c r="TZZ36" s="26">
        <f t="shared" si="221"/>
        <v>357993.69349605299</v>
      </c>
      <c r="UAA36" s="26">
        <f t="shared" si="221"/>
        <v>0</v>
      </c>
      <c r="UAB36" s="26">
        <f t="shared" si="221"/>
        <v>0</v>
      </c>
      <c r="UAC36" s="26">
        <f t="shared" si="221"/>
        <v>0</v>
      </c>
      <c r="UAD36" s="26">
        <f t="shared" si="221"/>
        <v>0</v>
      </c>
      <c r="UAE36" s="26">
        <f t="shared" si="221"/>
        <v>0</v>
      </c>
      <c r="UAF36" s="26">
        <f t="shared" si="221"/>
        <v>357993.69349605299</v>
      </c>
      <c r="UAG36" s="26">
        <f t="shared" si="221"/>
        <v>0</v>
      </c>
      <c r="UAH36" s="26">
        <f t="shared" si="221"/>
        <v>0</v>
      </c>
      <c r="UAI36" s="26">
        <f t="shared" si="221"/>
        <v>0</v>
      </c>
      <c r="UAJ36" s="26">
        <f t="shared" si="221"/>
        <v>0</v>
      </c>
      <c r="UAK36" s="26">
        <f t="shared" si="221"/>
        <v>0</v>
      </c>
      <c r="UAL36" s="26">
        <f t="shared" si="221"/>
        <v>357993.69349605299</v>
      </c>
      <c r="UAM36" s="26">
        <f t="shared" si="221"/>
        <v>0</v>
      </c>
      <c r="UAN36" s="26">
        <f t="shared" si="221"/>
        <v>0</v>
      </c>
      <c r="UAO36" s="26">
        <f t="shared" si="221"/>
        <v>0</v>
      </c>
      <c r="UAP36" s="26">
        <f t="shared" si="221"/>
        <v>0</v>
      </c>
      <c r="UAQ36" s="26">
        <f t="shared" si="221"/>
        <v>0</v>
      </c>
      <c r="UAR36" s="26">
        <f t="shared" si="221"/>
        <v>357993.69349605299</v>
      </c>
      <c r="UAS36" s="26">
        <f t="shared" si="221"/>
        <v>0</v>
      </c>
      <c r="UAT36" s="26">
        <f t="shared" si="221"/>
        <v>0</v>
      </c>
      <c r="UAU36" s="26">
        <f t="shared" si="221"/>
        <v>0</v>
      </c>
      <c r="UAV36" s="26">
        <f t="shared" si="221"/>
        <v>0</v>
      </c>
      <c r="UAW36" s="26">
        <f t="shared" si="221"/>
        <v>0</v>
      </c>
      <c r="UAX36" s="26">
        <f t="shared" si="221"/>
        <v>357993.69349605299</v>
      </c>
      <c r="UAY36" s="26">
        <f t="shared" si="221"/>
        <v>0</v>
      </c>
      <c r="UAZ36" s="26">
        <f t="shared" si="221"/>
        <v>0</v>
      </c>
      <c r="UBA36" s="26">
        <f t="shared" si="221"/>
        <v>0</v>
      </c>
      <c r="UBB36" s="26">
        <f t="shared" si="221"/>
        <v>0</v>
      </c>
      <c r="UBC36" s="26">
        <f t="shared" si="221"/>
        <v>0</v>
      </c>
      <c r="UBD36" s="26">
        <f t="shared" si="221"/>
        <v>357993.69349605299</v>
      </c>
      <c r="UBE36" s="26">
        <f t="shared" si="221"/>
        <v>0</v>
      </c>
      <c r="UBF36" s="26">
        <f t="shared" si="221"/>
        <v>0</v>
      </c>
      <c r="UBG36" s="26">
        <f t="shared" si="221"/>
        <v>0</v>
      </c>
      <c r="UBH36" s="26">
        <f t="shared" si="221"/>
        <v>0</v>
      </c>
      <c r="UBI36" s="26">
        <f t="shared" si="221"/>
        <v>0</v>
      </c>
      <c r="UBJ36" s="26">
        <f t="shared" si="221"/>
        <v>357993.69349605299</v>
      </c>
      <c r="UBK36" s="26">
        <f t="shared" si="221"/>
        <v>0</v>
      </c>
      <c r="UBL36" s="26">
        <f t="shared" si="221"/>
        <v>0</v>
      </c>
      <c r="UBM36" s="26">
        <f t="shared" si="221"/>
        <v>0</v>
      </c>
      <c r="UBN36" s="26">
        <f t="shared" si="221"/>
        <v>0</v>
      </c>
      <c r="UBO36" s="26">
        <f t="shared" si="221"/>
        <v>0</v>
      </c>
      <c r="UBP36" s="26">
        <f t="shared" si="221"/>
        <v>357993.69349605299</v>
      </c>
      <c r="UBQ36" s="26">
        <f t="shared" si="221"/>
        <v>0</v>
      </c>
      <c r="UBR36" s="26">
        <f t="shared" si="221"/>
        <v>0</v>
      </c>
      <c r="UBS36" s="26">
        <f t="shared" si="221"/>
        <v>0</v>
      </c>
      <c r="UBT36" s="26">
        <f t="shared" si="221"/>
        <v>0</v>
      </c>
      <c r="UBU36" s="26">
        <f t="shared" si="221"/>
        <v>0</v>
      </c>
      <c r="UBV36" s="26">
        <f t="shared" si="221"/>
        <v>357993.69349605299</v>
      </c>
      <c r="UBW36" s="26">
        <f t="shared" si="221"/>
        <v>0</v>
      </c>
      <c r="UBX36" s="26">
        <f t="shared" si="221"/>
        <v>0</v>
      </c>
      <c r="UBY36" s="26">
        <f t="shared" si="221"/>
        <v>0</v>
      </c>
      <c r="UBZ36" s="26">
        <f t="shared" si="221"/>
        <v>0</v>
      </c>
      <c r="UCA36" s="26">
        <f t="shared" si="221"/>
        <v>0</v>
      </c>
      <c r="UCB36" s="26">
        <f t="shared" si="221"/>
        <v>357993.69349605299</v>
      </c>
      <c r="UCC36" s="26">
        <f t="shared" si="221"/>
        <v>0</v>
      </c>
      <c r="UCD36" s="26">
        <f t="shared" si="221"/>
        <v>0</v>
      </c>
      <c r="UCE36" s="26">
        <f t="shared" si="221"/>
        <v>0</v>
      </c>
      <c r="UCF36" s="26">
        <f t="shared" si="221"/>
        <v>0</v>
      </c>
      <c r="UCG36" s="26">
        <f t="shared" ref="UCG36:UER36" si="222">SUM(UCA34:UCA37)</f>
        <v>0</v>
      </c>
      <c r="UCH36" s="26">
        <f t="shared" si="222"/>
        <v>357993.69349605299</v>
      </c>
      <c r="UCI36" s="26">
        <f t="shared" si="222"/>
        <v>0</v>
      </c>
      <c r="UCJ36" s="26">
        <f t="shared" si="222"/>
        <v>0</v>
      </c>
      <c r="UCK36" s="26">
        <f t="shared" si="222"/>
        <v>0</v>
      </c>
      <c r="UCL36" s="26">
        <f t="shared" si="222"/>
        <v>0</v>
      </c>
      <c r="UCM36" s="26">
        <f t="shared" si="222"/>
        <v>0</v>
      </c>
      <c r="UCN36" s="26">
        <f t="shared" si="222"/>
        <v>357993.69349605299</v>
      </c>
      <c r="UCO36" s="26">
        <f t="shared" si="222"/>
        <v>0</v>
      </c>
      <c r="UCP36" s="26">
        <f t="shared" si="222"/>
        <v>0</v>
      </c>
      <c r="UCQ36" s="26">
        <f t="shared" si="222"/>
        <v>0</v>
      </c>
      <c r="UCR36" s="26">
        <f t="shared" si="222"/>
        <v>0</v>
      </c>
      <c r="UCS36" s="26">
        <f t="shared" si="222"/>
        <v>0</v>
      </c>
      <c r="UCT36" s="26">
        <f t="shared" si="222"/>
        <v>357993.69349605299</v>
      </c>
      <c r="UCU36" s="26">
        <f t="shared" si="222"/>
        <v>0</v>
      </c>
      <c r="UCV36" s="26">
        <f t="shared" si="222"/>
        <v>0</v>
      </c>
      <c r="UCW36" s="26">
        <f t="shared" si="222"/>
        <v>0</v>
      </c>
      <c r="UCX36" s="26">
        <f t="shared" si="222"/>
        <v>0</v>
      </c>
      <c r="UCY36" s="26">
        <f t="shared" si="222"/>
        <v>0</v>
      </c>
      <c r="UCZ36" s="26">
        <f t="shared" si="222"/>
        <v>357993.69349605299</v>
      </c>
      <c r="UDA36" s="26">
        <f t="shared" si="222"/>
        <v>0</v>
      </c>
      <c r="UDB36" s="26">
        <f t="shared" si="222"/>
        <v>0</v>
      </c>
      <c r="UDC36" s="26">
        <f t="shared" si="222"/>
        <v>0</v>
      </c>
      <c r="UDD36" s="26">
        <f t="shared" si="222"/>
        <v>0</v>
      </c>
      <c r="UDE36" s="26">
        <f t="shared" si="222"/>
        <v>0</v>
      </c>
      <c r="UDF36" s="26">
        <f t="shared" si="222"/>
        <v>357993.69349605299</v>
      </c>
      <c r="UDG36" s="26">
        <f t="shared" si="222"/>
        <v>0</v>
      </c>
      <c r="UDH36" s="26">
        <f t="shared" si="222"/>
        <v>0</v>
      </c>
      <c r="UDI36" s="26">
        <f t="shared" si="222"/>
        <v>0</v>
      </c>
      <c r="UDJ36" s="26">
        <f t="shared" si="222"/>
        <v>0</v>
      </c>
      <c r="UDK36" s="26">
        <f t="shared" si="222"/>
        <v>0</v>
      </c>
      <c r="UDL36" s="26">
        <f t="shared" si="222"/>
        <v>357993.69349605299</v>
      </c>
      <c r="UDM36" s="26">
        <f t="shared" si="222"/>
        <v>0</v>
      </c>
      <c r="UDN36" s="26">
        <f t="shared" si="222"/>
        <v>0</v>
      </c>
      <c r="UDO36" s="26">
        <f t="shared" si="222"/>
        <v>0</v>
      </c>
      <c r="UDP36" s="26">
        <f t="shared" si="222"/>
        <v>0</v>
      </c>
      <c r="UDQ36" s="26">
        <f t="shared" si="222"/>
        <v>0</v>
      </c>
      <c r="UDR36" s="26">
        <f t="shared" si="222"/>
        <v>357993.69349605299</v>
      </c>
      <c r="UDS36" s="26">
        <f t="shared" si="222"/>
        <v>0</v>
      </c>
      <c r="UDT36" s="26">
        <f t="shared" si="222"/>
        <v>0</v>
      </c>
      <c r="UDU36" s="26">
        <f t="shared" si="222"/>
        <v>0</v>
      </c>
      <c r="UDV36" s="26">
        <f t="shared" si="222"/>
        <v>0</v>
      </c>
      <c r="UDW36" s="26">
        <f t="shared" si="222"/>
        <v>0</v>
      </c>
      <c r="UDX36" s="26">
        <f t="shared" si="222"/>
        <v>357993.69349605299</v>
      </c>
      <c r="UDY36" s="26">
        <f t="shared" si="222"/>
        <v>0</v>
      </c>
      <c r="UDZ36" s="26">
        <f t="shared" si="222"/>
        <v>0</v>
      </c>
      <c r="UEA36" s="26">
        <f t="shared" si="222"/>
        <v>0</v>
      </c>
      <c r="UEB36" s="26">
        <f t="shared" si="222"/>
        <v>0</v>
      </c>
      <c r="UEC36" s="26">
        <f t="shared" si="222"/>
        <v>0</v>
      </c>
      <c r="UED36" s="26">
        <f t="shared" si="222"/>
        <v>357993.69349605299</v>
      </c>
      <c r="UEE36" s="26">
        <f t="shared" si="222"/>
        <v>0</v>
      </c>
      <c r="UEF36" s="26">
        <f t="shared" si="222"/>
        <v>0</v>
      </c>
      <c r="UEG36" s="26">
        <f t="shared" si="222"/>
        <v>0</v>
      </c>
      <c r="UEH36" s="26">
        <f t="shared" si="222"/>
        <v>0</v>
      </c>
      <c r="UEI36" s="26">
        <f t="shared" si="222"/>
        <v>0</v>
      </c>
      <c r="UEJ36" s="26">
        <f t="shared" si="222"/>
        <v>357993.69349605299</v>
      </c>
      <c r="UEK36" s="26">
        <f t="shared" si="222"/>
        <v>0</v>
      </c>
      <c r="UEL36" s="26">
        <f t="shared" si="222"/>
        <v>0</v>
      </c>
      <c r="UEM36" s="26">
        <f t="shared" si="222"/>
        <v>0</v>
      </c>
      <c r="UEN36" s="26">
        <f t="shared" si="222"/>
        <v>0</v>
      </c>
      <c r="UEO36" s="26">
        <f t="shared" si="222"/>
        <v>0</v>
      </c>
      <c r="UEP36" s="26">
        <f t="shared" si="222"/>
        <v>357993.69349605299</v>
      </c>
      <c r="UEQ36" s="26">
        <f t="shared" si="222"/>
        <v>0</v>
      </c>
      <c r="UER36" s="26">
        <f t="shared" si="222"/>
        <v>0</v>
      </c>
      <c r="UES36" s="26">
        <f t="shared" ref="UES36:UHD36" si="223">SUM(UEM34:UEM37)</f>
        <v>0</v>
      </c>
      <c r="UET36" s="26">
        <f t="shared" si="223"/>
        <v>0</v>
      </c>
      <c r="UEU36" s="26">
        <f t="shared" si="223"/>
        <v>0</v>
      </c>
      <c r="UEV36" s="26">
        <f t="shared" si="223"/>
        <v>357993.69349605299</v>
      </c>
      <c r="UEW36" s="26">
        <f t="shared" si="223"/>
        <v>0</v>
      </c>
      <c r="UEX36" s="26">
        <f t="shared" si="223"/>
        <v>0</v>
      </c>
      <c r="UEY36" s="26">
        <f t="shared" si="223"/>
        <v>0</v>
      </c>
      <c r="UEZ36" s="26">
        <f t="shared" si="223"/>
        <v>0</v>
      </c>
      <c r="UFA36" s="26">
        <f t="shared" si="223"/>
        <v>0</v>
      </c>
      <c r="UFB36" s="26">
        <f t="shared" si="223"/>
        <v>357993.69349605299</v>
      </c>
      <c r="UFC36" s="26">
        <f t="shared" si="223"/>
        <v>0</v>
      </c>
      <c r="UFD36" s="26">
        <f t="shared" si="223"/>
        <v>0</v>
      </c>
      <c r="UFE36" s="26">
        <f t="shared" si="223"/>
        <v>0</v>
      </c>
      <c r="UFF36" s="26">
        <f t="shared" si="223"/>
        <v>0</v>
      </c>
      <c r="UFG36" s="26">
        <f t="shared" si="223"/>
        <v>0</v>
      </c>
      <c r="UFH36" s="26">
        <f t="shared" si="223"/>
        <v>357993.69349605299</v>
      </c>
      <c r="UFI36" s="26">
        <f t="shared" si="223"/>
        <v>0</v>
      </c>
      <c r="UFJ36" s="26">
        <f t="shared" si="223"/>
        <v>0</v>
      </c>
      <c r="UFK36" s="26">
        <f t="shared" si="223"/>
        <v>0</v>
      </c>
      <c r="UFL36" s="26">
        <f t="shared" si="223"/>
        <v>0</v>
      </c>
      <c r="UFM36" s="26">
        <f t="shared" si="223"/>
        <v>0</v>
      </c>
      <c r="UFN36" s="26">
        <f t="shared" si="223"/>
        <v>357993.69349605299</v>
      </c>
      <c r="UFO36" s="26">
        <f t="shared" si="223"/>
        <v>0</v>
      </c>
      <c r="UFP36" s="26">
        <f t="shared" si="223"/>
        <v>0</v>
      </c>
      <c r="UFQ36" s="26">
        <f t="shared" si="223"/>
        <v>0</v>
      </c>
      <c r="UFR36" s="26">
        <f t="shared" si="223"/>
        <v>0</v>
      </c>
      <c r="UFS36" s="26">
        <f t="shared" si="223"/>
        <v>0</v>
      </c>
      <c r="UFT36" s="26">
        <f t="shared" si="223"/>
        <v>357993.69349605299</v>
      </c>
      <c r="UFU36" s="26">
        <f t="shared" si="223"/>
        <v>0</v>
      </c>
      <c r="UFV36" s="26">
        <f t="shared" si="223"/>
        <v>0</v>
      </c>
      <c r="UFW36" s="26">
        <f t="shared" si="223"/>
        <v>0</v>
      </c>
      <c r="UFX36" s="26">
        <f t="shared" si="223"/>
        <v>0</v>
      </c>
      <c r="UFY36" s="26">
        <f t="shared" si="223"/>
        <v>0</v>
      </c>
      <c r="UFZ36" s="26">
        <f t="shared" si="223"/>
        <v>357993.69349605299</v>
      </c>
      <c r="UGA36" s="26">
        <f t="shared" si="223"/>
        <v>0</v>
      </c>
      <c r="UGB36" s="26">
        <f t="shared" si="223"/>
        <v>0</v>
      </c>
      <c r="UGC36" s="26">
        <f t="shared" si="223"/>
        <v>0</v>
      </c>
      <c r="UGD36" s="26">
        <f t="shared" si="223"/>
        <v>0</v>
      </c>
      <c r="UGE36" s="26">
        <f t="shared" si="223"/>
        <v>0</v>
      </c>
      <c r="UGF36" s="26">
        <f t="shared" si="223"/>
        <v>357993.69349605299</v>
      </c>
      <c r="UGG36" s="26">
        <f t="shared" si="223"/>
        <v>0</v>
      </c>
      <c r="UGH36" s="26">
        <f t="shared" si="223"/>
        <v>0</v>
      </c>
      <c r="UGI36" s="26">
        <f t="shared" si="223"/>
        <v>0</v>
      </c>
      <c r="UGJ36" s="26">
        <f t="shared" si="223"/>
        <v>0</v>
      </c>
      <c r="UGK36" s="26">
        <f t="shared" si="223"/>
        <v>0</v>
      </c>
      <c r="UGL36" s="26">
        <f t="shared" si="223"/>
        <v>357993.69349605299</v>
      </c>
      <c r="UGM36" s="26">
        <f t="shared" si="223"/>
        <v>0</v>
      </c>
      <c r="UGN36" s="26">
        <f t="shared" si="223"/>
        <v>0</v>
      </c>
      <c r="UGO36" s="26">
        <f t="shared" si="223"/>
        <v>0</v>
      </c>
      <c r="UGP36" s="26">
        <f t="shared" si="223"/>
        <v>0</v>
      </c>
      <c r="UGQ36" s="26">
        <f t="shared" si="223"/>
        <v>0</v>
      </c>
      <c r="UGR36" s="26">
        <f t="shared" si="223"/>
        <v>357993.69349605299</v>
      </c>
      <c r="UGS36" s="26">
        <f t="shared" si="223"/>
        <v>0</v>
      </c>
      <c r="UGT36" s="26">
        <f t="shared" si="223"/>
        <v>0</v>
      </c>
      <c r="UGU36" s="26">
        <f t="shared" si="223"/>
        <v>0</v>
      </c>
      <c r="UGV36" s="26">
        <f t="shared" si="223"/>
        <v>0</v>
      </c>
      <c r="UGW36" s="26">
        <f t="shared" si="223"/>
        <v>0</v>
      </c>
      <c r="UGX36" s="26">
        <f t="shared" si="223"/>
        <v>357993.69349605299</v>
      </c>
      <c r="UGY36" s="26">
        <f t="shared" si="223"/>
        <v>0</v>
      </c>
      <c r="UGZ36" s="26">
        <f t="shared" si="223"/>
        <v>0</v>
      </c>
      <c r="UHA36" s="26">
        <f t="shared" si="223"/>
        <v>0</v>
      </c>
      <c r="UHB36" s="26">
        <f t="shared" si="223"/>
        <v>0</v>
      </c>
      <c r="UHC36" s="26">
        <f t="shared" si="223"/>
        <v>0</v>
      </c>
      <c r="UHD36" s="26">
        <f t="shared" si="223"/>
        <v>357993.69349605299</v>
      </c>
      <c r="UHE36" s="26">
        <f t="shared" ref="UHE36:UJP36" si="224">SUM(UGY34:UGY37)</f>
        <v>0</v>
      </c>
      <c r="UHF36" s="26">
        <f t="shared" si="224"/>
        <v>0</v>
      </c>
      <c r="UHG36" s="26">
        <f t="shared" si="224"/>
        <v>0</v>
      </c>
      <c r="UHH36" s="26">
        <f t="shared" si="224"/>
        <v>0</v>
      </c>
      <c r="UHI36" s="26">
        <f t="shared" si="224"/>
        <v>0</v>
      </c>
      <c r="UHJ36" s="26">
        <f t="shared" si="224"/>
        <v>357993.69349605299</v>
      </c>
      <c r="UHK36" s="26">
        <f t="shared" si="224"/>
        <v>0</v>
      </c>
      <c r="UHL36" s="26">
        <f t="shared" si="224"/>
        <v>0</v>
      </c>
      <c r="UHM36" s="26">
        <f t="shared" si="224"/>
        <v>0</v>
      </c>
      <c r="UHN36" s="26">
        <f t="shared" si="224"/>
        <v>0</v>
      </c>
      <c r="UHO36" s="26">
        <f t="shared" si="224"/>
        <v>0</v>
      </c>
      <c r="UHP36" s="26">
        <f t="shared" si="224"/>
        <v>357993.69349605299</v>
      </c>
      <c r="UHQ36" s="26">
        <f t="shared" si="224"/>
        <v>0</v>
      </c>
      <c r="UHR36" s="26">
        <f t="shared" si="224"/>
        <v>0</v>
      </c>
      <c r="UHS36" s="26">
        <f t="shared" si="224"/>
        <v>0</v>
      </c>
      <c r="UHT36" s="26">
        <f t="shared" si="224"/>
        <v>0</v>
      </c>
      <c r="UHU36" s="26">
        <f t="shared" si="224"/>
        <v>0</v>
      </c>
      <c r="UHV36" s="26">
        <f t="shared" si="224"/>
        <v>357993.69349605299</v>
      </c>
      <c r="UHW36" s="26">
        <f t="shared" si="224"/>
        <v>0</v>
      </c>
      <c r="UHX36" s="26">
        <f t="shared" si="224"/>
        <v>0</v>
      </c>
      <c r="UHY36" s="26">
        <f t="shared" si="224"/>
        <v>0</v>
      </c>
      <c r="UHZ36" s="26">
        <f t="shared" si="224"/>
        <v>0</v>
      </c>
      <c r="UIA36" s="26">
        <f t="shared" si="224"/>
        <v>0</v>
      </c>
      <c r="UIB36" s="26">
        <f t="shared" si="224"/>
        <v>357993.69349605299</v>
      </c>
      <c r="UIC36" s="26">
        <f t="shared" si="224"/>
        <v>0</v>
      </c>
      <c r="UID36" s="26">
        <f t="shared" si="224"/>
        <v>0</v>
      </c>
      <c r="UIE36" s="26">
        <f t="shared" si="224"/>
        <v>0</v>
      </c>
      <c r="UIF36" s="26">
        <f t="shared" si="224"/>
        <v>0</v>
      </c>
      <c r="UIG36" s="26">
        <f t="shared" si="224"/>
        <v>0</v>
      </c>
      <c r="UIH36" s="26">
        <f t="shared" si="224"/>
        <v>357993.69349605299</v>
      </c>
      <c r="UII36" s="26">
        <f t="shared" si="224"/>
        <v>0</v>
      </c>
      <c r="UIJ36" s="26">
        <f t="shared" si="224"/>
        <v>0</v>
      </c>
      <c r="UIK36" s="26">
        <f t="shared" si="224"/>
        <v>0</v>
      </c>
      <c r="UIL36" s="26">
        <f t="shared" si="224"/>
        <v>0</v>
      </c>
      <c r="UIM36" s="26">
        <f t="shared" si="224"/>
        <v>0</v>
      </c>
      <c r="UIN36" s="26">
        <f t="shared" si="224"/>
        <v>357993.69349605299</v>
      </c>
      <c r="UIO36" s="26">
        <f t="shared" si="224"/>
        <v>0</v>
      </c>
      <c r="UIP36" s="26">
        <f t="shared" si="224"/>
        <v>0</v>
      </c>
      <c r="UIQ36" s="26">
        <f t="shared" si="224"/>
        <v>0</v>
      </c>
      <c r="UIR36" s="26">
        <f t="shared" si="224"/>
        <v>0</v>
      </c>
      <c r="UIS36" s="26">
        <f t="shared" si="224"/>
        <v>0</v>
      </c>
      <c r="UIT36" s="26">
        <f t="shared" si="224"/>
        <v>357993.69349605299</v>
      </c>
      <c r="UIU36" s="26">
        <f t="shared" si="224"/>
        <v>0</v>
      </c>
      <c r="UIV36" s="26">
        <f t="shared" si="224"/>
        <v>0</v>
      </c>
      <c r="UIW36" s="26">
        <f t="shared" si="224"/>
        <v>0</v>
      </c>
      <c r="UIX36" s="26">
        <f t="shared" si="224"/>
        <v>0</v>
      </c>
      <c r="UIY36" s="26">
        <f t="shared" si="224"/>
        <v>0</v>
      </c>
      <c r="UIZ36" s="26">
        <f t="shared" si="224"/>
        <v>357993.69349605299</v>
      </c>
      <c r="UJA36" s="26">
        <f t="shared" si="224"/>
        <v>0</v>
      </c>
      <c r="UJB36" s="26">
        <f t="shared" si="224"/>
        <v>0</v>
      </c>
      <c r="UJC36" s="26">
        <f t="shared" si="224"/>
        <v>0</v>
      </c>
      <c r="UJD36" s="26">
        <f t="shared" si="224"/>
        <v>0</v>
      </c>
      <c r="UJE36" s="26">
        <f t="shared" si="224"/>
        <v>0</v>
      </c>
      <c r="UJF36" s="26">
        <f t="shared" si="224"/>
        <v>357993.69349605299</v>
      </c>
      <c r="UJG36" s="26">
        <f t="shared" si="224"/>
        <v>0</v>
      </c>
      <c r="UJH36" s="26">
        <f t="shared" si="224"/>
        <v>0</v>
      </c>
      <c r="UJI36" s="26">
        <f t="shared" si="224"/>
        <v>0</v>
      </c>
      <c r="UJJ36" s="26">
        <f t="shared" si="224"/>
        <v>0</v>
      </c>
      <c r="UJK36" s="26">
        <f t="shared" si="224"/>
        <v>0</v>
      </c>
      <c r="UJL36" s="26">
        <f t="shared" si="224"/>
        <v>357993.69349605299</v>
      </c>
      <c r="UJM36" s="26">
        <f t="shared" si="224"/>
        <v>0</v>
      </c>
      <c r="UJN36" s="26">
        <f t="shared" si="224"/>
        <v>0</v>
      </c>
      <c r="UJO36" s="26">
        <f t="shared" si="224"/>
        <v>0</v>
      </c>
      <c r="UJP36" s="26">
        <f t="shared" si="224"/>
        <v>0</v>
      </c>
      <c r="UJQ36" s="26">
        <f t="shared" ref="UJQ36:UMB36" si="225">SUM(UJK34:UJK37)</f>
        <v>0</v>
      </c>
      <c r="UJR36" s="26">
        <f t="shared" si="225"/>
        <v>357993.69349605299</v>
      </c>
      <c r="UJS36" s="26">
        <f t="shared" si="225"/>
        <v>0</v>
      </c>
      <c r="UJT36" s="26">
        <f t="shared" si="225"/>
        <v>0</v>
      </c>
      <c r="UJU36" s="26">
        <f t="shared" si="225"/>
        <v>0</v>
      </c>
      <c r="UJV36" s="26">
        <f t="shared" si="225"/>
        <v>0</v>
      </c>
      <c r="UJW36" s="26">
        <f t="shared" si="225"/>
        <v>0</v>
      </c>
      <c r="UJX36" s="26">
        <f t="shared" si="225"/>
        <v>357993.69349605299</v>
      </c>
      <c r="UJY36" s="26">
        <f t="shared" si="225"/>
        <v>0</v>
      </c>
      <c r="UJZ36" s="26">
        <f t="shared" si="225"/>
        <v>0</v>
      </c>
      <c r="UKA36" s="26">
        <f t="shared" si="225"/>
        <v>0</v>
      </c>
      <c r="UKB36" s="26">
        <f t="shared" si="225"/>
        <v>0</v>
      </c>
      <c r="UKC36" s="26">
        <f t="shared" si="225"/>
        <v>0</v>
      </c>
      <c r="UKD36" s="26">
        <f t="shared" si="225"/>
        <v>357993.69349605299</v>
      </c>
      <c r="UKE36" s="26">
        <f t="shared" si="225"/>
        <v>0</v>
      </c>
      <c r="UKF36" s="26">
        <f t="shared" si="225"/>
        <v>0</v>
      </c>
      <c r="UKG36" s="26">
        <f t="shared" si="225"/>
        <v>0</v>
      </c>
      <c r="UKH36" s="26">
        <f t="shared" si="225"/>
        <v>0</v>
      </c>
      <c r="UKI36" s="26">
        <f t="shared" si="225"/>
        <v>0</v>
      </c>
      <c r="UKJ36" s="26">
        <f t="shared" si="225"/>
        <v>357993.69349605299</v>
      </c>
      <c r="UKK36" s="26">
        <f t="shared" si="225"/>
        <v>0</v>
      </c>
      <c r="UKL36" s="26">
        <f t="shared" si="225"/>
        <v>0</v>
      </c>
      <c r="UKM36" s="26">
        <f t="shared" si="225"/>
        <v>0</v>
      </c>
      <c r="UKN36" s="26">
        <f t="shared" si="225"/>
        <v>0</v>
      </c>
      <c r="UKO36" s="26">
        <f t="shared" si="225"/>
        <v>0</v>
      </c>
      <c r="UKP36" s="26">
        <f t="shared" si="225"/>
        <v>357993.69349605299</v>
      </c>
      <c r="UKQ36" s="26">
        <f t="shared" si="225"/>
        <v>0</v>
      </c>
      <c r="UKR36" s="26">
        <f t="shared" si="225"/>
        <v>0</v>
      </c>
      <c r="UKS36" s="26">
        <f t="shared" si="225"/>
        <v>0</v>
      </c>
      <c r="UKT36" s="26">
        <f t="shared" si="225"/>
        <v>0</v>
      </c>
      <c r="UKU36" s="26">
        <f t="shared" si="225"/>
        <v>0</v>
      </c>
      <c r="UKV36" s="26">
        <f t="shared" si="225"/>
        <v>357993.69349605299</v>
      </c>
      <c r="UKW36" s="26">
        <f t="shared" si="225"/>
        <v>0</v>
      </c>
      <c r="UKX36" s="26">
        <f t="shared" si="225"/>
        <v>0</v>
      </c>
      <c r="UKY36" s="26">
        <f t="shared" si="225"/>
        <v>0</v>
      </c>
      <c r="UKZ36" s="26">
        <f t="shared" si="225"/>
        <v>0</v>
      </c>
      <c r="ULA36" s="26">
        <f t="shared" si="225"/>
        <v>0</v>
      </c>
      <c r="ULB36" s="26">
        <f t="shared" si="225"/>
        <v>357993.69349605299</v>
      </c>
      <c r="ULC36" s="26">
        <f t="shared" si="225"/>
        <v>0</v>
      </c>
      <c r="ULD36" s="26">
        <f t="shared" si="225"/>
        <v>0</v>
      </c>
      <c r="ULE36" s="26">
        <f t="shared" si="225"/>
        <v>0</v>
      </c>
      <c r="ULF36" s="26">
        <f t="shared" si="225"/>
        <v>0</v>
      </c>
      <c r="ULG36" s="26">
        <f t="shared" si="225"/>
        <v>0</v>
      </c>
      <c r="ULH36" s="26">
        <f t="shared" si="225"/>
        <v>357993.69349605299</v>
      </c>
      <c r="ULI36" s="26">
        <f t="shared" si="225"/>
        <v>0</v>
      </c>
      <c r="ULJ36" s="26">
        <f t="shared" si="225"/>
        <v>0</v>
      </c>
      <c r="ULK36" s="26">
        <f t="shared" si="225"/>
        <v>0</v>
      </c>
      <c r="ULL36" s="26">
        <f t="shared" si="225"/>
        <v>0</v>
      </c>
      <c r="ULM36" s="26">
        <f t="shared" si="225"/>
        <v>0</v>
      </c>
      <c r="ULN36" s="26">
        <f t="shared" si="225"/>
        <v>357993.69349605299</v>
      </c>
      <c r="ULO36" s="26">
        <f t="shared" si="225"/>
        <v>0</v>
      </c>
      <c r="ULP36" s="26">
        <f t="shared" si="225"/>
        <v>0</v>
      </c>
      <c r="ULQ36" s="26">
        <f t="shared" si="225"/>
        <v>0</v>
      </c>
      <c r="ULR36" s="26">
        <f t="shared" si="225"/>
        <v>0</v>
      </c>
      <c r="ULS36" s="26">
        <f t="shared" si="225"/>
        <v>0</v>
      </c>
      <c r="ULT36" s="26">
        <f t="shared" si="225"/>
        <v>357993.69349605299</v>
      </c>
      <c r="ULU36" s="26">
        <f t="shared" si="225"/>
        <v>0</v>
      </c>
      <c r="ULV36" s="26">
        <f t="shared" si="225"/>
        <v>0</v>
      </c>
      <c r="ULW36" s="26">
        <f t="shared" si="225"/>
        <v>0</v>
      </c>
      <c r="ULX36" s="26">
        <f t="shared" si="225"/>
        <v>0</v>
      </c>
      <c r="ULY36" s="26">
        <f t="shared" si="225"/>
        <v>0</v>
      </c>
      <c r="ULZ36" s="26">
        <f t="shared" si="225"/>
        <v>357993.69349605299</v>
      </c>
      <c r="UMA36" s="26">
        <f t="shared" si="225"/>
        <v>0</v>
      </c>
      <c r="UMB36" s="26">
        <f t="shared" si="225"/>
        <v>0</v>
      </c>
      <c r="UMC36" s="26">
        <f t="shared" ref="UMC36:UON36" si="226">SUM(ULW34:ULW37)</f>
        <v>0</v>
      </c>
      <c r="UMD36" s="26">
        <f t="shared" si="226"/>
        <v>0</v>
      </c>
      <c r="UME36" s="26">
        <f t="shared" si="226"/>
        <v>0</v>
      </c>
      <c r="UMF36" s="26">
        <f t="shared" si="226"/>
        <v>357993.69349605299</v>
      </c>
      <c r="UMG36" s="26">
        <f t="shared" si="226"/>
        <v>0</v>
      </c>
      <c r="UMH36" s="26">
        <f t="shared" si="226"/>
        <v>0</v>
      </c>
      <c r="UMI36" s="26">
        <f t="shared" si="226"/>
        <v>0</v>
      </c>
      <c r="UMJ36" s="26">
        <f t="shared" si="226"/>
        <v>0</v>
      </c>
      <c r="UMK36" s="26">
        <f t="shared" si="226"/>
        <v>0</v>
      </c>
      <c r="UML36" s="26">
        <f t="shared" si="226"/>
        <v>357993.69349605299</v>
      </c>
      <c r="UMM36" s="26">
        <f t="shared" si="226"/>
        <v>0</v>
      </c>
      <c r="UMN36" s="26">
        <f t="shared" si="226"/>
        <v>0</v>
      </c>
      <c r="UMO36" s="26">
        <f t="shared" si="226"/>
        <v>0</v>
      </c>
      <c r="UMP36" s="26">
        <f t="shared" si="226"/>
        <v>0</v>
      </c>
      <c r="UMQ36" s="26">
        <f t="shared" si="226"/>
        <v>0</v>
      </c>
      <c r="UMR36" s="26">
        <f t="shared" si="226"/>
        <v>357993.69349605299</v>
      </c>
      <c r="UMS36" s="26">
        <f t="shared" si="226"/>
        <v>0</v>
      </c>
      <c r="UMT36" s="26">
        <f t="shared" si="226"/>
        <v>0</v>
      </c>
      <c r="UMU36" s="26">
        <f t="shared" si="226"/>
        <v>0</v>
      </c>
      <c r="UMV36" s="26">
        <f t="shared" si="226"/>
        <v>0</v>
      </c>
      <c r="UMW36" s="26">
        <f t="shared" si="226"/>
        <v>0</v>
      </c>
      <c r="UMX36" s="26">
        <f t="shared" si="226"/>
        <v>357993.69349605299</v>
      </c>
      <c r="UMY36" s="26">
        <f t="shared" si="226"/>
        <v>0</v>
      </c>
      <c r="UMZ36" s="26">
        <f t="shared" si="226"/>
        <v>0</v>
      </c>
      <c r="UNA36" s="26">
        <f t="shared" si="226"/>
        <v>0</v>
      </c>
      <c r="UNB36" s="26">
        <f t="shared" si="226"/>
        <v>0</v>
      </c>
      <c r="UNC36" s="26">
        <f t="shared" si="226"/>
        <v>0</v>
      </c>
      <c r="UND36" s="26">
        <f t="shared" si="226"/>
        <v>357993.69349605299</v>
      </c>
      <c r="UNE36" s="26">
        <f t="shared" si="226"/>
        <v>0</v>
      </c>
      <c r="UNF36" s="26">
        <f t="shared" si="226"/>
        <v>0</v>
      </c>
      <c r="UNG36" s="26">
        <f t="shared" si="226"/>
        <v>0</v>
      </c>
      <c r="UNH36" s="26">
        <f t="shared" si="226"/>
        <v>0</v>
      </c>
      <c r="UNI36" s="26">
        <f t="shared" si="226"/>
        <v>0</v>
      </c>
      <c r="UNJ36" s="26">
        <f t="shared" si="226"/>
        <v>357993.69349605299</v>
      </c>
      <c r="UNK36" s="26">
        <f t="shared" si="226"/>
        <v>0</v>
      </c>
      <c r="UNL36" s="26">
        <f t="shared" si="226"/>
        <v>0</v>
      </c>
      <c r="UNM36" s="26">
        <f t="shared" si="226"/>
        <v>0</v>
      </c>
      <c r="UNN36" s="26">
        <f t="shared" si="226"/>
        <v>0</v>
      </c>
      <c r="UNO36" s="26">
        <f t="shared" si="226"/>
        <v>0</v>
      </c>
      <c r="UNP36" s="26">
        <f t="shared" si="226"/>
        <v>357993.69349605299</v>
      </c>
      <c r="UNQ36" s="26">
        <f t="shared" si="226"/>
        <v>0</v>
      </c>
      <c r="UNR36" s="26">
        <f t="shared" si="226"/>
        <v>0</v>
      </c>
      <c r="UNS36" s="26">
        <f t="shared" si="226"/>
        <v>0</v>
      </c>
      <c r="UNT36" s="26">
        <f t="shared" si="226"/>
        <v>0</v>
      </c>
      <c r="UNU36" s="26">
        <f t="shared" si="226"/>
        <v>0</v>
      </c>
      <c r="UNV36" s="26">
        <f t="shared" si="226"/>
        <v>357993.69349605299</v>
      </c>
      <c r="UNW36" s="26">
        <f t="shared" si="226"/>
        <v>0</v>
      </c>
      <c r="UNX36" s="26">
        <f t="shared" si="226"/>
        <v>0</v>
      </c>
      <c r="UNY36" s="26">
        <f t="shared" si="226"/>
        <v>0</v>
      </c>
      <c r="UNZ36" s="26">
        <f t="shared" si="226"/>
        <v>0</v>
      </c>
      <c r="UOA36" s="26">
        <f t="shared" si="226"/>
        <v>0</v>
      </c>
      <c r="UOB36" s="26">
        <f t="shared" si="226"/>
        <v>357993.69349605299</v>
      </c>
      <c r="UOC36" s="26">
        <f t="shared" si="226"/>
        <v>0</v>
      </c>
      <c r="UOD36" s="26">
        <f t="shared" si="226"/>
        <v>0</v>
      </c>
      <c r="UOE36" s="26">
        <f t="shared" si="226"/>
        <v>0</v>
      </c>
      <c r="UOF36" s="26">
        <f t="shared" si="226"/>
        <v>0</v>
      </c>
      <c r="UOG36" s="26">
        <f t="shared" si="226"/>
        <v>0</v>
      </c>
      <c r="UOH36" s="26">
        <f t="shared" si="226"/>
        <v>357993.69349605299</v>
      </c>
      <c r="UOI36" s="26">
        <f t="shared" si="226"/>
        <v>0</v>
      </c>
      <c r="UOJ36" s="26">
        <f t="shared" si="226"/>
        <v>0</v>
      </c>
      <c r="UOK36" s="26">
        <f t="shared" si="226"/>
        <v>0</v>
      </c>
      <c r="UOL36" s="26">
        <f t="shared" si="226"/>
        <v>0</v>
      </c>
      <c r="UOM36" s="26">
        <f t="shared" si="226"/>
        <v>0</v>
      </c>
      <c r="UON36" s="26">
        <f t="shared" si="226"/>
        <v>357993.69349605299</v>
      </c>
      <c r="UOO36" s="26">
        <f t="shared" ref="UOO36:UQZ36" si="227">SUM(UOI34:UOI37)</f>
        <v>0</v>
      </c>
      <c r="UOP36" s="26">
        <f t="shared" si="227"/>
        <v>0</v>
      </c>
      <c r="UOQ36" s="26">
        <f t="shared" si="227"/>
        <v>0</v>
      </c>
      <c r="UOR36" s="26">
        <f t="shared" si="227"/>
        <v>0</v>
      </c>
      <c r="UOS36" s="26">
        <f t="shared" si="227"/>
        <v>0</v>
      </c>
      <c r="UOT36" s="26">
        <f t="shared" si="227"/>
        <v>357993.69349605299</v>
      </c>
      <c r="UOU36" s="26">
        <f t="shared" si="227"/>
        <v>0</v>
      </c>
      <c r="UOV36" s="26">
        <f t="shared" si="227"/>
        <v>0</v>
      </c>
      <c r="UOW36" s="26">
        <f t="shared" si="227"/>
        <v>0</v>
      </c>
      <c r="UOX36" s="26">
        <f t="shared" si="227"/>
        <v>0</v>
      </c>
      <c r="UOY36" s="26">
        <f t="shared" si="227"/>
        <v>0</v>
      </c>
      <c r="UOZ36" s="26">
        <f t="shared" si="227"/>
        <v>357993.69349605299</v>
      </c>
      <c r="UPA36" s="26">
        <f t="shared" si="227"/>
        <v>0</v>
      </c>
      <c r="UPB36" s="26">
        <f t="shared" si="227"/>
        <v>0</v>
      </c>
      <c r="UPC36" s="26">
        <f t="shared" si="227"/>
        <v>0</v>
      </c>
      <c r="UPD36" s="26">
        <f t="shared" si="227"/>
        <v>0</v>
      </c>
      <c r="UPE36" s="26">
        <f t="shared" si="227"/>
        <v>0</v>
      </c>
      <c r="UPF36" s="26">
        <f t="shared" si="227"/>
        <v>357993.69349605299</v>
      </c>
      <c r="UPG36" s="26">
        <f t="shared" si="227"/>
        <v>0</v>
      </c>
      <c r="UPH36" s="26">
        <f t="shared" si="227"/>
        <v>0</v>
      </c>
      <c r="UPI36" s="26">
        <f t="shared" si="227"/>
        <v>0</v>
      </c>
      <c r="UPJ36" s="26">
        <f t="shared" si="227"/>
        <v>0</v>
      </c>
      <c r="UPK36" s="26">
        <f t="shared" si="227"/>
        <v>0</v>
      </c>
      <c r="UPL36" s="26">
        <f t="shared" si="227"/>
        <v>357993.69349605299</v>
      </c>
      <c r="UPM36" s="26">
        <f t="shared" si="227"/>
        <v>0</v>
      </c>
      <c r="UPN36" s="26">
        <f t="shared" si="227"/>
        <v>0</v>
      </c>
      <c r="UPO36" s="26">
        <f t="shared" si="227"/>
        <v>0</v>
      </c>
      <c r="UPP36" s="26">
        <f t="shared" si="227"/>
        <v>0</v>
      </c>
      <c r="UPQ36" s="26">
        <f t="shared" si="227"/>
        <v>0</v>
      </c>
      <c r="UPR36" s="26">
        <f t="shared" si="227"/>
        <v>357993.69349605299</v>
      </c>
      <c r="UPS36" s="26">
        <f t="shared" si="227"/>
        <v>0</v>
      </c>
      <c r="UPT36" s="26">
        <f t="shared" si="227"/>
        <v>0</v>
      </c>
      <c r="UPU36" s="26">
        <f t="shared" si="227"/>
        <v>0</v>
      </c>
      <c r="UPV36" s="26">
        <f t="shared" si="227"/>
        <v>0</v>
      </c>
      <c r="UPW36" s="26">
        <f t="shared" si="227"/>
        <v>0</v>
      </c>
      <c r="UPX36" s="26">
        <f t="shared" si="227"/>
        <v>357993.69349605299</v>
      </c>
      <c r="UPY36" s="26">
        <f t="shared" si="227"/>
        <v>0</v>
      </c>
      <c r="UPZ36" s="26">
        <f t="shared" si="227"/>
        <v>0</v>
      </c>
      <c r="UQA36" s="26">
        <f t="shared" si="227"/>
        <v>0</v>
      </c>
      <c r="UQB36" s="26">
        <f t="shared" si="227"/>
        <v>0</v>
      </c>
      <c r="UQC36" s="26">
        <f t="shared" si="227"/>
        <v>0</v>
      </c>
      <c r="UQD36" s="26">
        <f t="shared" si="227"/>
        <v>357993.69349605299</v>
      </c>
      <c r="UQE36" s="26">
        <f t="shared" si="227"/>
        <v>0</v>
      </c>
      <c r="UQF36" s="26">
        <f t="shared" si="227"/>
        <v>0</v>
      </c>
      <c r="UQG36" s="26">
        <f t="shared" si="227"/>
        <v>0</v>
      </c>
      <c r="UQH36" s="26">
        <f t="shared" si="227"/>
        <v>0</v>
      </c>
      <c r="UQI36" s="26">
        <f t="shared" si="227"/>
        <v>0</v>
      </c>
      <c r="UQJ36" s="26">
        <f t="shared" si="227"/>
        <v>357993.69349605299</v>
      </c>
      <c r="UQK36" s="26">
        <f t="shared" si="227"/>
        <v>0</v>
      </c>
      <c r="UQL36" s="26">
        <f t="shared" si="227"/>
        <v>0</v>
      </c>
      <c r="UQM36" s="26">
        <f t="shared" si="227"/>
        <v>0</v>
      </c>
      <c r="UQN36" s="26">
        <f t="shared" si="227"/>
        <v>0</v>
      </c>
      <c r="UQO36" s="26">
        <f t="shared" si="227"/>
        <v>0</v>
      </c>
      <c r="UQP36" s="26">
        <f t="shared" si="227"/>
        <v>357993.69349605299</v>
      </c>
      <c r="UQQ36" s="26">
        <f t="shared" si="227"/>
        <v>0</v>
      </c>
      <c r="UQR36" s="26">
        <f t="shared" si="227"/>
        <v>0</v>
      </c>
      <c r="UQS36" s="26">
        <f t="shared" si="227"/>
        <v>0</v>
      </c>
      <c r="UQT36" s="26">
        <f t="shared" si="227"/>
        <v>0</v>
      </c>
      <c r="UQU36" s="26">
        <f t="shared" si="227"/>
        <v>0</v>
      </c>
      <c r="UQV36" s="26">
        <f t="shared" si="227"/>
        <v>357993.69349605299</v>
      </c>
      <c r="UQW36" s="26">
        <f t="shared" si="227"/>
        <v>0</v>
      </c>
      <c r="UQX36" s="26">
        <f t="shared" si="227"/>
        <v>0</v>
      </c>
      <c r="UQY36" s="26">
        <f t="shared" si="227"/>
        <v>0</v>
      </c>
      <c r="UQZ36" s="26">
        <f t="shared" si="227"/>
        <v>0</v>
      </c>
      <c r="URA36" s="26">
        <f t="shared" ref="URA36:UTL36" si="228">SUM(UQU34:UQU37)</f>
        <v>0</v>
      </c>
      <c r="URB36" s="26">
        <f t="shared" si="228"/>
        <v>357993.69349605299</v>
      </c>
      <c r="URC36" s="26">
        <f t="shared" si="228"/>
        <v>0</v>
      </c>
      <c r="URD36" s="26">
        <f t="shared" si="228"/>
        <v>0</v>
      </c>
      <c r="URE36" s="26">
        <f t="shared" si="228"/>
        <v>0</v>
      </c>
      <c r="URF36" s="26">
        <f t="shared" si="228"/>
        <v>0</v>
      </c>
      <c r="URG36" s="26">
        <f t="shared" si="228"/>
        <v>0</v>
      </c>
      <c r="URH36" s="26">
        <f t="shared" si="228"/>
        <v>357993.69349605299</v>
      </c>
      <c r="URI36" s="26">
        <f t="shared" si="228"/>
        <v>0</v>
      </c>
      <c r="URJ36" s="26">
        <f t="shared" si="228"/>
        <v>0</v>
      </c>
      <c r="URK36" s="26">
        <f t="shared" si="228"/>
        <v>0</v>
      </c>
      <c r="URL36" s="26">
        <f t="shared" si="228"/>
        <v>0</v>
      </c>
      <c r="URM36" s="26">
        <f t="shared" si="228"/>
        <v>0</v>
      </c>
      <c r="URN36" s="26">
        <f t="shared" si="228"/>
        <v>357993.69349605299</v>
      </c>
      <c r="URO36" s="26">
        <f t="shared" si="228"/>
        <v>0</v>
      </c>
      <c r="URP36" s="26">
        <f t="shared" si="228"/>
        <v>0</v>
      </c>
      <c r="URQ36" s="26">
        <f t="shared" si="228"/>
        <v>0</v>
      </c>
      <c r="URR36" s="26">
        <f t="shared" si="228"/>
        <v>0</v>
      </c>
      <c r="URS36" s="26">
        <f t="shared" si="228"/>
        <v>0</v>
      </c>
      <c r="URT36" s="26">
        <f t="shared" si="228"/>
        <v>357993.69349605299</v>
      </c>
      <c r="URU36" s="26">
        <f t="shared" si="228"/>
        <v>0</v>
      </c>
      <c r="URV36" s="26">
        <f t="shared" si="228"/>
        <v>0</v>
      </c>
      <c r="URW36" s="26">
        <f t="shared" si="228"/>
        <v>0</v>
      </c>
      <c r="URX36" s="26">
        <f t="shared" si="228"/>
        <v>0</v>
      </c>
      <c r="URY36" s="26">
        <f t="shared" si="228"/>
        <v>0</v>
      </c>
      <c r="URZ36" s="26">
        <f t="shared" si="228"/>
        <v>357993.69349605299</v>
      </c>
      <c r="USA36" s="26">
        <f t="shared" si="228"/>
        <v>0</v>
      </c>
      <c r="USB36" s="26">
        <f t="shared" si="228"/>
        <v>0</v>
      </c>
      <c r="USC36" s="26">
        <f t="shared" si="228"/>
        <v>0</v>
      </c>
      <c r="USD36" s="26">
        <f t="shared" si="228"/>
        <v>0</v>
      </c>
      <c r="USE36" s="26">
        <f t="shared" si="228"/>
        <v>0</v>
      </c>
      <c r="USF36" s="26">
        <f t="shared" si="228"/>
        <v>357993.69349605299</v>
      </c>
      <c r="USG36" s="26">
        <f t="shared" si="228"/>
        <v>0</v>
      </c>
      <c r="USH36" s="26">
        <f t="shared" si="228"/>
        <v>0</v>
      </c>
      <c r="USI36" s="26">
        <f t="shared" si="228"/>
        <v>0</v>
      </c>
      <c r="USJ36" s="26">
        <f t="shared" si="228"/>
        <v>0</v>
      </c>
      <c r="USK36" s="26">
        <f t="shared" si="228"/>
        <v>0</v>
      </c>
      <c r="USL36" s="26">
        <f t="shared" si="228"/>
        <v>357993.69349605299</v>
      </c>
      <c r="USM36" s="26">
        <f t="shared" si="228"/>
        <v>0</v>
      </c>
      <c r="USN36" s="26">
        <f t="shared" si="228"/>
        <v>0</v>
      </c>
      <c r="USO36" s="26">
        <f t="shared" si="228"/>
        <v>0</v>
      </c>
      <c r="USP36" s="26">
        <f t="shared" si="228"/>
        <v>0</v>
      </c>
      <c r="USQ36" s="26">
        <f t="shared" si="228"/>
        <v>0</v>
      </c>
      <c r="USR36" s="26">
        <f t="shared" si="228"/>
        <v>357993.69349605299</v>
      </c>
      <c r="USS36" s="26">
        <f t="shared" si="228"/>
        <v>0</v>
      </c>
      <c r="UST36" s="26">
        <f t="shared" si="228"/>
        <v>0</v>
      </c>
      <c r="USU36" s="26">
        <f t="shared" si="228"/>
        <v>0</v>
      </c>
      <c r="USV36" s="26">
        <f t="shared" si="228"/>
        <v>0</v>
      </c>
      <c r="USW36" s="26">
        <f t="shared" si="228"/>
        <v>0</v>
      </c>
      <c r="USX36" s="26">
        <f t="shared" si="228"/>
        <v>357993.69349605299</v>
      </c>
      <c r="USY36" s="26">
        <f t="shared" si="228"/>
        <v>0</v>
      </c>
      <c r="USZ36" s="26">
        <f t="shared" si="228"/>
        <v>0</v>
      </c>
      <c r="UTA36" s="26">
        <f t="shared" si="228"/>
        <v>0</v>
      </c>
      <c r="UTB36" s="26">
        <f t="shared" si="228"/>
        <v>0</v>
      </c>
      <c r="UTC36" s="26">
        <f t="shared" si="228"/>
        <v>0</v>
      </c>
      <c r="UTD36" s="26">
        <f t="shared" si="228"/>
        <v>357993.69349605299</v>
      </c>
      <c r="UTE36" s="26">
        <f t="shared" si="228"/>
        <v>0</v>
      </c>
      <c r="UTF36" s="26">
        <f t="shared" si="228"/>
        <v>0</v>
      </c>
      <c r="UTG36" s="26">
        <f t="shared" si="228"/>
        <v>0</v>
      </c>
      <c r="UTH36" s="26">
        <f t="shared" si="228"/>
        <v>0</v>
      </c>
      <c r="UTI36" s="26">
        <f t="shared" si="228"/>
        <v>0</v>
      </c>
      <c r="UTJ36" s="26">
        <f t="shared" si="228"/>
        <v>357993.69349605299</v>
      </c>
      <c r="UTK36" s="26">
        <f t="shared" si="228"/>
        <v>0</v>
      </c>
      <c r="UTL36" s="26">
        <f t="shared" si="228"/>
        <v>0</v>
      </c>
      <c r="UTM36" s="26">
        <f t="shared" ref="UTM36:UVX36" si="229">SUM(UTG34:UTG37)</f>
        <v>0</v>
      </c>
      <c r="UTN36" s="26">
        <f t="shared" si="229"/>
        <v>0</v>
      </c>
      <c r="UTO36" s="26">
        <f t="shared" si="229"/>
        <v>0</v>
      </c>
      <c r="UTP36" s="26">
        <f t="shared" si="229"/>
        <v>357993.69349605299</v>
      </c>
      <c r="UTQ36" s="26">
        <f t="shared" si="229"/>
        <v>0</v>
      </c>
      <c r="UTR36" s="26">
        <f t="shared" si="229"/>
        <v>0</v>
      </c>
      <c r="UTS36" s="26">
        <f t="shared" si="229"/>
        <v>0</v>
      </c>
      <c r="UTT36" s="26">
        <f t="shared" si="229"/>
        <v>0</v>
      </c>
      <c r="UTU36" s="26">
        <f t="shared" si="229"/>
        <v>0</v>
      </c>
      <c r="UTV36" s="26">
        <f t="shared" si="229"/>
        <v>357993.69349605299</v>
      </c>
      <c r="UTW36" s="26">
        <f t="shared" si="229"/>
        <v>0</v>
      </c>
      <c r="UTX36" s="26">
        <f t="shared" si="229"/>
        <v>0</v>
      </c>
      <c r="UTY36" s="26">
        <f t="shared" si="229"/>
        <v>0</v>
      </c>
      <c r="UTZ36" s="26">
        <f t="shared" si="229"/>
        <v>0</v>
      </c>
      <c r="UUA36" s="26">
        <f t="shared" si="229"/>
        <v>0</v>
      </c>
      <c r="UUB36" s="26">
        <f t="shared" si="229"/>
        <v>357993.69349605299</v>
      </c>
      <c r="UUC36" s="26">
        <f t="shared" si="229"/>
        <v>0</v>
      </c>
      <c r="UUD36" s="26">
        <f t="shared" si="229"/>
        <v>0</v>
      </c>
      <c r="UUE36" s="26">
        <f t="shared" si="229"/>
        <v>0</v>
      </c>
      <c r="UUF36" s="26">
        <f t="shared" si="229"/>
        <v>0</v>
      </c>
      <c r="UUG36" s="26">
        <f t="shared" si="229"/>
        <v>0</v>
      </c>
      <c r="UUH36" s="26">
        <f t="shared" si="229"/>
        <v>357993.69349605299</v>
      </c>
      <c r="UUI36" s="26">
        <f t="shared" si="229"/>
        <v>0</v>
      </c>
      <c r="UUJ36" s="26">
        <f t="shared" si="229"/>
        <v>0</v>
      </c>
      <c r="UUK36" s="26">
        <f t="shared" si="229"/>
        <v>0</v>
      </c>
      <c r="UUL36" s="26">
        <f t="shared" si="229"/>
        <v>0</v>
      </c>
      <c r="UUM36" s="26">
        <f t="shared" si="229"/>
        <v>0</v>
      </c>
      <c r="UUN36" s="26">
        <f t="shared" si="229"/>
        <v>357993.69349605299</v>
      </c>
      <c r="UUO36" s="26">
        <f t="shared" si="229"/>
        <v>0</v>
      </c>
      <c r="UUP36" s="26">
        <f t="shared" si="229"/>
        <v>0</v>
      </c>
      <c r="UUQ36" s="26">
        <f t="shared" si="229"/>
        <v>0</v>
      </c>
      <c r="UUR36" s="26">
        <f t="shared" si="229"/>
        <v>0</v>
      </c>
      <c r="UUS36" s="26">
        <f t="shared" si="229"/>
        <v>0</v>
      </c>
      <c r="UUT36" s="26">
        <f t="shared" si="229"/>
        <v>357993.69349605299</v>
      </c>
      <c r="UUU36" s="26">
        <f t="shared" si="229"/>
        <v>0</v>
      </c>
      <c r="UUV36" s="26">
        <f t="shared" si="229"/>
        <v>0</v>
      </c>
      <c r="UUW36" s="26">
        <f t="shared" si="229"/>
        <v>0</v>
      </c>
      <c r="UUX36" s="26">
        <f t="shared" si="229"/>
        <v>0</v>
      </c>
      <c r="UUY36" s="26">
        <f t="shared" si="229"/>
        <v>0</v>
      </c>
      <c r="UUZ36" s="26">
        <f t="shared" si="229"/>
        <v>357993.69349605299</v>
      </c>
      <c r="UVA36" s="26">
        <f t="shared" si="229"/>
        <v>0</v>
      </c>
      <c r="UVB36" s="26">
        <f t="shared" si="229"/>
        <v>0</v>
      </c>
      <c r="UVC36" s="26">
        <f t="shared" si="229"/>
        <v>0</v>
      </c>
      <c r="UVD36" s="26">
        <f t="shared" si="229"/>
        <v>0</v>
      </c>
      <c r="UVE36" s="26">
        <f t="shared" si="229"/>
        <v>0</v>
      </c>
      <c r="UVF36" s="26">
        <f t="shared" si="229"/>
        <v>357993.69349605299</v>
      </c>
      <c r="UVG36" s="26">
        <f t="shared" si="229"/>
        <v>0</v>
      </c>
      <c r="UVH36" s="26">
        <f t="shared" si="229"/>
        <v>0</v>
      </c>
      <c r="UVI36" s="26">
        <f t="shared" si="229"/>
        <v>0</v>
      </c>
      <c r="UVJ36" s="26">
        <f t="shared" si="229"/>
        <v>0</v>
      </c>
      <c r="UVK36" s="26">
        <f t="shared" si="229"/>
        <v>0</v>
      </c>
      <c r="UVL36" s="26">
        <f t="shared" si="229"/>
        <v>357993.69349605299</v>
      </c>
      <c r="UVM36" s="26">
        <f t="shared" si="229"/>
        <v>0</v>
      </c>
      <c r="UVN36" s="26">
        <f t="shared" si="229"/>
        <v>0</v>
      </c>
      <c r="UVO36" s="26">
        <f t="shared" si="229"/>
        <v>0</v>
      </c>
      <c r="UVP36" s="26">
        <f t="shared" si="229"/>
        <v>0</v>
      </c>
      <c r="UVQ36" s="26">
        <f t="shared" si="229"/>
        <v>0</v>
      </c>
      <c r="UVR36" s="26">
        <f t="shared" si="229"/>
        <v>357993.69349605299</v>
      </c>
      <c r="UVS36" s="26">
        <f t="shared" si="229"/>
        <v>0</v>
      </c>
      <c r="UVT36" s="26">
        <f t="shared" si="229"/>
        <v>0</v>
      </c>
      <c r="UVU36" s="26">
        <f t="shared" si="229"/>
        <v>0</v>
      </c>
      <c r="UVV36" s="26">
        <f t="shared" si="229"/>
        <v>0</v>
      </c>
      <c r="UVW36" s="26">
        <f t="shared" si="229"/>
        <v>0</v>
      </c>
      <c r="UVX36" s="26">
        <f t="shared" si="229"/>
        <v>357993.69349605299</v>
      </c>
      <c r="UVY36" s="26">
        <f t="shared" ref="UVY36:UYJ36" si="230">SUM(UVS34:UVS37)</f>
        <v>0</v>
      </c>
      <c r="UVZ36" s="26">
        <f t="shared" si="230"/>
        <v>0</v>
      </c>
      <c r="UWA36" s="26">
        <f t="shared" si="230"/>
        <v>0</v>
      </c>
      <c r="UWB36" s="26">
        <f t="shared" si="230"/>
        <v>0</v>
      </c>
      <c r="UWC36" s="26">
        <f t="shared" si="230"/>
        <v>0</v>
      </c>
      <c r="UWD36" s="26">
        <f t="shared" si="230"/>
        <v>357993.69349605299</v>
      </c>
      <c r="UWE36" s="26">
        <f t="shared" si="230"/>
        <v>0</v>
      </c>
      <c r="UWF36" s="26">
        <f t="shared" si="230"/>
        <v>0</v>
      </c>
      <c r="UWG36" s="26">
        <f t="shared" si="230"/>
        <v>0</v>
      </c>
      <c r="UWH36" s="26">
        <f t="shared" si="230"/>
        <v>0</v>
      </c>
      <c r="UWI36" s="26">
        <f t="shared" si="230"/>
        <v>0</v>
      </c>
      <c r="UWJ36" s="26">
        <f t="shared" si="230"/>
        <v>357993.69349605299</v>
      </c>
      <c r="UWK36" s="26">
        <f t="shared" si="230"/>
        <v>0</v>
      </c>
      <c r="UWL36" s="26">
        <f t="shared" si="230"/>
        <v>0</v>
      </c>
      <c r="UWM36" s="26">
        <f t="shared" si="230"/>
        <v>0</v>
      </c>
      <c r="UWN36" s="26">
        <f t="shared" si="230"/>
        <v>0</v>
      </c>
      <c r="UWO36" s="26">
        <f t="shared" si="230"/>
        <v>0</v>
      </c>
      <c r="UWP36" s="26">
        <f t="shared" si="230"/>
        <v>357993.69349605299</v>
      </c>
      <c r="UWQ36" s="26">
        <f t="shared" si="230"/>
        <v>0</v>
      </c>
      <c r="UWR36" s="26">
        <f t="shared" si="230"/>
        <v>0</v>
      </c>
      <c r="UWS36" s="26">
        <f t="shared" si="230"/>
        <v>0</v>
      </c>
      <c r="UWT36" s="26">
        <f t="shared" si="230"/>
        <v>0</v>
      </c>
      <c r="UWU36" s="26">
        <f t="shared" si="230"/>
        <v>0</v>
      </c>
      <c r="UWV36" s="26">
        <f t="shared" si="230"/>
        <v>357993.69349605299</v>
      </c>
      <c r="UWW36" s="26">
        <f t="shared" si="230"/>
        <v>0</v>
      </c>
      <c r="UWX36" s="26">
        <f t="shared" si="230"/>
        <v>0</v>
      </c>
      <c r="UWY36" s="26">
        <f t="shared" si="230"/>
        <v>0</v>
      </c>
      <c r="UWZ36" s="26">
        <f t="shared" si="230"/>
        <v>0</v>
      </c>
      <c r="UXA36" s="26">
        <f t="shared" si="230"/>
        <v>0</v>
      </c>
      <c r="UXB36" s="26">
        <f t="shared" si="230"/>
        <v>357993.69349605299</v>
      </c>
      <c r="UXC36" s="26">
        <f t="shared" si="230"/>
        <v>0</v>
      </c>
      <c r="UXD36" s="26">
        <f t="shared" si="230"/>
        <v>0</v>
      </c>
      <c r="UXE36" s="26">
        <f t="shared" si="230"/>
        <v>0</v>
      </c>
      <c r="UXF36" s="26">
        <f t="shared" si="230"/>
        <v>0</v>
      </c>
      <c r="UXG36" s="26">
        <f t="shared" si="230"/>
        <v>0</v>
      </c>
      <c r="UXH36" s="26">
        <f t="shared" si="230"/>
        <v>357993.69349605299</v>
      </c>
      <c r="UXI36" s="26">
        <f t="shared" si="230"/>
        <v>0</v>
      </c>
      <c r="UXJ36" s="26">
        <f t="shared" si="230"/>
        <v>0</v>
      </c>
      <c r="UXK36" s="26">
        <f t="shared" si="230"/>
        <v>0</v>
      </c>
      <c r="UXL36" s="26">
        <f t="shared" si="230"/>
        <v>0</v>
      </c>
      <c r="UXM36" s="26">
        <f t="shared" si="230"/>
        <v>0</v>
      </c>
      <c r="UXN36" s="26">
        <f t="shared" si="230"/>
        <v>357993.69349605299</v>
      </c>
      <c r="UXO36" s="26">
        <f t="shared" si="230"/>
        <v>0</v>
      </c>
      <c r="UXP36" s="26">
        <f t="shared" si="230"/>
        <v>0</v>
      </c>
      <c r="UXQ36" s="26">
        <f t="shared" si="230"/>
        <v>0</v>
      </c>
      <c r="UXR36" s="26">
        <f t="shared" si="230"/>
        <v>0</v>
      </c>
      <c r="UXS36" s="26">
        <f t="shared" si="230"/>
        <v>0</v>
      </c>
      <c r="UXT36" s="26">
        <f t="shared" si="230"/>
        <v>357993.69349605299</v>
      </c>
      <c r="UXU36" s="26">
        <f t="shared" si="230"/>
        <v>0</v>
      </c>
      <c r="UXV36" s="26">
        <f t="shared" si="230"/>
        <v>0</v>
      </c>
      <c r="UXW36" s="26">
        <f t="shared" si="230"/>
        <v>0</v>
      </c>
      <c r="UXX36" s="26">
        <f t="shared" si="230"/>
        <v>0</v>
      </c>
      <c r="UXY36" s="26">
        <f t="shared" si="230"/>
        <v>0</v>
      </c>
      <c r="UXZ36" s="26">
        <f t="shared" si="230"/>
        <v>357993.69349605299</v>
      </c>
      <c r="UYA36" s="26">
        <f t="shared" si="230"/>
        <v>0</v>
      </c>
      <c r="UYB36" s="26">
        <f t="shared" si="230"/>
        <v>0</v>
      </c>
      <c r="UYC36" s="26">
        <f t="shared" si="230"/>
        <v>0</v>
      </c>
      <c r="UYD36" s="26">
        <f t="shared" si="230"/>
        <v>0</v>
      </c>
      <c r="UYE36" s="26">
        <f t="shared" si="230"/>
        <v>0</v>
      </c>
      <c r="UYF36" s="26">
        <f t="shared" si="230"/>
        <v>357993.69349605299</v>
      </c>
      <c r="UYG36" s="26">
        <f t="shared" si="230"/>
        <v>0</v>
      </c>
      <c r="UYH36" s="26">
        <f t="shared" si="230"/>
        <v>0</v>
      </c>
      <c r="UYI36" s="26">
        <f t="shared" si="230"/>
        <v>0</v>
      </c>
      <c r="UYJ36" s="26">
        <f t="shared" si="230"/>
        <v>0</v>
      </c>
      <c r="UYK36" s="26">
        <f t="shared" ref="UYK36:VAV36" si="231">SUM(UYE34:UYE37)</f>
        <v>0</v>
      </c>
      <c r="UYL36" s="26">
        <f t="shared" si="231"/>
        <v>357993.69349605299</v>
      </c>
      <c r="UYM36" s="26">
        <f t="shared" si="231"/>
        <v>0</v>
      </c>
      <c r="UYN36" s="26">
        <f t="shared" si="231"/>
        <v>0</v>
      </c>
      <c r="UYO36" s="26">
        <f t="shared" si="231"/>
        <v>0</v>
      </c>
      <c r="UYP36" s="26">
        <f t="shared" si="231"/>
        <v>0</v>
      </c>
      <c r="UYQ36" s="26">
        <f t="shared" si="231"/>
        <v>0</v>
      </c>
      <c r="UYR36" s="26">
        <f t="shared" si="231"/>
        <v>357993.69349605299</v>
      </c>
      <c r="UYS36" s="26">
        <f t="shared" si="231"/>
        <v>0</v>
      </c>
      <c r="UYT36" s="26">
        <f t="shared" si="231"/>
        <v>0</v>
      </c>
      <c r="UYU36" s="26">
        <f t="shared" si="231"/>
        <v>0</v>
      </c>
      <c r="UYV36" s="26">
        <f t="shared" si="231"/>
        <v>0</v>
      </c>
      <c r="UYW36" s="26">
        <f t="shared" si="231"/>
        <v>0</v>
      </c>
      <c r="UYX36" s="26">
        <f t="shared" si="231"/>
        <v>357993.69349605299</v>
      </c>
      <c r="UYY36" s="26">
        <f t="shared" si="231"/>
        <v>0</v>
      </c>
      <c r="UYZ36" s="26">
        <f t="shared" si="231"/>
        <v>0</v>
      </c>
      <c r="UZA36" s="26">
        <f t="shared" si="231"/>
        <v>0</v>
      </c>
      <c r="UZB36" s="26">
        <f t="shared" si="231"/>
        <v>0</v>
      </c>
      <c r="UZC36" s="26">
        <f t="shared" si="231"/>
        <v>0</v>
      </c>
      <c r="UZD36" s="26">
        <f t="shared" si="231"/>
        <v>357993.69349605299</v>
      </c>
      <c r="UZE36" s="26">
        <f t="shared" si="231"/>
        <v>0</v>
      </c>
      <c r="UZF36" s="26">
        <f t="shared" si="231"/>
        <v>0</v>
      </c>
      <c r="UZG36" s="26">
        <f t="shared" si="231"/>
        <v>0</v>
      </c>
      <c r="UZH36" s="26">
        <f t="shared" si="231"/>
        <v>0</v>
      </c>
      <c r="UZI36" s="26">
        <f t="shared" si="231"/>
        <v>0</v>
      </c>
      <c r="UZJ36" s="26">
        <f t="shared" si="231"/>
        <v>357993.69349605299</v>
      </c>
      <c r="UZK36" s="26">
        <f t="shared" si="231"/>
        <v>0</v>
      </c>
      <c r="UZL36" s="26">
        <f t="shared" si="231"/>
        <v>0</v>
      </c>
      <c r="UZM36" s="26">
        <f t="shared" si="231"/>
        <v>0</v>
      </c>
      <c r="UZN36" s="26">
        <f t="shared" si="231"/>
        <v>0</v>
      </c>
      <c r="UZO36" s="26">
        <f t="shared" si="231"/>
        <v>0</v>
      </c>
      <c r="UZP36" s="26">
        <f t="shared" si="231"/>
        <v>357993.69349605299</v>
      </c>
      <c r="UZQ36" s="26">
        <f t="shared" si="231"/>
        <v>0</v>
      </c>
      <c r="UZR36" s="26">
        <f t="shared" si="231"/>
        <v>0</v>
      </c>
      <c r="UZS36" s="26">
        <f t="shared" si="231"/>
        <v>0</v>
      </c>
      <c r="UZT36" s="26">
        <f t="shared" si="231"/>
        <v>0</v>
      </c>
      <c r="UZU36" s="26">
        <f t="shared" si="231"/>
        <v>0</v>
      </c>
      <c r="UZV36" s="26">
        <f t="shared" si="231"/>
        <v>357993.69349605299</v>
      </c>
      <c r="UZW36" s="26">
        <f t="shared" si="231"/>
        <v>0</v>
      </c>
      <c r="UZX36" s="26">
        <f t="shared" si="231"/>
        <v>0</v>
      </c>
      <c r="UZY36" s="26">
        <f t="shared" si="231"/>
        <v>0</v>
      </c>
      <c r="UZZ36" s="26">
        <f t="shared" si="231"/>
        <v>0</v>
      </c>
      <c r="VAA36" s="26">
        <f t="shared" si="231"/>
        <v>0</v>
      </c>
      <c r="VAB36" s="26">
        <f t="shared" si="231"/>
        <v>357993.69349605299</v>
      </c>
      <c r="VAC36" s="26">
        <f t="shared" si="231"/>
        <v>0</v>
      </c>
      <c r="VAD36" s="26">
        <f t="shared" si="231"/>
        <v>0</v>
      </c>
      <c r="VAE36" s="26">
        <f t="shared" si="231"/>
        <v>0</v>
      </c>
      <c r="VAF36" s="26">
        <f t="shared" si="231"/>
        <v>0</v>
      </c>
      <c r="VAG36" s="26">
        <f t="shared" si="231"/>
        <v>0</v>
      </c>
      <c r="VAH36" s="26">
        <f t="shared" si="231"/>
        <v>357993.69349605299</v>
      </c>
      <c r="VAI36" s="26">
        <f t="shared" si="231"/>
        <v>0</v>
      </c>
      <c r="VAJ36" s="26">
        <f t="shared" si="231"/>
        <v>0</v>
      </c>
      <c r="VAK36" s="26">
        <f t="shared" si="231"/>
        <v>0</v>
      </c>
      <c r="VAL36" s="26">
        <f t="shared" si="231"/>
        <v>0</v>
      </c>
      <c r="VAM36" s="26">
        <f t="shared" si="231"/>
        <v>0</v>
      </c>
      <c r="VAN36" s="26">
        <f t="shared" si="231"/>
        <v>357993.69349605299</v>
      </c>
      <c r="VAO36" s="26">
        <f t="shared" si="231"/>
        <v>0</v>
      </c>
      <c r="VAP36" s="26">
        <f t="shared" si="231"/>
        <v>0</v>
      </c>
      <c r="VAQ36" s="26">
        <f t="shared" si="231"/>
        <v>0</v>
      </c>
      <c r="VAR36" s="26">
        <f t="shared" si="231"/>
        <v>0</v>
      </c>
      <c r="VAS36" s="26">
        <f t="shared" si="231"/>
        <v>0</v>
      </c>
      <c r="VAT36" s="26">
        <f t="shared" si="231"/>
        <v>357993.69349605299</v>
      </c>
      <c r="VAU36" s="26">
        <f t="shared" si="231"/>
        <v>0</v>
      </c>
      <c r="VAV36" s="26">
        <f t="shared" si="231"/>
        <v>0</v>
      </c>
      <c r="VAW36" s="26">
        <f t="shared" ref="VAW36:VDH36" si="232">SUM(VAQ34:VAQ37)</f>
        <v>0</v>
      </c>
      <c r="VAX36" s="26">
        <f t="shared" si="232"/>
        <v>0</v>
      </c>
      <c r="VAY36" s="26">
        <f t="shared" si="232"/>
        <v>0</v>
      </c>
      <c r="VAZ36" s="26">
        <f t="shared" si="232"/>
        <v>357993.69349605299</v>
      </c>
      <c r="VBA36" s="26">
        <f t="shared" si="232"/>
        <v>0</v>
      </c>
      <c r="VBB36" s="26">
        <f t="shared" si="232"/>
        <v>0</v>
      </c>
      <c r="VBC36" s="26">
        <f t="shared" si="232"/>
        <v>0</v>
      </c>
      <c r="VBD36" s="26">
        <f t="shared" si="232"/>
        <v>0</v>
      </c>
      <c r="VBE36" s="26">
        <f t="shared" si="232"/>
        <v>0</v>
      </c>
      <c r="VBF36" s="26">
        <f t="shared" si="232"/>
        <v>357993.69349605299</v>
      </c>
      <c r="VBG36" s="26">
        <f t="shared" si="232"/>
        <v>0</v>
      </c>
      <c r="VBH36" s="26">
        <f t="shared" si="232"/>
        <v>0</v>
      </c>
      <c r="VBI36" s="26">
        <f t="shared" si="232"/>
        <v>0</v>
      </c>
      <c r="VBJ36" s="26">
        <f t="shared" si="232"/>
        <v>0</v>
      </c>
      <c r="VBK36" s="26">
        <f t="shared" si="232"/>
        <v>0</v>
      </c>
      <c r="VBL36" s="26">
        <f t="shared" si="232"/>
        <v>357993.69349605299</v>
      </c>
      <c r="VBM36" s="26">
        <f t="shared" si="232"/>
        <v>0</v>
      </c>
      <c r="VBN36" s="26">
        <f t="shared" si="232"/>
        <v>0</v>
      </c>
      <c r="VBO36" s="26">
        <f t="shared" si="232"/>
        <v>0</v>
      </c>
      <c r="VBP36" s="26">
        <f t="shared" si="232"/>
        <v>0</v>
      </c>
      <c r="VBQ36" s="26">
        <f t="shared" si="232"/>
        <v>0</v>
      </c>
      <c r="VBR36" s="26">
        <f t="shared" si="232"/>
        <v>357993.69349605299</v>
      </c>
      <c r="VBS36" s="26">
        <f t="shared" si="232"/>
        <v>0</v>
      </c>
      <c r="VBT36" s="26">
        <f t="shared" si="232"/>
        <v>0</v>
      </c>
      <c r="VBU36" s="26">
        <f t="shared" si="232"/>
        <v>0</v>
      </c>
      <c r="VBV36" s="26">
        <f t="shared" si="232"/>
        <v>0</v>
      </c>
      <c r="VBW36" s="26">
        <f t="shared" si="232"/>
        <v>0</v>
      </c>
      <c r="VBX36" s="26">
        <f t="shared" si="232"/>
        <v>357993.69349605299</v>
      </c>
      <c r="VBY36" s="26">
        <f t="shared" si="232"/>
        <v>0</v>
      </c>
      <c r="VBZ36" s="26">
        <f t="shared" si="232"/>
        <v>0</v>
      </c>
      <c r="VCA36" s="26">
        <f t="shared" si="232"/>
        <v>0</v>
      </c>
      <c r="VCB36" s="26">
        <f t="shared" si="232"/>
        <v>0</v>
      </c>
      <c r="VCC36" s="26">
        <f t="shared" si="232"/>
        <v>0</v>
      </c>
      <c r="VCD36" s="26">
        <f t="shared" si="232"/>
        <v>357993.69349605299</v>
      </c>
      <c r="VCE36" s="26">
        <f t="shared" si="232"/>
        <v>0</v>
      </c>
      <c r="VCF36" s="26">
        <f t="shared" si="232"/>
        <v>0</v>
      </c>
      <c r="VCG36" s="26">
        <f t="shared" si="232"/>
        <v>0</v>
      </c>
      <c r="VCH36" s="26">
        <f t="shared" si="232"/>
        <v>0</v>
      </c>
      <c r="VCI36" s="26">
        <f t="shared" si="232"/>
        <v>0</v>
      </c>
      <c r="VCJ36" s="26">
        <f t="shared" si="232"/>
        <v>357993.69349605299</v>
      </c>
      <c r="VCK36" s="26">
        <f t="shared" si="232"/>
        <v>0</v>
      </c>
      <c r="VCL36" s="26">
        <f t="shared" si="232"/>
        <v>0</v>
      </c>
      <c r="VCM36" s="26">
        <f t="shared" si="232"/>
        <v>0</v>
      </c>
      <c r="VCN36" s="26">
        <f t="shared" si="232"/>
        <v>0</v>
      </c>
      <c r="VCO36" s="26">
        <f t="shared" si="232"/>
        <v>0</v>
      </c>
      <c r="VCP36" s="26">
        <f t="shared" si="232"/>
        <v>357993.69349605299</v>
      </c>
      <c r="VCQ36" s="26">
        <f t="shared" si="232"/>
        <v>0</v>
      </c>
      <c r="VCR36" s="26">
        <f t="shared" si="232"/>
        <v>0</v>
      </c>
      <c r="VCS36" s="26">
        <f t="shared" si="232"/>
        <v>0</v>
      </c>
      <c r="VCT36" s="26">
        <f t="shared" si="232"/>
        <v>0</v>
      </c>
      <c r="VCU36" s="26">
        <f t="shared" si="232"/>
        <v>0</v>
      </c>
      <c r="VCV36" s="26">
        <f t="shared" si="232"/>
        <v>357993.69349605299</v>
      </c>
      <c r="VCW36" s="26">
        <f t="shared" si="232"/>
        <v>0</v>
      </c>
      <c r="VCX36" s="26">
        <f t="shared" si="232"/>
        <v>0</v>
      </c>
      <c r="VCY36" s="26">
        <f t="shared" si="232"/>
        <v>0</v>
      </c>
      <c r="VCZ36" s="26">
        <f t="shared" si="232"/>
        <v>0</v>
      </c>
      <c r="VDA36" s="26">
        <f t="shared" si="232"/>
        <v>0</v>
      </c>
      <c r="VDB36" s="26">
        <f t="shared" si="232"/>
        <v>357993.69349605299</v>
      </c>
      <c r="VDC36" s="26">
        <f t="shared" si="232"/>
        <v>0</v>
      </c>
      <c r="VDD36" s="26">
        <f t="shared" si="232"/>
        <v>0</v>
      </c>
      <c r="VDE36" s="26">
        <f t="shared" si="232"/>
        <v>0</v>
      </c>
      <c r="VDF36" s="26">
        <f t="shared" si="232"/>
        <v>0</v>
      </c>
      <c r="VDG36" s="26">
        <f t="shared" si="232"/>
        <v>0</v>
      </c>
      <c r="VDH36" s="26">
        <f t="shared" si="232"/>
        <v>357993.69349605299</v>
      </c>
      <c r="VDI36" s="26">
        <f t="shared" ref="VDI36:VFT36" si="233">SUM(VDC34:VDC37)</f>
        <v>0</v>
      </c>
      <c r="VDJ36" s="26">
        <f t="shared" si="233"/>
        <v>0</v>
      </c>
      <c r="VDK36" s="26">
        <f t="shared" si="233"/>
        <v>0</v>
      </c>
      <c r="VDL36" s="26">
        <f t="shared" si="233"/>
        <v>0</v>
      </c>
      <c r="VDM36" s="26">
        <f t="shared" si="233"/>
        <v>0</v>
      </c>
      <c r="VDN36" s="26">
        <f t="shared" si="233"/>
        <v>357993.69349605299</v>
      </c>
      <c r="VDO36" s="26">
        <f t="shared" si="233"/>
        <v>0</v>
      </c>
      <c r="VDP36" s="26">
        <f t="shared" si="233"/>
        <v>0</v>
      </c>
      <c r="VDQ36" s="26">
        <f t="shared" si="233"/>
        <v>0</v>
      </c>
      <c r="VDR36" s="26">
        <f t="shared" si="233"/>
        <v>0</v>
      </c>
      <c r="VDS36" s="26">
        <f t="shared" si="233"/>
        <v>0</v>
      </c>
      <c r="VDT36" s="26">
        <f t="shared" si="233"/>
        <v>357993.69349605299</v>
      </c>
      <c r="VDU36" s="26">
        <f t="shared" si="233"/>
        <v>0</v>
      </c>
      <c r="VDV36" s="26">
        <f t="shared" si="233"/>
        <v>0</v>
      </c>
      <c r="VDW36" s="26">
        <f t="shared" si="233"/>
        <v>0</v>
      </c>
      <c r="VDX36" s="26">
        <f t="shared" si="233"/>
        <v>0</v>
      </c>
      <c r="VDY36" s="26">
        <f t="shared" si="233"/>
        <v>0</v>
      </c>
      <c r="VDZ36" s="26">
        <f t="shared" si="233"/>
        <v>357993.69349605299</v>
      </c>
      <c r="VEA36" s="26">
        <f t="shared" si="233"/>
        <v>0</v>
      </c>
      <c r="VEB36" s="26">
        <f t="shared" si="233"/>
        <v>0</v>
      </c>
      <c r="VEC36" s="26">
        <f t="shared" si="233"/>
        <v>0</v>
      </c>
      <c r="VED36" s="26">
        <f t="shared" si="233"/>
        <v>0</v>
      </c>
      <c r="VEE36" s="26">
        <f t="shared" si="233"/>
        <v>0</v>
      </c>
      <c r="VEF36" s="26">
        <f t="shared" si="233"/>
        <v>357993.69349605299</v>
      </c>
      <c r="VEG36" s="26">
        <f t="shared" si="233"/>
        <v>0</v>
      </c>
      <c r="VEH36" s="26">
        <f t="shared" si="233"/>
        <v>0</v>
      </c>
      <c r="VEI36" s="26">
        <f t="shared" si="233"/>
        <v>0</v>
      </c>
      <c r="VEJ36" s="26">
        <f t="shared" si="233"/>
        <v>0</v>
      </c>
      <c r="VEK36" s="26">
        <f t="shared" si="233"/>
        <v>0</v>
      </c>
      <c r="VEL36" s="26">
        <f t="shared" si="233"/>
        <v>357993.69349605299</v>
      </c>
      <c r="VEM36" s="26">
        <f t="shared" si="233"/>
        <v>0</v>
      </c>
      <c r="VEN36" s="26">
        <f t="shared" si="233"/>
        <v>0</v>
      </c>
      <c r="VEO36" s="26">
        <f t="shared" si="233"/>
        <v>0</v>
      </c>
      <c r="VEP36" s="26">
        <f t="shared" si="233"/>
        <v>0</v>
      </c>
      <c r="VEQ36" s="26">
        <f t="shared" si="233"/>
        <v>0</v>
      </c>
      <c r="VER36" s="26">
        <f t="shared" si="233"/>
        <v>357993.69349605299</v>
      </c>
      <c r="VES36" s="26">
        <f t="shared" si="233"/>
        <v>0</v>
      </c>
      <c r="VET36" s="26">
        <f t="shared" si="233"/>
        <v>0</v>
      </c>
      <c r="VEU36" s="26">
        <f t="shared" si="233"/>
        <v>0</v>
      </c>
      <c r="VEV36" s="26">
        <f t="shared" si="233"/>
        <v>0</v>
      </c>
      <c r="VEW36" s="26">
        <f t="shared" si="233"/>
        <v>0</v>
      </c>
      <c r="VEX36" s="26">
        <f t="shared" si="233"/>
        <v>357993.69349605299</v>
      </c>
      <c r="VEY36" s="26">
        <f t="shared" si="233"/>
        <v>0</v>
      </c>
      <c r="VEZ36" s="26">
        <f t="shared" si="233"/>
        <v>0</v>
      </c>
      <c r="VFA36" s="26">
        <f t="shared" si="233"/>
        <v>0</v>
      </c>
      <c r="VFB36" s="26">
        <f t="shared" si="233"/>
        <v>0</v>
      </c>
      <c r="VFC36" s="26">
        <f t="shared" si="233"/>
        <v>0</v>
      </c>
      <c r="VFD36" s="26">
        <f t="shared" si="233"/>
        <v>357993.69349605299</v>
      </c>
      <c r="VFE36" s="26">
        <f t="shared" si="233"/>
        <v>0</v>
      </c>
      <c r="VFF36" s="26">
        <f t="shared" si="233"/>
        <v>0</v>
      </c>
      <c r="VFG36" s="26">
        <f t="shared" si="233"/>
        <v>0</v>
      </c>
      <c r="VFH36" s="26">
        <f t="shared" si="233"/>
        <v>0</v>
      </c>
      <c r="VFI36" s="26">
        <f t="shared" si="233"/>
        <v>0</v>
      </c>
      <c r="VFJ36" s="26">
        <f t="shared" si="233"/>
        <v>357993.69349605299</v>
      </c>
      <c r="VFK36" s="26">
        <f t="shared" si="233"/>
        <v>0</v>
      </c>
      <c r="VFL36" s="26">
        <f t="shared" si="233"/>
        <v>0</v>
      </c>
      <c r="VFM36" s="26">
        <f t="shared" si="233"/>
        <v>0</v>
      </c>
      <c r="VFN36" s="26">
        <f t="shared" si="233"/>
        <v>0</v>
      </c>
      <c r="VFO36" s="26">
        <f t="shared" si="233"/>
        <v>0</v>
      </c>
      <c r="VFP36" s="26">
        <f t="shared" si="233"/>
        <v>357993.69349605299</v>
      </c>
      <c r="VFQ36" s="26">
        <f t="shared" si="233"/>
        <v>0</v>
      </c>
      <c r="VFR36" s="26">
        <f t="shared" si="233"/>
        <v>0</v>
      </c>
      <c r="VFS36" s="26">
        <f t="shared" si="233"/>
        <v>0</v>
      </c>
      <c r="VFT36" s="26">
        <f t="shared" si="233"/>
        <v>0</v>
      </c>
      <c r="VFU36" s="26">
        <f t="shared" ref="VFU36:VIF36" si="234">SUM(VFO34:VFO37)</f>
        <v>0</v>
      </c>
      <c r="VFV36" s="26">
        <f t="shared" si="234"/>
        <v>357993.69349605299</v>
      </c>
      <c r="VFW36" s="26">
        <f t="shared" si="234"/>
        <v>0</v>
      </c>
      <c r="VFX36" s="26">
        <f t="shared" si="234"/>
        <v>0</v>
      </c>
      <c r="VFY36" s="26">
        <f t="shared" si="234"/>
        <v>0</v>
      </c>
      <c r="VFZ36" s="26">
        <f t="shared" si="234"/>
        <v>0</v>
      </c>
      <c r="VGA36" s="26">
        <f t="shared" si="234"/>
        <v>0</v>
      </c>
      <c r="VGB36" s="26">
        <f t="shared" si="234"/>
        <v>357993.69349605299</v>
      </c>
      <c r="VGC36" s="26">
        <f t="shared" si="234"/>
        <v>0</v>
      </c>
      <c r="VGD36" s="26">
        <f t="shared" si="234"/>
        <v>0</v>
      </c>
      <c r="VGE36" s="26">
        <f t="shared" si="234"/>
        <v>0</v>
      </c>
      <c r="VGF36" s="26">
        <f t="shared" si="234"/>
        <v>0</v>
      </c>
      <c r="VGG36" s="26">
        <f t="shared" si="234"/>
        <v>0</v>
      </c>
      <c r="VGH36" s="26">
        <f t="shared" si="234"/>
        <v>357993.69349605299</v>
      </c>
      <c r="VGI36" s="26">
        <f t="shared" si="234"/>
        <v>0</v>
      </c>
      <c r="VGJ36" s="26">
        <f t="shared" si="234"/>
        <v>0</v>
      </c>
      <c r="VGK36" s="26">
        <f t="shared" si="234"/>
        <v>0</v>
      </c>
      <c r="VGL36" s="26">
        <f t="shared" si="234"/>
        <v>0</v>
      </c>
      <c r="VGM36" s="26">
        <f t="shared" si="234"/>
        <v>0</v>
      </c>
      <c r="VGN36" s="26">
        <f t="shared" si="234"/>
        <v>357993.69349605299</v>
      </c>
      <c r="VGO36" s="26">
        <f t="shared" si="234"/>
        <v>0</v>
      </c>
      <c r="VGP36" s="26">
        <f t="shared" si="234"/>
        <v>0</v>
      </c>
      <c r="VGQ36" s="26">
        <f t="shared" si="234"/>
        <v>0</v>
      </c>
      <c r="VGR36" s="26">
        <f t="shared" si="234"/>
        <v>0</v>
      </c>
      <c r="VGS36" s="26">
        <f t="shared" si="234"/>
        <v>0</v>
      </c>
      <c r="VGT36" s="26">
        <f t="shared" si="234"/>
        <v>357993.69349605299</v>
      </c>
      <c r="VGU36" s="26">
        <f t="shared" si="234"/>
        <v>0</v>
      </c>
      <c r="VGV36" s="26">
        <f t="shared" si="234"/>
        <v>0</v>
      </c>
      <c r="VGW36" s="26">
        <f t="shared" si="234"/>
        <v>0</v>
      </c>
      <c r="VGX36" s="26">
        <f t="shared" si="234"/>
        <v>0</v>
      </c>
      <c r="VGY36" s="26">
        <f t="shared" si="234"/>
        <v>0</v>
      </c>
      <c r="VGZ36" s="26">
        <f t="shared" si="234"/>
        <v>357993.69349605299</v>
      </c>
      <c r="VHA36" s="26">
        <f t="shared" si="234"/>
        <v>0</v>
      </c>
      <c r="VHB36" s="26">
        <f t="shared" si="234"/>
        <v>0</v>
      </c>
      <c r="VHC36" s="26">
        <f t="shared" si="234"/>
        <v>0</v>
      </c>
      <c r="VHD36" s="26">
        <f t="shared" si="234"/>
        <v>0</v>
      </c>
      <c r="VHE36" s="26">
        <f t="shared" si="234"/>
        <v>0</v>
      </c>
      <c r="VHF36" s="26">
        <f t="shared" si="234"/>
        <v>357993.69349605299</v>
      </c>
      <c r="VHG36" s="26">
        <f t="shared" si="234"/>
        <v>0</v>
      </c>
      <c r="VHH36" s="26">
        <f t="shared" si="234"/>
        <v>0</v>
      </c>
      <c r="VHI36" s="26">
        <f t="shared" si="234"/>
        <v>0</v>
      </c>
      <c r="VHJ36" s="26">
        <f t="shared" si="234"/>
        <v>0</v>
      </c>
      <c r="VHK36" s="26">
        <f t="shared" si="234"/>
        <v>0</v>
      </c>
      <c r="VHL36" s="26">
        <f t="shared" si="234"/>
        <v>357993.69349605299</v>
      </c>
      <c r="VHM36" s="26">
        <f t="shared" si="234"/>
        <v>0</v>
      </c>
      <c r="VHN36" s="26">
        <f t="shared" si="234"/>
        <v>0</v>
      </c>
      <c r="VHO36" s="26">
        <f t="shared" si="234"/>
        <v>0</v>
      </c>
      <c r="VHP36" s="26">
        <f t="shared" si="234"/>
        <v>0</v>
      </c>
      <c r="VHQ36" s="26">
        <f t="shared" si="234"/>
        <v>0</v>
      </c>
      <c r="VHR36" s="26">
        <f t="shared" si="234"/>
        <v>357993.69349605299</v>
      </c>
      <c r="VHS36" s="26">
        <f t="shared" si="234"/>
        <v>0</v>
      </c>
      <c r="VHT36" s="26">
        <f t="shared" si="234"/>
        <v>0</v>
      </c>
      <c r="VHU36" s="26">
        <f t="shared" si="234"/>
        <v>0</v>
      </c>
      <c r="VHV36" s="26">
        <f t="shared" si="234"/>
        <v>0</v>
      </c>
      <c r="VHW36" s="26">
        <f t="shared" si="234"/>
        <v>0</v>
      </c>
      <c r="VHX36" s="26">
        <f t="shared" si="234"/>
        <v>357993.69349605299</v>
      </c>
      <c r="VHY36" s="26">
        <f t="shared" si="234"/>
        <v>0</v>
      </c>
      <c r="VHZ36" s="26">
        <f t="shared" si="234"/>
        <v>0</v>
      </c>
      <c r="VIA36" s="26">
        <f t="shared" si="234"/>
        <v>0</v>
      </c>
      <c r="VIB36" s="26">
        <f t="shared" si="234"/>
        <v>0</v>
      </c>
      <c r="VIC36" s="26">
        <f t="shared" si="234"/>
        <v>0</v>
      </c>
      <c r="VID36" s="26">
        <f t="shared" si="234"/>
        <v>357993.69349605299</v>
      </c>
      <c r="VIE36" s="26">
        <f t="shared" si="234"/>
        <v>0</v>
      </c>
      <c r="VIF36" s="26">
        <f t="shared" si="234"/>
        <v>0</v>
      </c>
      <c r="VIG36" s="26">
        <f t="shared" ref="VIG36:VKR36" si="235">SUM(VIA34:VIA37)</f>
        <v>0</v>
      </c>
      <c r="VIH36" s="26">
        <f t="shared" si="235"/>
        <v>0</v>
      </c>
      <c r="VII36" s="26">
        <f t="shared" si="235"/>
        <v>0</v>
      </c>
      <c r="VIJ36" s="26">
        <f t="shared" si="235"/>
        <v>357993.69349605299</v>
      </c>
      <c r="VIK36" s="26">
        <f t="shared" si="235"/>
        <v>0</v>
      </c>
      <c r="VIL36" s="26">
        <f t="shared" si="235"/>
        <v>0</v>
      </c>
      <c r="VIM36" s="26">
        <f t="shared" si="235"/>
        <v>0</v>
      </c>
      <c r="VIN36" s="26">
        <f t="shared" si="235"/>
        <v>0</v>
      </c>
      <c r="VIO36" s="26">
        <f t="shared" si="235"/>
        <v>0</v>
      </c>
      <c r="VIP36" s="26">
        <f t="shared" si="235"/>
        <v>357993.69349605299</v>
      </c>
      <c r="VIQ36" s="26">
        <f t="shared" si="235"/>
        <v>0</v>
      </c>
      <c r="VIR36" s="26">
        <f t="shared" si="235"/>
        <v>0</v>
      </c>
      <c r="VIS36" s="26">
        <f t="shared" si="235"/>
        <v>0</v>
      </c>
      <c r="VIT36" s="26">
        <f t="shared" si="235"/>
        <v>0</v>
      </c>
      <c r="VIU36" s="26">
        <f t="shared" si="235"/>
        <v>0</v>
      </c>
      <c r="VIV36" s="26">
        <f t="shared" si="235"/>
        <v>357993.69349605299</v>
      </c>
      <c r="VIW36" s="26">
        <f t="shared" si="235"/>
        <v>0</v>
      </c>
      <c r="VIX36" s="26">
        <f t="shared" si="235"/>
        <v>0</v>
      </c>
      <c r="VIY36" s="26">
        <f t="shared" si="235"/>
        <v>0</v>
      </c>
      <c r="VIZ36" s="26">
        <f t="shared" si="235"/>
        <v>0</v>
      </c>
      <c r="VJA36" s="26">
        <f t="shared" si="235"/>
        <v>0</v>
      </c>
      <c r="VJB36" s="26">
        <f t="shared" si="235"/>
        <v>357993.69349605299</v>
      </c>
      <c r="VJC36" s="26">
        <f t="shared" si="235"/>
        <v>0</v>
      </c>
      <c r="VJD36" s="26">
        <f t="shared" si="235"/>
        <v>0</v>
      </c>
      <c r="VJE36" s="26">
        <f t="shared" si="235"/>
        <v>0</v>
      </c>
      <c r="VJF36" s="26">
        <f t="shared" si="235"/>
        <v>0</v>
      </c>
      <c r="VJG36" s="26">
        <f t="shared" si="235"/>
        <v>0</v>
      </c>
      <c r="VJH36" s="26">
        <f t="shared" si="235"/>
        <v>357993.69349605299</v>
      </c>
      <c r="VJI36" s="26">
        <f t="shared" si="235"/>
        <v>0</v>
      </c>
      <c r="VJJ36" s="26">
        <f t="shared" si="235"/>
        <v>0</v>
      </c>
      <c r="VJK36" s="26">
        <f t="shared" si="235"/>
        <v>0</v>
      </c>
      <c r="VJL36" s="26">
        <f t="shared" si="235"/>
        <v>0</v>
      </c>
      <c r="VJM36" s="26">
        <f t="shared" si="235"/>
        <v>0</v>
      </c>
      <c r="VJN36" s="26">
        <f t="shared" si="235"/>
        <v>357993.69349605299</v>
      </c>
      <c r="VJO36" s="26">
        <f t="shared" si="235"/>
        <v>0</v>
      </c>
      <c r="VJP36" s="26">
        <f t="shared" si="235"/>
        <v>0</v>
      </c>
      <c r="VJQ36" s="26">
        <f t="shared" si="235"/>
        <v>0</v>
      </c>
      <c r="VJR36" s="26">
        <f t="shared" si="235"/>
        <v>0</v>
      </c>
      <c r="VJS36" s="26">
        <f t="shared" si="235"/>
        <v>0</v>
      </c>
      <c r="VJT36" s="26">
        <f t="shared" si="235"/>
        <v>357993.69349605299</v>
      </c>
      <c r="VJU36" s="26">
        <f t="shared" si="235"/>
        <v>0</v>
      </c>
      <c r="VJV36" s="26">
        <f t="shared" si="235"/>
        <v>0</v>
      </c>
      <c r="VJW36" s="26">
        <f t="shared" si="235"/>
        <v>0</v>
      </c>
      <c r="VJX36" s="26">
        <f t="shared" si="235"/>
        <v>0</v>
      </c>
      <c r="VJY36" s="26">
        <f t="shared" si="235"/>
        <v>0</v>
      </c>
      <c r="VJZ36" s="26">
        <f t="shared" si="235"/>
        <v>357993.69349605299</v>
      </c>
      <c r="VKA36" s="26">
        <f t="shared" si="235"/>
        <v>0</v>
      </c>
      <c r="VKB36" s="26">
        <f t="shared" si="235"/>
        <v>0</v>
      </c>
      <c r="VKC36" s="26">
        <f t="shared" si="235"/>
        <v>0</v>
      </c>
      <c r="VKD36" s="26">
        <f t="shared" si="235"/>
        <v>0</v>
      </c>
      <c r="VKE36" s="26">
        <f t="shared" si="235"/>
        <v>0</v>
      </c>
      <c r="VKF36" s="26">
        <f t="shared" si="235"/>
        <v>357993.69349605299</v>
      </c>
      <c r="VKG36" s="26">
        <f t="shared" si="235"/>
        <v>0</v>
      </c>
      <c r="VKH36" s="26">
        <f t="shared" si="235"/>
        <v>0</v>
      </c>
      <c r="VKI36" s="26">
        <f t="shared" si="235"/>
        <v>0</v>
      </c>
      <c r="VKJ36" s="26">
        <f t="shared" si="235"/>
        <v>0</v>
      </c>
      <c r="VKK36" s="26">
        <f t="shared" si="235"/>
        <v>0</v>
      </c>
      <c r="VKL36" s="26">
        <f t="shared" si="235"/>
        <v>357993.69349605299</v>
      </c>
      <c r="VKM36" s="26">
        <f t="shared" si="235"/>
        <v>0</v>
      </c>
      <c r="VKN36" s="26">
        <f t="shared" si="235"/>
        <v>0</v>
      </c>
      <c r="VKO36" s="26">
        <f t="shared" si="235"/>
        <v>0</v>
      </c>
      <c r="VKP36" s="26">
        <f t="shared" si="235"/>
        <v>0</v>
      </c>
      <c r="VKQ36" s="26">
        <f t="shared" si="235"/>
        <v>0</v>
      </c>
      <c r="VKR36" s="26">
        <f t="shared" si="235"/>
        <v>357993.69349605299</v>
      </c>
      <c r="VKS36" s="26">
        <f t="shared" ref="VKS36:VND36" si="236">SUM(VKM34:VKM37)</f>
        <v>0</v>
      </c>
      <c r="VKT36" s="26">
        <f t="shared" si="236"/>
        <v>0</v>
      </c>
      <c r="VKU36" s="26">
        <f t="shared" si="236"/>
        <v>0</v>
      </c>
      <c r="VKV36" s="26">
        <f t="shared" si="236"/>
        <v>0</v>
      </c>
      <c r="VKW36" s="26">
        <f t="shared" si="236"/>
        <v>0</v>
      </c>
      <c r="VKX36" s="26">
        <f t="shared" si="236"/>
        <v>357993.69349605299</v>
      </c>
      <c r="VKY36" s="26">
        <f t="shared" si="236"/>
        <v>0</v>
      </c>
      <c r="VKZ36" s="26">
        <f t="shared" si="236"/>
        <v>0</v>
      </c>
      <c r="VLA36" s="26">
        <f t="shared" si="236"/>
        <v>0</v>
      </c>
      <c r="VLB36" s="26">
        <f t="shared" si="236"/>
        <v>0</v>
      </c>
      <c r="VLC36" s="26">
        <f t="shared" si="236"/>
        <v>0</v>
      </c>
      <c r="VLD36" s="26">
        <f t="shared" si="236"/>
        <v>357993.69349605299</v>
      </c>
      <c r="VLE36" s="26">
        <f t="shared" si="236"/>
        <v>0</v>
      </c>
      <c r="VLF36" s="26">
        <f t="shared" si="236"/>
        <v>0</v>
      </c>
      <c r="VLG36" s="26">
        <f t="shared" si="236"/>
        <v>0</v>
      </c>
      <c r="VLH36" s="26">
        <f t="shared" si="236"/>
        <v>0</v>
      </c>
      <c r="VLI36" s="26">
        <f t="shared" si="236"/>
        <v>0</v>
      </c>
      <c r="VLJ36" s="26">
        <f t="shared" si="236"/>
        <v>357993.69349605299</v>
      </c>
      <c r="VLK36" s="26">
        <f t="shared" si="236"/>
        <v>0</v>
      </c>
      <c r="VLL36" s="26">
        <f t="shared" si="236"/>
        <v>0</v>
      </c>
      <c r="VLM36" s="26">
        <f t="shared" si="236"/>
        <v>0</v>
      </c>
      <c r="VLN36" s="26">
        <f t="shared" si="236"/>
        <v>0</v>
      </c>
      <c r="VLO36" s="26">
        <f t="shared" si="236"/>
        <v>0</v>
      </c>
      <c r="VLP36" s="26">
        <f t="shared" si="236"/>
        <v>357993.69349605299</v>
      </c>
      <c r="VLQ36" s="26">
        <f t="shared" si="236"/>
        <v>0</v>
      </c>
      <c r="VLR36" s="26">
        <f t="shared" si="236"/>
        <v>0</v>
      </c>
      <c r="VLS36" s="26">
        <f t="shared" si="236"/>
        <v>0</v>
      </c>
      <c r="VLT36" s="26">
        <f t="shared" si="236"/>
        <v>0</v>
      </c>
      <c r="VLU36" s="26">
        <f t="shared" si="236"/>
        <v>0</v>
      </c>
      <c r="VLV36" s="26">
        <f t="shared" si="236"/>
        <v>357993.69349605299</v>
      </c>
      <c r="VLW36" s="26">
        <f t="shared" si="236"/>
        <v>0</v>
      </c>
      <c r="VLX36" s="26">
        <f t="shared" si="236"/>
        <v>0</v>
      </c>
      <c r="VLY36" s="26">
        <f t="shared" si="236"/>
        <v>0</v>
      </c>
      <c r="VLZ36" s="26">
        <f t="shared" si="236"/>
        <v>0</v>
      </c>
      <c r="VMA36" s="26">
        <f t="shared" si="236"/>
        <v>0</v>
      </c>
      <c r="VMB36" s="26">
        <f t="shared" si="236"/>
        <v>357993.69349605299</v>
      </c>
      <c r="VMC36" s="26">
        <f t="shared" si="236"/>
        <v>0</v>
      </c>
      <c r="VMD36" s="26">
        <f t="shared" si="236"/>
        <v>0</v>
      </c>
      <c r="VME36" s="26">
        <f t="shared" si="236"/>
        <v>0</v>
      </c>
      <c r="VMF36" s="26">
        <f t="shared" si="236"/>
        <v>0</v>
      </c>
      <c r="VMG36" s="26">
        <f t="shared" si="236"/>
        <v>0</v>
      </c>
      <c r="VMH36" s="26">
        <f t="shared" si="236"/>
        <v>357993.69349605299</v>
      </c>
      <c r="VMI36" s="26">
        <f t="shared" si="236"/>
        <v>0</v>
      </c>
      <c r="VMJ36" s="26">
        <f t="shared" si="236"/>
        <v>0</v>
      </c>
      <c r="VMK36" s="26">
        <f t="shared" si="236"/>
        <v>0</v>
      </c>
      <c r="VML36" s="26">
        <f t="shared" si="236"/>
        <v>0</v>
      </c>
      <c r="VMM36" s="26">
        <f t="shared" si="236"/>
        <v>0</v>
      </c>
      <c r="VMN36" s="26">
        <f t="shared" si="236"/>
        <v>357993.69349605299</v>
      </c>
      <c r="VMO36" s="26">
        <f t="shared" si="236"/>
        <v>0</v>
      </c>
      <c r="VMP36" s="26">
        <f t="shared" si="236"/>
        <v>0</v>
      </c>
      <c r="VMQ36" s="26">
        <f t="shared" si="236"/>
        <v>0</v>
      </c>
      <c r="VMR36" s="26">
        <f t="shared" si="236"/>
        <v>0</v>
      </c>
      <c r="VMS36" s="26">
        <f t="shared" si="236"/>
        <v>0</v>
      </c>
      <c r="VMT36" s="26">
        <f t="shared" si="236"/>
        <v>357993.69349605299</v>
      </c>
      <c r="VMU36" s="26">
        <f t="shared" si="236"/>
        <v>0</v>
      </c>
      <c r="VMV36" s="26">
        <f t="shared" si="236"/>
        <v>0</v>
      </c>
      <c r="VMW36" s="26">
        <f t="shared" si="236"/>
        <v>0</v>
      </c>
      <c r="VMX36" s="26">
        <f t="shared" si="236"/>
        <v>0</v>
      </c>
      <c r="VMY36" s="26">
        <f t="shared" si="236"/>
        <v>0</v>
      </c>
      <c r="VMZ36" s="26">
        <f t="shared" si="236"/>
        <v>357993.69349605299</v>
      </c>
      <c r="VNA36" s="26">
        <f t="shared" si="236"/>
        <v>0</v>
      </c>
      <c r="VNB36" s="26">
        <f t="shared" si="236"/>
        <v>0</v>
      </c>
      <c r="VNC36" s="26">
        <f t="shared" si="236"/>
        <v>0</v>
      </c>
      <c r="VND36" s="26">
        <f t="shared" si="236"/>
        <v>0</v>
      </c>
      <c r="VNE36" s="26">
        <f t="shared" ref="VNE36:VPP36" si="237">SUM(VMY34:VMY37)</f>
        <v>0</v>
      </c>
      <c r="VNF36" s="26">
        <f t="shared" si="237"/>
        <v>357993.69349605299</v>
      </c>
      <c r="VNG36" s="26">
        <f t="shared" si="237"/>
        <v>0</v>
      </c>
      <c r="VNH36" s="26">
        <f t="shared" si="237"/>
        <v>0</v>
      </c>
      <c r="VNI36" s="26">
        <f t="shared" si="237"/>
        <v>0</v>
      </c>
      <c r="VNJ36" s="26">
        <f t="shared" si="237"/>
        <v>0</v>
      </c>
      <c r="VNK36" s="26">
        <f t="shared" si="237"/>
        <v>0</v>
      </c>
      <c r="VNL36" s="26">
        <f t="shared" si="237"/>
        <v>357993.69349605299</v>
      </c>
      <c r="VNM36" s="26">
        <f t="shared" si="237"/>
        <v>0</v>
      </c>
      <c r="VNN36" s="26">
        <f t="shared" si="237"/>
        <v>0</v>
      </c>
      <c r="VNO36" s="26">
        <f t="shared" si="237"/>
        <v>0</v>
      </c>
      <c r="VNP36" s="26">
        <f t="shared" si="237"/>
        <v>0</v>
      </c>
      <c r="VNQ36" s="26">
        <f t="shared" si="237"/>
        <v>0</v>
      </c>
      <c r="VNR36" s="26">
        <f t="shared" si="237"/>
        <v>357993.69349605299</v>
      </c>
      <c r="VNS36" s="26">
        <f t="shared" si="237"/>
        <v>0</v>
      </c>
      <c r="VNT36" s="26">
        <f t="shared" si="237"/>
        <v>0</v>
      </c>
      <c r="VNU36" s="26">
        <f t="shared" si="237"/>
        <v>0</v>
      </c>
      <c r="VNV36" s="26">
        <f t="shared" si="237"/>
        <v>0</v>
      </c>
      <c r="VNW36" s="26">
        <f t="shared" si="237"/>
        <v>0</v>
      </c>
      <c r="VNX36" s="26">
        <f t="shared" si="237"/>
        <v>357993.69349605299</v>
      </c>
      <c r="VNY36" s="26">
        <f t="shared" si="237"/>
        <v>0</v>
      </c>
      <c r="VNZ36" s="26">
        <f t="shared" si="237"/>
        <v>0</v>
      </c>
      <c r="VOA36" s="26">
        <f t="shared" si="237"/>
        <v>0</v>
      </c>
      <c r="VOB36" s="26">
        <f t="shared" si="237"/>
        <v>0</v>
      </c>
      <c r="VOC36" s="26">
        <f t="shared" si="237"/>
        <v>0</v>
      </c>
      <c r="VOD36" s="26">
        <f t="shared" si="237"/>
        <v>357993.69349605299</v>
      </c>
      <c r="VOE36" s="26">
        <f t="shared" si="237"/>
        <v>0</v>
      </c>
      <c r="VOF36" s="26">
        <f t="shared" si="237"/>
        <v>0</v>
      </c>
      <c r="VOG36" s="26">
        <f t="shared" si="237"/>
        <v>0</v>
      </c>
      <c r="VOH36" s="26">
        <f t="shared" si="237"/>
        <v>0</v>
      </c>
      <c r="VOI36" s="26">
        <f t="shared" si="237"/>
        <v>0</v>
      </c>
      <c r="VOJ36" s="26">
        <f t="shared" si="237"/>
        <v>357993.69349605299</v>
      </c>
      <c r="VOK36" s="26">
        <f t="shared" si="237"/>
        <v>0</v>
      </c>
      <c r="VOL36" s="26">
        <f t="shared" si="237"/>
        <v>0</v>
      </c>
      <c r="VOM36" s="26">
        <f t="shared" si="237"/>
        <v>0</v>
      </c>
      <c r="VON36" s="26">
        <f t="shared" si="237"/>
        <v>0</v>
      </c>
      <c r="VOO36" s="26">
        <f t="shared" si="237"/>
        <v>0</v>
      </c>
      <c r="VOP36" s="26">
        <f t="shared" si="237"/>
        <v>357993.69349605299</v>
      </c>
      <c r="VOQ36" s="26">
        <f t="shared" si="237"/>
        <v>0</v>
      </c>
      <c r="VOR36" s="26">
        <f t="shared" si="237"/>
        <v>0</v>
      </c>
      <c r="VOS36" s="26">
        <f t="shared" si="237"/>
        <v>0</v>
      </c>
      <c r="VOT36" s="26">
        <f t="shared" si="237"/>
        <v>0</v>
      </c>
      <c r="VOU36" s="26">
        <f t="shared" si="237"/>
        <v>0</v>
      </c>
      <c r="VOV36" s="26">
        <f t="shared" si="237"/>
        <v>357993.69349605299</v>
      </c>
      <c r="VOW36" s="26">
        <f t="shared" si="237"/>
        <v>0</v>
      </c>
      <c r="VOX36" s="26">
        <f t="shared" si="237"/>
        <v>0</v>
      </c>
      <c r="VOY36" s="26">
        <f t="shared" si="237"/>
        <v>0</v>
      </c>
      <c r="VOZ36" s="26">
        <f t="shared" si="237"/>
        <v>0</v>
      </c>
      <c r="VPA36" s="26">
        <f t="shared" si="237"/>
        <v>0</v>
      </c>
      <c r="VPB36" s="26">
        <f t="shared" si="237"/>
        <v>357993.69349605299</v>
      </c>
      <c r="VPC36" s="26">
        <f t="shared" si="237"/>
        <v>0</v>
      </c>
      <c r="VPD36" s="26">
        <f t="shared" si="237"/>
        <v>0</v>
      </c>
      <c r="VPE36" s="26">
        <f t="shared" si="237"/>
        <v>0</v>
      </c>
      <c r="VPF36" s="26">
        <f t="shared" si="237"/>
        <v>0</v>
      </c>
      <c r="VPG36" s="26">
        <f t="shared" si="237"/>
        <v>0</v>
      </c>
      <c r="VPH36" s="26">
        <f t="shared" si="237"/>
        <v>357993.69349605299</v>
      </c>
      <c r="VPI36" s="26">
        <f t="shared" si="237"/>
        <v>0</v>
      </c>
      <c r="VPJ36" s="26">
        <f t="shared" si="237"/>
        <v>0</v>
      </c>
      <c r="VPK36" s="26">
        <f t="shared" si="237"/>
        <v>0</v>
      </c>
      <c r="VPL36" s="26">
        <f t="shared" si="237"/>
        <v>0</v>
      </c>
      <c r="VPM36" s="26">
        <f t="shared" si="237"/>
        <v>0</v>
      </c>
      <c r="VPN36" s="26">
        <f t="shared" si="237"/>
        <v>357993.69349605299</v>
      </c>
      <c r="VPO36" s="26">
        <f t="shared" si="237"/>
        <v>0</v>
      </c>
      <c r="VPP36" s="26">
        <f t="shared" si="237"/>
        <v>0</v>
      </c>
      <c r="VPQ36" s="26">
        <f t="shared" ref="VPQ36:VSB36" si="238">SUM(VPK34:VPK37)</f>
        <v>0</v>
      </c>
      <c r="VPR36" s="26">
        <f t="shared" si="238"/>
        <v>0</v>
      </c>
      <c r="VPS36" s="26">
        <f t="shared" si="238"/>
        <v>0</v>
      </c>
      <c r="VPT36" s="26">
        <f t="shared" si="238"/>
        <v>357993.69349605299</v>
      </c>
      <c r="VPU36" s="26">
        <f t="shared" si="238"/>
        <v>0</v>
      </c>
      <c r="VPV36" s="26">
        <f t="shared" si="238"/>
        <v>0</v>
      </c>
      <c r="VPW36" s="26">
        <f t="shared" si="238"/>
        <v>0</v>
      </c>
      <c r="VPX36" s="26">
        <f t="shared" si="238"/>
        <v>0</v>
      </c>
      <c r="VPY36" s="26">
        <f t="shared" si="238"/>
        <v>0</v>
      </c>
      <c r="VPZ36" s="26">
        <f t="shared" si="238"/>
        <v>357993.69349605299</v>
      </c>
      <c r="VQA36" s="26">
        <f t="shared" si="238"/>
        <v>0</v>
      </c>
      <c r="VQB36" s="26">
        <f t="shared" si="238"/>
        <v>0</v>
      </c>
      <c r="VQC36" s="26">
        <f t="shared" si="238"/>
        <v>0</v>
      </c>
      <c r="VQD36" s="26">
        <f t="shared" si="238"/>
        <v>0</v>
      </c>
      <c r="VQE36" s="26">
        <f t="shared" si="238"/>
        <v>0</v>
      </c>
      <c r="VQF36" s="26">
        <f t="shared" si="238"/>
        <v>357993.69349605299</v>
      </c>
      <c r="VQG36" s="26">
        <f t="shared" si="238"/>
        <v>0</v>
      </c>
      <c r="VQH36" s="26">
        <f t="shared" si="238"/>
        <v>0</v>
      </c>
      <c r="VQI36" s="26">
        <f t="shared" si="238"/>
        <v>0</v>
      </c>
      <c r="VQJ36" s="26">
        <f t="shared" si="238"/>
        <v>0</v>
      </c>
      <c r="VQK36" s="26">
        <f t="shared" si="238"/>
        <v>0</v>
      </c>
      <c r="VQL36" s="26">
        <f t="shared" si="238"/>
        <v>357993.69349605299</v>
      </c>
      <c r="VQM36" s="26">
        <f t="shared" si="238"/>
        <v>0</v>
      </c>
      <c r="VQN36" s="26">
        <f t="shared" si="238"/>
        <v>0</v>
      </c>
      <c r="VQO36" s="26">
        <f t="shared" si="238"/>
        <v>0</v>
      </c>
      <c r="VQP36" s="26">
        <f t="shared" si="238"/>
        <v>0</v>
      </c>
      <c r="VQQ36" s="26">
        <f t="shared" si="238"/>
        <v>0</v>
      </c>
      <c r="VQR36" s="26">
        <f t="shared" si="238"/>
        <v>357993.69349605299</v>
      </c>
      <c r="VQS36" s="26">
        <f t="shared" si="238"/>
        <v>0</v>
      </c>
      <c r="VQT36" s="26">
        <f t="shared" si="238"/>
        <v>0</v>
      </c>
      <c r="VQU36" s="26">
        <f t="shared" si="238"/>
        <v>0</v>
      </c>
      <c r="VQV36" s="26">
        <f t="shared" si="238"/>
        <v>0</v>
      </c>
      <c r="VQW36" s="26">
        <f t="shared" si="238"/>
        <v>0</v>
      </c>
      <c r="VQX36" s="26">
        <f t="shared" si="238"/>
        <v>357993.69349605299</v>
      </c>
      <c r="VQY36" s="26">
        <f t="shared" si="238"/>
        <v>0</v>
      </c>
      <c r="VQZ36" s="26">
        <f t="shared" si="238"/>
        <v>0</v>
      </c>
      <c r="VRA36" s="26">
        <f t="shared" si="238"/>
        <v>0</v>
      </c>
      <c r="VRB36" s="26">
        <f t="shared" si="238"/>
        <v>0</v>
      </c>
      <c r="VRC36" s="26">
        <f t="shared" si="238"/>
        <v>0</v>
      </c>
      <c r="VRD36" s="26">
        <f t="shared" si="238"/>
        <v>357993.69349605299</v>
      </c>
      <c r="VRE36" s="26">
        <f t="shared" si="238"/>
        <v>0</v>
      </c>
      <c r="VRF36" s="26">
        <f t="shared" si="238"/>
        <v>0</v>
      </c>
      <c r="VRG36" s="26">
        <f t="shared" si="238"/>
        <v>0</v>
      </c>
      <c r="VRH36" s="26">
        <f t="shared" si="238"/>
        <v>0</v>
      </c>
      <c r="VRI36" s="26">
        <f t="shared" si="238"/>
        <v>0</v>
      </c>
      <c r="VRJ36" s="26">
        <f t="shared" si="238"/>
        <v>357993.69349605299</v>
      </c>
      <c r="VRK36" s="26">
        <f t="shared" si="238"/>
        <v>0</v>
      </c>
      <c r="VRL36" s="26">
        <f t="shared" si="238"/>
        <v>0</v>
      </c>
      <c r="VRM36" s="26">
        <f t="shared" si="238"/>
        <v>0</v>
      </c>
      <c r="VRN36" s="26">
        <f t="shared" si="238"/>
        <v>0</v>
      </c>
      <c r="VRO36" s="26">
        <f t="shared" si="238"/>
        <v>0</v>
      </c>
      <c r="VRP36" s="26">
        <f t="shared" si="238"/>
        <v>357993.69349605299</v>
      </c>
      <c r="VRQ36" s="26">
        <f t="shared" si="238"/>
        <v>0</v>
      </c>
      <c r="VRR36" s="26">
        <f t="shared" si="238"/>
        <v>0</v>
      </c>
      <c r="VRS36" s="26">
        <f t="shared" si="238"/>
        <v>0</v>
      </c>
      <c r="VRT36" s="26">
        <f t="shared" si="238"/>
        <v>0</v>
      </c>
      <c r="VRU36" s="26">
        <f t="shared" si="238"/>
        <v>0</v>
      </c>
      <c r="VRV36" s="26">
        <f t="shared" si="238"/>
        <v>357993.69349605299</v>
      </c>
      <c r="VRW36" s="26">
        <f t="shared" si="238"/>
        <v>0</v>
      </c>
      <c r="VRX36" s="26">
        <f t="shared" si="238"/>
        <v>0</v>
      </c>
      <c r="VRY36" s="26">
        <f t="shared" si="238"/>
        <v>0</v>
      </c>
      <c r="VRZ36" s="26">
        <f t="shared" si="238"/>
        <v>0</v>
      </c>
      <c r="VSA36" s="26">
        <f t="shared" si="238"/>
        <v>0</v>
      </c>
      <c r="VSB36" s="26">
        <f t="shared" si="238"/>
        <v>357993.69349605299</v>
      </c>
      <c r="VSC36" s="26">
        <f t="shared" ref="VSC36:VUN36" si="239">SUM(VRW34:VRW37)</f>
        <v>0</v>
      </c>
      <c r="VSD36" s="26">
        <f t="shared" si="239"/>
        <v>0</v>
      </c>
      <c r="VSE36" s="26">
        <f t="shared" si="239"/>
        <v>0</v>
      </c>
      <c r="VSF36" s="26">
        <f t="shared" si="239"/>
        <v>0</v>
      </c>
      <c r="VSG36" s="26">
        <f t="shared" si="239"/>
        <v>0</v>
      </c>
      <c r="VSH36" s="26">
        <f t="shared" si="239"/>
        <v>357993.69349605299</v>
      </c>
      <c r="VSI36" s="26">
        <f t="shared" si="239"/>
        <v>0</v>
      </c>
      <c r="VSJ36" s="26">
        <f t="shared" si="239"/>
        <v>0</v>
      </c>
      <c r="VSK36" s="26">
        <f t="shared" si="239"/>
        <v>0</v>
      </c>
      <c r="VSL36" s="26">
        <f t="shared" si="239"/>
        <v>0</v>
      </c>
      <c r="VSM36" s="26">
        <f t="shared" si="239"/>
        <v>0</v>
      </c>
      <c r="VSN36" s="26">
        <f t="shared" si="239"/>
        <v>357993.69349605299</v>
      </c>
      <c r="VSO36" s="26">
        <f t="shared" si="239"/>
        <v>0</v>
      </c>
      <c r="VSP36" s="26">
        <f t="shared" si="239"/>
        <v>0</v>
      </c>
      <c r="VSQ36" s="26">
        <f t="shared" si="239"/>
        <v>0</v>
      </c>
      <c r="VSR36" s="26">
        <f t="shared" si="239"/>
        <v>0</v>
      </c>
      <c r="VSS36" s="26">
        <f t="shared" si="239"/>
        <v>0</v>
      </c>
      <c r="VST36" s="26">
        <f t="shared" si="239"/>
        <v>357993.69349605299</v>
      </c>
      <c r="VSU36" s="26">
        <f t="shared" si="239"/>
        <v>0</v>
      </c>
      <c r="VSV36" s="26">
        <f t="shared" si="239"/>
        <v>0</v>
      </c>
      <c r="VSW36" s="26">
        <f t="shared" si="239"/>
        <v>0</v>
      </c>
      <c r="VSX36" s="26">
        <f t="shared" si="239"/>
        <v>0</v>
      </c>
      <c r="VSY36" s="26">
        <f t="shared" si="239"/>
        <v>0</v>
      </c>
      <c r="VSZ36" s="26">
        <f t="shared" si="239"/>
        <v>357993.69349605299</v>
      </c>
      <c r="VTA36" s="26">
        <f t="shared" si="239"/>
        <v>0</v>
      </c>
      <c r="VTB36" s="26">
        <f t="shared" si="239"/>
        <v>0</v>
      </c>
      <c r="VTC36" s="26">
        <f t="shared" si="239"/>
        <v>0</v>
      </c>
      <c r="VTD36" s="26">
        <f t="shared" si="239"/>
        <v>0</v>
      </c>
      <c r="VTE36" s="26">
        <f t="shared" si="239"/>
        <v>0</v>
      </c>
      <c r="VTF36" s="26">
        <f t="shared" si="239"/>
        <v>357993.69349605299</v>
      </c>
      <c r="VTG36" s="26">
        <f t="shared" si="239"/>
        <v>0</v>
      </c>
      <c r="VTH36" s="26">
        <f t="shared" si="239"/>
        <v>0</v>
      </c>
      <c r="VTI36" s="26">
        <f t="shared" si="239"/>
        <v>0</v>
      </c>
      <c r="VTJ36" s="26">
        <f t="shared" si="239"/>
        <v>0</v>
      </c>
      <c r="VTK36" s="26">
        <f t="shared" si="239"/>
        <v>0</v>
      </c>
      <c r="VTL36" s="26">
        <f t="shared" si="239"/>
        <v>357993.69349605299</v>
      </c>
      <c r="VTM36" s="26">
        <f t="shared" si="239"/>
        <v>0</v>
      </c>
      <c r="VTN36" s="26">
        <f t="shared" si="239"/>
        <v>0</v>
      </c>
      <c r="VTO36" s="26">
        <f t="shared" si="239"/>
        <v>0</v>
      </c>
      <c r="VTP36" s="26">
        <f t="shared" si="239"/>
        <v>0</v>
      </c>
      <c r="VTQ36" s="26">
        <f t="shared" si="239"/>
        <v>0</v>
      </c>
      <c r="VTR36" s="26">
        <f t="shared" si="239"/>
        <v>357993.69349605299</v>
      </c>
      <c r="VTS36" s="26">
        <f t="shared" si="239"/>
        <v>0</v>
      </c>
      <c r="VTT36" s="26">
        <f t="shared" si="239"/>
        <v>0</v>
      </c>
      <c r="VTU36" s="26">
        <f t="shared" si="239"/>
        <v>0</v>
      </c>
      <c r="VTV36" s="26">
        <f t="shared" si="239"/>
        <v>0</v>
      </c>
      <c r="VTW36" s="26">
        <f t="shared" si="239"/>
        <v>0</v>
      </c>
      <c r="VTX36" s="26">
        <f t="shared" si="239"/>
        <v>357993.69349605299</v>
      </c>
      <c r="VTY36" s="26">
        <f t="shared" si="239"/>
        <v>0</v>
      </c>
      <c r="VTZ36" s="26">
        <f t="shared" si="239"/>
        <v>0</v>
      </c>
      <c r="VUA36" s="26">
        <f t="shared" si="239"/>
        <v>0</v>
      </c>
      <c r="VUB36" s="26">
        <f t="shared" si="239"/>
        <v>0</v>
      </c>
      <c r="VUC36" s="26">
        <f t="shared" si="239"/>
        <v>0</v>
      </c>
      <c r="VUD36" s="26">
        <f t="shared" si="239"/>
        <v>357993.69349605299</v>
      </c>
      <c r="VUE36" s="26">
        <f t="shared" si="239"/>
        <v>0</v>
      </c>
      <c r="VUF36" s="26">
        <f t="shared" si="239"/>
        <v>0</v>
      </c>
      <c r="VUG36" s="26">
        <f t="shared" si="239"/>
        <v>0</v>
      </c>
      <c r="VUH36" s="26">
        <f t="shared" si="239"/>
        <v>0</v>
      </c>
      <c r="VUI36" s="26">
        <f t="shared" si="239"/>
        <v>0</v>
      </c>
      <c r="VUJ36" s="26">
        <f t="shared" si="239"/>
        <v>357993.69349605299</v>
      </c>
      <c r="VUK36" s="26">
        <f t="shared" si="239"/>
        <v>0</v>
      </c>
      <c r="VUL36" s="26">
        <f t="shared" si="239"/>
        <v>0</v>
      </c>
      <c r="VUM36" s="26">
        <f t="shared" si="239"/>
        <v>0</v>
      </c>
      <c r="VUN36" s="26">
        <f t="shared" si="239"/>
        <v>0</v>
      </c>
      <c r="VUO36" s="26">
        <f t="shared" ref="VUO36:VWZ36" si="240">SUM(VUI34:VUI37)</f>
        <v>0</v>
      </c>
      <c r="VUP36" s="26">
        <f t="shared" si="240"/>
        <v>357993.69349605299</v>
      </c>
      <c r="VUQ36" s="26">
        <f t="shared" si="240"/>
        <v>0</v>
      </c>
      <c r="VUR36" s="26">
        <f t="shared" si="240"/>
        <v>0</v>
      </c>
      <c r="VUS36" s="26">
        <f t="shared" si="240"/>
        <v>0</v>
      </c>
      <c r="VUT36" s="26">
        <f t="shared" si="240"/>
        <v>0</v>
      </c>
      <c r="VUU36" s="26">
        <f t="shared" si="240"/>
        <v>0</v>
      </c>
      <c r="VUV36" s="26">
        <f t="shared" si="240"/>
        <v>357993.69349605299</v>
      </c>
      <c r="VUW36" s="26">
        <f t="shared" si="240"/>
        <v>0</v>
      </c>
      <c r="VUX36" s="26">
        <f t="shared" si="240"/>
        <v>0</v>
      </c>
      <c r="VUY36" s="26">
        <f t="shared" si="240"/>
        <v>0</v>
      </c>
      <c r="VUZ36" s="26">
        <f t="shared" si="240"/>
        <v>0</v>
      </c>
      <c r="VVA36" s="26">
        <f t="shared" si="240"/>
        <v>0</v>
      </c>
      <c r="VVB36" s="26">
        <f t="shared" si="240"/>
        <v>357993.69349605299</v>
      </c>
      <c r="VVC36" s="26">
        <f t="shared" si="240"/>
        <v>0</v>
      </c>
      <c r="VVD36" s="26">
        <f t="shared" si="240"/>
        <v>0</v>
      </c>
      <c r="VVE36" s="26">
        <f t="shared" si="240"/>
        <v>0</v>
      </c>
      <c r="VVF36" s="26">
        <f t="shared" si="240"/>
        <v>0</v>
      </c>
      <c r="VVG36" s="26">
        <f t="shared" si="240"/>
        <v>0</v>
      </c>
      <c r="VVH36" s="26">
        <f t="shared" si="240"/>
        <v>357993.69349605299</v>
      </c>
      <c r="VVI36" s="26">
        <f t="shared" si="240"/>
        <v>0</v>
      </c>
      <c r="VVJ36" s="26">
        <f t="shared" si="240"/>
        <v>0</v>
      </c>
      <c r="VVK36" s="26">
        <f t="shared" si="240"/>
        <v>0</v>
      </c>
      <c r="VVL36" s="26">
        <f t="shared" si="240"/>
        <v>0</v>
      </c>
      <c r="VVM36" s="26">
        <f t="shared" si="240"/>
        <v>0</v>
      </c>
      <c r="VVN36" s="26">
        <f t="shared" si="240"/>
        <v>357993.69349605299</v>
      </c>
      <c r="VVO36" s="26">
        <f t="shared" si="240"/>
        <v>0</v>
      </c>
      <c r="VVP36" s="26">
        <f t="shared" si="240"/>
        <v>0</v>
      </c>
      <c r="VVQ36" s="26">
        <f t="shared" si="240"/>
        <v>0</v>
      </c>
      <c r="VVR36" s="26">
        <f t="shared" si="240"/>
        <v>0</v>
      </c>
      <c r="VVS36" s="26">
        <f t="shared" si="240"/>
        <v>0</v>
      </c>
      <c r="VVT36" s="26">
        <f t="shared" si="240"/>
        <v>357993.69349605299</v>
      </c>
      <c r="VVU36" s="26">
        <f t="shared" si="240"/>
        <v>0</v>
      </c>
      <c r="VVV36" s="26">
        <f t="shared" si="240"/>
        <v>0</v>
      </c>
      <c r="VVW36" s="26">
        <f t="shared" si="240"/>
        <v>0</v>
      </c>
      <c r="VVX36" s="26">
        <f t="shared" si="240"/>
        <v>0</v>
      </c>
      <c r="VVY36" s="26">
        <f t="shared" si="240"/>
        <v>0</v>
      </c>
      <c r="VVZ36" s="26">
        <f t="shared" si="240"/>
        <v>357993.69349605299</v>
      </c>
      <c r="VWA36" s="26">
        <f t="shared" si="240"/>
        <v>0</v>
      </c>
      <c r="VWB36" s="26">
        <f t="shared" si="240"/>
        <v>0</v>
      </c>
      <c r="VWC36" s="26">
        <f t="shared" si="240"/>
        <v>0</v>
      </c>
      <c r="VWD36" s="26">
        <f t="shared" si="240"/>
        <v>0</v>
      </c>
      <c r="VWE36" s="26">
        <f t="shared" si="240"/>
        <v>0</v>
      </c>
      <c r="VWF36" s="26">
        <f t="shared" si="240"/>
        <v>357993.69349605299</v>
      </c>
      <c r="VWG36" s="26">
        <f t="shared" si="240"/>
        <v>0</v>
      </c>
      <c r="VWH36" s="26">
        <f t="shared" si="240"/>
        <v>0</v>
      </c>
      <c r="VWI36" s="26">
        <f t="shared" si="240"/>
        <v>0</v>
      </c>
      <c r="VWJ36" s="26">
        <f t="shared" si="240"/>
        <v>0</v>
      </c>
      <c r="VWK36" s="26">
        <f t="shared" si="240"/>
        <v>0</v>
      </c>
      <c r="VWL36" s="26">
        <f t="shared" si="240"/>
        <v>357993.69349605299</v>
      </c>
      <c r="VWM36" s="26">
        <f t="shared" si="240"/>
        <v>0</v>
      </c>
      <c r="VWN36" s="26">
        <f t="shared" si="240"/>
        <v>0</v>
      </c>
      <c r="VWO36" s="26">
        <f t="shared" si="240"/>
        <v>0</v>
      </c>
      <c r="VWP36" s="26">
        <f t="shared" si="240"/>
        <v>0</v>
      </c>
      <c r="VWQ36" s="26">
        <f t="shared" si="240"/>
        <v>0</v>
      </c>
      <c r="VWR36" s="26">
        <f t="shared" si="240"/>
        <v>357993.69349605299</v>
      </c>
      <c r="VWS36" s="26">
        <f t="shared" si="240"/>
        <v>0</v>
      </c>
      <c r="VWT36" s="26">
        <f t="shared" si="240"/>
        <v>0</v>
      </c>
      <c r="VWU36" s="26">
        <f t="shared" si="240"/>
        <v>0</v>
      </c>
      <c r="VWV36" s="26">
        <f t="shared" si="240"/>
        <v>0</v>
      </c>
      <c r="VWW36" s="26">
        <f t="shared" si="240"/>
        <v>0</v>
      </c>
      <c r="VWX36" s="26">
        <f t="shared" si="240"/>
        <v>357993.69349605299</v>
      </c>
      <c r="VWY36" s="26">
        <f t="shared" si="240"/>
        <v>0</v>
      </c>
      <c r="VWZ36" s="26">
        <f t="shared" si="240"/>
        <v>0</v>
      </c>
      <c r="VXA36" s="26">
        <f t="shared" ref="VXA36:VZL36" si="241">SUM(VWU34:VWU37)</f>
        <v>0</v>
      </c>
      <c r="VXB36" s="26">
        <f t="shared" si="241"/>
        <v>0</v>
      </c>
      <c r="VXC36" s="26">
        <f t="shared" si="241"/>
        <v>0</v>
      </c>
      <c r="VXD36" s="26">
        <f t="shared" si="241"/>
        <v>357993.69349605299</v>
      </c>
      <c r="VXE36" s="26">
        <f t="shared" si="241"/>
        <v>0</v>
      </c>
      <c r="VXF36" s="26">
        <f t="shared" si="241"/>
        <v>0</v>
      </c>
      <c r="VXG36" s="26">
        <f t="shared" si="241"/>
        <v>0</v>
      </c>
      <c r="VXH36" s="26">
        <f t="shared" si="241"/>
        <v>0</v>
      </c>
      <c r="VXI36" s="26">
        <f t="shared" si="241"/>
        <v>0</v>
      </c>
      <c r="VXJ36" s="26">
        <f t="shared" si="241"/>
        <v>357993.69349605299</v>
      </c>
      <c r="VXK36" s="26">
        <f t="shared" si="241"/>
        <v>0</v>
      </c>
      <c r="VXL36" s="26">
        <f t="shared" si="241"/>
        <v>0</v>
      </c>
      <c r="VXM36" s="26">
        <f t="shared" si="241"/>
        <v>0</v>
      </c>
      <c r="VXN36" s="26">
        <f t="shared" si="241"/>
        <v>0</v>
      </c>
      <c r="VXO36" s="26">
        <f t="shared" si="241"/>
        <v>0</v>
      </c>
      <c r="VXP36" s="26">
        <f t="shared" si="241"/>
        <v>357993.69349605299</v>
      </c>
      <c r="VXQ36" s="26">
        <f t="shared" si="241"/>
        <v>0</v>
      </c>
      <c r="VXR36" s="26">
        <f t="shared" si="241"/>
        <v>0</v>
      </c>
      <c r="VXS36" s="26">
        <f t="shared" si="241"/>
        <v>0</v>
      </c>
      <c r="VXT36" s="26">
        <f t="shared" si="241"/>
        <v>0</v>
      </c>
      <c r="VXU36" s="26">
        <f t="shared" si="241"/>
        <v>0</v>
      </c>
      <c r="VXV36" s="26">
        <f t="shared" si="241"/>
        <v>357993.69349605299</v>
      </c>
      <c r="VXW36" s="26">
        <f t="shared" si="241"/>
        <v>0</v>
      </c>
      <c r="VXX36" s="26">
        <f t="shared" si="241"/>
        <v>0</v>
      </c>
      <c r="VXY36" s="26">
        <f t="shared" si="241"/>
        <v>0</v>
      </c>
      <c r="VXZ36" s="26">
        <f t="shared" si="241"/>
        <v>0</v>
      </c>
      <c r="VYA36" s="26">
        <f t="shared" si="241"/>
        <v>0</v>
      </c>
      <c r="VYB36" s="26">
        <f t="shared" si="241"/>
        <v>357993.69349605299</v>
      </c>
      <c r="VYC36" s="26">
        <f t="shared" si="241"/>
        <v>0</v>
      </c>
      <c r="VYD36" s="26">
        <f t="shared" si="241"/>
        <v>0</v>
      </c>
      <c r="VYE36" s="26">
        <f t="shared" si="241"/>
        <v>0</v>
      </c>
      <c r="VYF36" s="26">
        <f t="shared" si="241"/>
        <v>0</v>
      </c>
      <c r="VYG36" s="26">
        <f t="shared" si="241"/>
        <v>0</v>
      </c>
      <c r="VYH36" s="26">
        <f t="shared" si="241"/>
        <v>357993.69349605299</v>
      </c>
      <c r="VYI36" s="26">
        <f t="shared" si="241"/>
        <v>0</v>
      </c>
      <c r="VYJ36" s="26">
        <f t="shared" si="241"/>
        <v>0</v>
      </c>
      <c r="VYK36" s="26">
        <f t="shared" si="241"/>
        <v>0</v>
      </c>
      <c r="VYL36" s="26">
        <f t="shared" si="241"/>
        <v>0</v>
      </c>
      <c r="VYM36" s="26">
        <f t="shared" si="241"/>
        <v>0</v>
      </c>
      <c r="VYN36" s="26">
        <f t="shared" si="241"/>
        <v>357993.69349605299</v>
      </c>
      <c r="VYO36" s="26">
        <f t="shared" si="241"/>
        <v>0</v>
      </c>
      <c r="VYP36" s="26">
        <f t="shared" si="241"/>
        <v>0</v>
      </c>
      <c r="VYQ36" s="26">
        <f t="shared" si="241"/>
        <v>0</v>
      </c>
      <c r="VYR36" s="26">
        <f t="shared" si="241"/>
        <v>0</v>
      </c>
      <c r="VYS36" s="26">
        <f t="shared" si="241"/>
        <v>0</v>
      </c>
      <c r="VYT36" s="26">
        <f t="shared" si="241"/>
        <v>357993.69349605299</v>
      </c>
      <c r="VYU36" s="26">
        <f t="shared" si="241"/>
        <v>0</v>
      </c>
      <c r="VYV36" s="26">
        <f t="shared" si="241"/>
        <v>0</v>
      </c>
      <c r="VYW36" s="26">
        <f t="shared" si="241"/>
        <v>0</v>
      </c>
      <c r="VYX36" s="26">
        <f t="shared" si="241"/>
        <v>0</v>
      </c>
      <c r="VYY36" s="26">
        <f t="shared" si="241"/>
        <v>0</v>
      </c>
      <c r="VYZ36" s="26">
        <f t="shared" si="241"/>
        <v>357993.69349605299</v>
      </c>
      <c r="VZA36" s="26">
        <f t="shared" si="241"/>
        <v>0</v>
      </c>
      <c r="VZB36" s="26">
        <f t="shared" si="241"/>
        <v>0</v>
      </c>
      <c r="VZC36" s="26">
        <f t="shared" si="241"/>
        <v>0</v>
      </c>
      <c r="VZD36" s="26">
        <f t="shared" si="241"/>
        <v>0</v>
      </c>
      <c r="VZE36" s="26">
        <f t="shared" si="241"/>
        <v>0</v>
      </c>
      <c r="VZF36" s="26">
        <f t="shared" si="241"/>
        <v>357993.69349605299</v>
      </c>
      <c r="VZG36" s="26">
        <f t="shared" si="241"/>
        <v>0</v>
      </c>
      <c r="VZH36" s="26">
        <f t="shared" si="241"/>
        <v>0</v>
      </c>
      <c r="VZI36" s="26">
        <f t="shared" si="241"/>
        <v>0</v>
      </c>
      <c r="VZJ36" s="26">
        <f t="shared" si="241"/>
        <v>0</v>
      </c>
      <c r="VZK36" s="26">
        <f t="shared" si="241"/>
        <v>0</v>
      </c>
      <c r="VZL36" s="26">
        <f t="shared" si="241"/>
        <v>357993.69349605299</v>
      </c>
      <c r="VZM36" s="26">
        <f t="shared" ref="VZM36:WBX36" si="242">SUM(VZG34:VZG37)</f>
        <v>0</v>
      </c>
      <c r="VZN36" s="26">
        <f t="shared" si="242"/>
        <v>0</v>
      </c>
      <c r="VZO36" s="26">
        <f t="shared" si="242"/>
        <v>0</v>
      </c>
      <c r="VZP36" s="26">
        <f t="shared" si="242"/>
        <v>0</v>
      </c>
      <c r="VZQ36" s="26">
        <f t="shared" si="242"/>
        <v>0</v>
      </c>
      <c r="VZR36" s="26">
        <f t="shared" si="242"/>
        <v>357993.69349605299</v>
      </c>
      <c r="VZS36" s="26">
        <f t="shared" si="242"/>
        <v>0</v>
      </c>
      <c r="VZT36" s="26">
        <f t="shared" si="242"/>
        <v>0</v>
      </c>
      <c r="VZU36" s="26">
        <f t="shared" si="242"/>
        <v>0</v>
      </c>
      <c r="VZV36" s="26">
        <f t="shared" si="242"/>
        <v>0</v>
      </c>
      <c r="VZW36" s="26">
        <f t="shared" si="242"/>
        <v>0</v>
      </c>
      <c r="VZX36" s="26">
        <f t="shared" si="242"/>
        <v>357993.69349605299</v>
      </c>
      <c r="VZY36" s="26">
        <f t="shared" si="242"/>
        <v>0</v>
      </c>
      <c r="VZZ36" s="26">
        <f t="shared" si="242"/>
        <v>0</v>
      </c>
      <c r="WAA36" s="26">
        <f t="shared" si="242"/>
        <v>0</v>
      </c>
      <c r="WAB36" s="26">
        <f t="shared" si="242"/>
        <v>0</v>
      </c>
      <c r="WAC36" s="26">
        <f t="shared" si="242"/>
        <v>0</v>
      </c>
      <c r="WAD36" s="26">
        <f t="shared" si="242"/>
        <v>357993.69349605299</v>
      </c>
      <c r="WAE36" s="26">
        <f t="shared" si="242"/>
        <v>0</v>
      </c>
      <c r="WAF36" s="26">
        <f t="shared" si="242"/>
        <v>0</v>
      </c>
      <c r="WAG36" s="26">
        <f t="shared" si="242"/>
        <v>0</v>
      </c>
      <c r="WAH36" s="26">
        <f t="shared" si="242"/>
        <v>0</v>
      </c>
      <c r="WAI36" s="26">
        <f t="shared" si="242"/>
        <v>0</v>
      </c>
      <c r="WAJ36" s="26">
        <f t="shared" si="242"/>
        <v>357993.69349605299</v>
      </c>
      <c r="WAK36" s="26">
        <f t="shared" si="242"/>
        <v>0</v>
      </c>
      <c r="WAL36" s="26">
        <f t="shared" si="242"/>
        <v>0</v>
      </c>
      <c r="WAM36" s="26">
        <f t="shared" si="242"/>
        <v>0</v>
      </c>
      <c r="WAN36" s="26">
        <f t="shared" si="242"/>
        <v>0</v>
      </c>
      <c r="WAO36" s="26">
        <f t="shared" si="242"/>
        <v>0</v>
      </c>
      <c r="WAP36" s="26">
        <f t="shared" si="242"/>
        <v>357993.69349605299</v>
      </c>
      <c r="WAQ36" s="26">
        <f t="shared" si="242"/>
        <v>0</v>
      </c>
      <c r="WAR36" s="26">
        <f t="shared" si="242"/>
        <v>0</v>
      </c>
      <c r="WAS36" s="26">
        <f t="shared" si="242"/>
        <v>0</v>
      </c>
      <c r="WAT36" s="26">
        <f t="shared" si="242"/>
        <v>0</v>
      </c>
      <c r="WAU36" s="26">
        <f t="shared" si="242"/>
        <v>0</v>
      </c>
      <c r="WAV36" s="26">
        <f t="shared" si="242"/>
        <v>357993.69349605299</v>
      </c>
      <c r="WAW36" s="26">
        <f t="shared" si="242"/>
        <v>0</v>
      </c>
      <c r="WAX36" s="26">
        <f t="shared" si="242"/>
        <v>0</v>
      </c>
      <c r="WAY36" s="26">
        <f t="shared" si="242"/>
        <v>0</v>
      </c>
      <c r="WAZ36" s="26">
        <f t="shared" si="242"/>
        <v>0</v>
      </c>
      <c r="WBA36" s="26">
        <f t="shared" si="242"/>
        <v>0</v>
      </c>
      <c r="WBB36" s="26">
        <f t="shared" si="242"/>
        <v>357993.69349605299</v>
      </c>
      <c r="WBC36" s="26">
        <f t="shared" si="242"/>
        <v>0</v>
      </c>
      <c r="WBD36" s="26">
        <f t="shared" si="242"/>
        <v>0</v>
      </c>
      <c r="WBE36" s="26">
        <f t="shared" si="242"/>
        <v>0</v>
      </c>
      <c r="WBF36" s="26">
        <f t="shared" si="242"/>
        <v>0</v>
      </c>
      <c r="WBG36" s="26">
        <f t="shared" si="242"/>
        <v>0</v>
      </c>
      <c r="WBH36" s="26">
        <f t="shared" si="242"/>
        <v>357993.69349605299</v>
      </c>
      <c r="WBI36" s="26">
        <f t="shared" si="242"/>
        <v>0</v>
      </c>
      <c r="WBJ36" s="26">
        <f t="shared" si="242"/>
        <v>0</v>
      </c>
      <c r="WBK36" s="26">
        <f t="shared" si="242"/>
        <v>0</v>
      </c>
      <c r="WBL36" s="26">
        <f t="shared" si="242"/>
        <v>0</v>
      </c>
      <c r="WBM36" s="26">
        <f t="shared" si="242"/>
        <v>0</v>
      </c>
      <c r="WBN36" s="26">
        <f t="shared" si="242"/>
        <v>357993.69349605299</v>
      </c>
      <c r="WBO36" s="26">
        <f t="shared" si="242"/>
        <v>0</v>
      </c>
      <c r="WBP36" s="26">
        <f t="shared" si="242"/>
        <v>0</v>
      </c>
      <c r="WBQ36" s="26">
        <f t="shared" si="242"/>
        <v>0</v>
      </c>
      <c r="WBR36" s="26">
        <f t="shared" si="242"/>
        <v>0</v>
      </c>
      <c r="WBS36" s="26">
        <f t="shared" si="242"/>
        <v>0</v>
      </c>
      <c r="WBT36" s="26">
        <f t="shared" si="242"/>
        <v>357993.69349605299</v>
      </c>
      <c r="WBU36" s="26">
        <f t="shared" si="242"/>
        <v>0</v>
      </c>
      <c r="WBV36" s="26">
        <f t="shared" si="242"/>
        <v>0</v>
      </c>
      <c r="WBW36" s="26">
        <f t="shared" si="242"/>
        <v>0</v>
      </c>
      <c r="WBX36" s="26">
        <f t="shared" si="242"/>
        <v>0</v>
      </c>
      <c r="WBY36" s="26">
        <f t="shared" ref="WBY36:WEJ36" si="243">SUM(WBS34:WBS37)</f>
        <v>0</v>
      </c>
      <c r="WBZ36" s="26">
        <f t="shared" si="243"/>
        <v>357993.69349605299</v>
      </c>
      <c r="WCA36" s="26">
        <f t="shared" si="243"/>
        <v>0</v>
      </c>
      <c r="WCB36" s="26">
        <f t="shared" si="243"/>
        <v>0</v>
      </c>
      <c r="WCC36" s="26">
        <f t="shared" si="243"/>
        <v>0</v>
      </c>
      <c r="WCD36" s="26">
        <f t="shared" si="243"/>
        <v>0</v>
      </c>
      <c r="WCE36" s="26">
        <f t="shared" si="243"/>
        <v>0</v>
      </c>
      <c r="WCF36" s="26">
        <f t="shared" si="243"/>
        <v>357993.69349605299</v>
      </c>
      <c r="WCG36" s="26">
        <f t="shared" si="243"/>
        <v>0</v>
      </c>
      <c r="WCH36" s="26">
        <f t="shared" si="243"/>
        <v>0</v>
      </c>
      <c r="WCI36" s="26">
        <f t="shared" si="243"/>
        <v>0</v>
      </c>
      <c r="WCJ36" s="26">
        <f t="shared" si="243"/>
        <v>0</v>
      </c>
      <c r="WCK36" s="26">
        <f t="shared" si="243"/>
        <v>0</v>
      </c>
      <c r="WCL36" s="26">
        <f t="shared" si="243"/>
        <v>357993.69349605299</v>
      </c>
      <c r="WCM36" s="26">
        <f t="shared" si="243"/>
        <v>0</v>
      </c>
      <c r="WCN36" s="26">
        <f t="shared" si="243"/>
        <v>0</v>
      </c>
      <c r="WCO36" s="26">
        <f t="shared" si="243"/>
        <v>0</v>
      </c>
      <c r="WCP36" s="26">
        <f t="shared" si="243"/>
        <v>0</v>
      </c>
      <c r="WCQ36" s="26">
        <f t="shared" si="243"/>
        <v>0</v>
      </c>
      <c r="WCR36" s="26">
        <f t="shared" si="243"/>
        <v>357993.69349605299</v>
      </c>
      <c r="WCS36" s="26">
        <f t="shared" si="243"/>
        <v>0</v>
      </c>
      <c r="WCT36" s="26">
        <f t="shared" si="243"/>
        <v>0</v>
      </c>
      <c r="WCU36" s="26">
        <f t="shared" si="243"/>
        <v>0</v>
      </c>
      <c r="WCV36" s="26">
        <f t="shared" si="243"/>
        <v>0</v>
      </c>
      <c r="WCW36" s="26">
        <f t="shared" si="243"/>
        <v>0</v>
      </c>
      <c r="WCX36" s="26">
        <f t="shared" si="243"/>
        <v>357993.69349605299</v>
      </c>
      <c r="WCY36" s="26">
        <f t="shared" si="243"/>
        <v>0</v>
      </c>
      <c r="WCZ36" s="26">
        <f t="shared" si="243"/>
        <v>0</v>
      </c>
      <c r="WDA36" s="26">
        <f t="shared" si="243"/>
        <v>0</v>
      </c>
      <c r="WDB36" s="26">
        <f t="shared" si="243"/>
        <v>0</v>
      </c>
      <c r="WDC36" s="26">
        <f t="shared" si="243"/>
        <v>0</v>
      </c>
      <c r="WDD36" s="26">
        <f t="shared" si="243"/>
        <v>357993.69349605299</v>
      </c>
      <c r="WDE36" s="26">
        <f t="shared" si="243"/>
        <v>0</v>
      </c>
      <c r="WDF36" s="26">
        <f t="shared" si="243"/>
        <v>0</v>
      </c>
      <c r="WDG36" s="26">
        <f t="shared" si="243"/>
        <v>0</v>
      </c>
      <c r="WDH36" s="26">
        <f t="shared" si="243"/>
        <v>0</v>
      </c>
      <c r="WDI36" s="26">
        <f t="shared" si="243"/>
        <v>0</v>
      </c>
      <c r="WDJ36" s="26">
        <f t="shared" si="243"/>
        <v>357993.69349605299</v>
      </c>
      <c r="WDK36" s="26">
        <f t="shared" si="243"/>
        <v>0</v>
      </c>
      <c r="WDL36" s="26">
        <f t="shared" si="243"/>
        <v>0</v>
      </c>
      <c r="WDM36" s="26">
        <f t="shared" si="243"/>
        <v>0</v>
      </c>
      <c r="WDN36" s="26">
        <f t="shared" si="243"/>
        <v>0</v>
      </c>
      <c r="WDO36" s="26">
        <f t="shared" si="243"/>
        <v>0</v>
      </c>
      <c r="WDP36" s="26">
        <f t="shared" si="243"/>
        <v>357993.69349605299</v>
      </c>
      <c r="WDQ36" s="26">
        <f t="shared" si="243"/>
        <v>0</v>
      </c>
      <c r="WDR36" s="26">
        <f t="shared" si="243"/>
        <v>0</v>
      </c>
      <c r="WDS36" s="26">
        <f t="shared" si="243"/>
        <v>0</v>
      </c>
      <c r="WDT36" s="26">
        <f t="shared" si="243"/>
        <v>0</v>
      </c>
      <c r="WDU36" s="26">
        <f t="shared" si="243"/>
        <v>0</v>
      </c>
      <c r="WDV36" s="26">
        <f t="shared" si="243"/>
        <v>357993.69349605299</v>
      </c>
      <c r="WDW36" s="26">
        <f t="shared" si="243"/>
        <v>0</v>
      </c>
      <c r="WDX36" s="26">
        <f t="shared" si="243"/>
        <v>0</v>
      </c>
      <c r="WDY36" s="26">
        <f t="shared" si="243"/>
        <v>0</v>
      </c>
      <c r="WDZ36" s="26">
        <f t="shared" si="243"/>
        <v>0</v>
      </c>
      <c r="WEA36" s="26">
        <f t="shared" si="243"/>
        <v>0</v>
      </c>
      <c r="WEB36" s="26">
        <f t="shared" si="243"/>
        <v>357993.69349605299</v>
      </c>
      <c r="WEC36" s="26">
        <f t="shared" si="243"/>
        <v>0</v>
      </c>
      <c r="WED36" s="26">
        <f t="shared" si="243"/>
        <v>0</v>
      </c>
      <c r="WEE36" s="26">
        <f t="shared" si="243"/>
        <v>0</v>
      </c>
      <c r="WEF36" s="26">
        <f t="shared" si="243"/>
        <v>0</v>
      </c>
      <c r="WEG36" s="26">
        <f t="shared" si="243"/>
        <v>0</v>
      </c>
      <c r="WEH36" s="26">
        <f t="shared" si="243"/>
        <v>357993.69349605299</v>
      </c>
      <c r="WEI36" s="26">
        <f t="shared" si="243"/>
        <v>0</v>
      </c>
      <c r="WEJ36" s="26">
        <f t="shared" si="243"/>
        <v>0</v>
      </c>
      <c r="WEK36" s="26">
        <f t="shared" ref="WEK36:WGV36" si="244">SUM(WEE34:WEE37)</f>
        <v>0</v>
      </c>
      <c r="WEL36" s="26">
        <f t="shared" si="244"/>
        <v>0</v>
      </c>
      <c r="WEM36" s="26">
        <f t="shared" si="244"/>
        <v>0</v>
      </c>
      <c r="WEN36" s="26">
        <f t="shared" si="244"/>
        <v>357993.69349605299</v>
      </c>
      <c r="WEO36" s="26">
        <f t="shared" si="244"/>
        <v>0</v>
      </c>
      <c r="WEP36" s="26">
        <f t="shared" si="244"/>
        <v>0</v>
      </c>
      <c r="WEQ36" s="26">
        <f t="shared" si="244"/>
        <v>0</v>
      </c>
      <c r="WER36" s="26">
        <f t="shared" si="244"/>
        <v>0</v>
      </c>
      <c r="WES36" s="26">
        <f t="shared" si="244"/>
        <v>0</v>
      </c>
      <c r="WET36" s="26">
        <f t="shared" si="244"/>
        <v>357993.69349605299</v>
      </c>
      <c r="WEU36" s="26">
        <f t="shared" si="244"/>
        <v>0</v>
      </c>
      <c r="WEV36" s="26">
        <f t="shared" si="244"/>
        <v>0</v>
      </c>
      <c r="WEW36" s="26">
        <f t="shared" si="244"/>
        <v>0</v>
      </c>
      <c r="WEX36" s="26">
        <f t="shared" si="244"/>
        <v>0</v>
      </c>
      <c r="WEY36" s="26">
        <f t="shared" si="244"/>
        <v>0</v>
      </c>
      <c r="WEZ36" s="26">
        <f t="shared" si="244"/>
        <v>357993.69349605299</v>
      </c>
      <c r="WFA36" s="26">
        <f t="shared" si="244"/>
        <v>0</v>
      </c>
      <c r="WFB36" s="26">
        <f t="shared" si="244"/>
        <v>0</v>
      </c>
      <c r="WFC36" s="26">
        <f t="shared" si="244"/>
        <v>0</v>
      </c>
      <c r="WFD36" s="26">
        <f t="shared" si="244"/>
        <v>0</v>
      </c>
      <c r="WFE36" s="26">
        <f t="shared" si="244"/>
        <v>0</v>
      </c>
      <c r="WFF36" s="26">
        <f t="shared" si="244"/>
        <v>357993.69349605299</v>
      </c>
      <c r="WFG36" s="26">
        <f t="shared" si="244"/>
        <v>0</v>
      </c>
      <c r="WFH36" s="26">
        <f t="shared" si="244"/>
        <v>0</v>
      </c>
      <c r="WFI36" s="26">
        <f t="shared" si="244"/>
        <v>0</v>
      </c>
      <c r="WFJ36" s="26">
        <f t="shared" si="244"/>
        <v>0</v>
      </c>
      <c r="WFK36" s="26">
        <f t="shared" si="244"/>
        <v>0</v>
      </c>
      <c r="WFL36" s="26">
        <f t="shared" si="244"/>
        <v>357993.69349605299</v>
      </c>
      <c r="WFM36" s="26">
        <f t="shared" si="244"/>
        <v>0</v>
      </c>
      <c r="WFN36" s="26">
        <f t="shared" si="244"/>
        <v>0</v>
      </c>
      <c r="WFO36" s="26">
        <f t="shared" si="244"/>
        <v>0</v>
      </c>
      <c r="WFP36" s="26">
        <f t="shared" si="244"/>
        <v>0</v>
      </c>
      <c r="WFQ36" s="26">
        <f t="shared" si="244"/>
        <v>0</v>
      </c>
      <c r="WFR36" s="26">
        <f t="shared" si="244"/>
        <v>357993.69349605299</v>
      </c>
      <c r="WFS36" s="26">
        <f t="shared" si="244"/>
        <v>0</v>
      </c>
      <c r="WFT36" s="26">
        <f t="shared" si="244"/>
        <v>0</v>
      </c>
      <c r="WFU36" s="26">
        <f t="shared" si="244"/>
        <v>0</v>
      </c>
      <c r="WFV36" s="26">
        <f t="shared" si="244"/>
        <v>0</v>
      </c>
      <c r="WFW36" s="26">
        <f t="shared" si="244"/>
        <v>0</v>
      </c>
      <c r="WFX36" s="26">
        <f t="shared" si="244"/>
        <v>357993.69349605299</v>
      </c>
      <c r="WFY36" s="26">
        <f t="shared" si="244"/>
        <v>0</v>
      </c>
      <c r="WFZ36" s="26">
        <f t="shared" si="244"/>
        <v>0</v>
      </c>
      <c r="WGA36" s="26">
        <f t="shared" si="244"/>
        <v>0</v>
      </c>
      <c r="WGB36" s="26">
        <f t="shared" si="244"/>
        <v>0</v>
      </c>
      <c r="WGC36" s="26">
        <f t="shared" si="244"/>
        <v>0</v>
      </c>
      <c r="WGD36" s="26">
        <f t="shared" si="244"/>
        <v>357993.69349605299</v>
      </c>
      <c r="WGE36" s="26">
        <f t="shared" si="244"/>
        <v>0</v>
      </c>
      <c r="WGF36" s="26">
        <f t="shared" si="244"/>
        <v>0</v>
      </c>
      <c r="WGG36" s="26">
        <f t="shared" si="244"/>
        <v>0</v>
      </c>
      <c r="WGH36" s="26">
        <f t="shared" si="244"/>
        <v>0</v>
      </c>
      <c r="WGI36" s="26">
        <f t="shared" si="244"/>
        <v>0</v>
      </c>
      <c r="WGJ36" s="26">
        <f t="shared" si="244"/>
        <v>357993.69349605299</v>
      </c>
      <c r="WGK36" s="26">
        <f t="shared" si="244"/>
        <v>0</v>
      </c>
      <c r="WGL36" s="26">
        <f t="shared" si="244"/>
        <v>0</v>
      </c>
      <c r="WGM36" s="26">
        <f t="shared" si="244"/>
        <v>0</v>
      </c>
      <c r="WGN36" s="26">
        <f t="shared" si="244"/>
        <v>0</v>
      </c>
      <c r="WGO36" s="26">
        <f t="shared" si="244"/>
        <v>0</v>
      </c>
      <c r="WGP36" s="26">
        <f t="shared" si="244"/>
        <v>357993.69349605299</v>
      </c>
      <c r="WGQ36" s="26">
        <f t="shared" si="244"/>
        <v>0</v>
      </c>
      <c r="WGR36" s="26">
        <f t="shared" si="244"/>
        <v>0</v>
      </c>
      <c r="WGS36" s="26">
        <f t="shared" si="244"/>
        <v>0</v>
      </c>
      <c r="WGT36" s="26">
        <f t="shared" si="244"/>
        <v>0</v>
      </c>
      <c r="WGU36" s="26">
        <f t="shared" si="244"/>
        <v>0</v>
      </c>
      <c r="WGV36" s="26">
        <f t="shared" si="244"/>
        <v>357993.69349605299</v>
      </c>
      <c r="WGW36" s="26">
        <f t="shared" ref="WGW36:WJH36" si="245">SUM(WGQ34:WGQ37)</f>
        <v>0</v>
      </c>
      <c r="WGX36" s="26">
        <f t="shared" si="245"/>
        <v>0</v>
      </c>
      <c r="WGY36" s="26">
        <f t="shared" si="245"/>
        <v>0</v>
      </c>
      <c r="WGZ36" s="26">
        <f t="shared" si="245"/>
        <v>0</v>
      </c>
      <c r="WHA36" s="26">
        <f t="shared" si="245"/>
        <v>0</v>
      </c>
      <c r="WHB36" s="26">
        <f t="shared" si="245"/>
        <v>357993.69349605299</v>
      </c>
      <c r="WHC36" s="26">
        <f t="shared" si="245"/>
        <v>0</v>
      </c>
      <c r="WHD36" s="26">
        <f t="shared" si="245"/>
        <v>0</v>
      </c>
      <c r="WHE36" s="26">
        <f t="shared" si="245"/>
        <v>0</v>
      </c>
      <c r="WHF36" s="26">
        <f t="shared" si="245"/>
        <v>0</v>
      </c>
      <c r="WHG36" s="26">
        <f t="shared" si="245"/>
        <v>0</v>
      </c>
      <c r="WHH36" s="26">
        <f t="shared" si="245"/>
        <v>357993.69349605299</v>
      </c>
      <c r="WHI36" s="26">
        <f t="shared" si="245"/>
        <v>0</v>
      </c>
      <c r="WHJ36" s="26">
        <f t="shared" si="245"/>
        <v>0</v>
      </c>
      <c r="WHK36" s="26">
        <f t="shared" si="245"/>
        <v>0</v>
      </c>
      <c r="WHL36" s="26">
        <f t="shared" si="245"/>
        <v>0</v>
      </c>
      <c r="WHM36" s="26">
        <f t="shared" si="245"/>
        <v>0</v>
      </c>
      <c r="WHN36" s="26">
        <f t="shared" si="245"/>
        <v>357993.69349605299</v>
      </c>
      <c r="WHO36" s="26">
        <f t="shared" si="245"/>
        <v>0</v>
      </c>
      <c r="WHP36" s="26">
        <f t="shared" si="245"/>
        <v>0</v>
      </c>
      <c r="WHQ36" s="26">
        <f t="shared" si="245"/>
        <v>0</v>
      </c>
      <c r="WHR36" s="26">
        <f t="shared" si="245"/>
        <v>0</v>
      </c>
      <c r="WHS36" s="26">
        <f t="shared" si="245"/>
        <v>0</v>
      </c>
      <c r="WHT36" s="26">
        <f t="shared" si="245"/>
        <v>357993.69349605299</v>
      </c>
      <c r="WHU36" s="26">
        <f t="shared" si="245"/>
        <v>0</v>
      </c>
      <c r="WHV36" s="26">
        <f t="shared" si="245"/>
        <v>0</v>
      </c>
      <c r="WHW36" s="26">
        <f t="shared" si="245"/>
        <v>0</v>
      </c>
      <c r="WHX36" s="26">
        <f t="shared" si="245"/>
        <v>0</v>
      </c>
      <c r="WHY36" s="26">
        <f t="shared" si="245"/>
        <v>0</v>
      </c>
      <c r="WHZ36" s="26">
        <f t="shared" si="245"/>
        <v>357993.69349605299</v>
      </c>
      <c r="WIA36" s="26">
        <f t="shared" si="245"/>
        <v>0</v>
      </c>
      <c r="WIB36" s="26">
        <f t="shared" si="245"/>
        <v>0</v>
      </c>
      <c r="WIC36" s="26">
        <f t="shared" si="245"/>
        <v>0</v>
      </c>
      <c r="WID36" s="26">
        <f t="shared" si="245"/>
        <v>0</v>
      </c>
      <c r="WIE36" s="26">
        <f t="shared" si="245"/>
        <v>0</v>
      </c>
      <c r="WIF36" s="26">
        <f t="shared" si="245"/>
        <v>357993.69349605299</v>
      </c>
      <c r="WIG36" s="26">
        <f t="shared" si="245"/>
        <v>0</v>
      </c>
      <c r="WIH36" s="26">
        <f t="shared" si="245"/>
        <v>0</v>
      </c>
      <c r="WII36" s="26">
        <f t="shared" si="245"/>
        <v>0</v>
      </c>
      <c r="WIJ36" s="26">
        <f t="shared" si="245"/>
        <v>0</v>
      </c>
      <c r="WIK36" s="26">
        <f t="shared" si="245"/>
        <v>0</v>
      </c>
      <c r="WIL36" s="26">
        <f t="shared" si="245"/>
        <v>357993.69349605299</v>
      </c>
      <c r="WIM36" s="26">
        <f t="shared" si="245"/>
        <v>0</v>
      </c>
      <c r="WIN36" s="26">
        <f t="shared" si="245"/>
        <v>0</v>
      </c>
      <c r="WIO36" s="26">
        <f t="shared" si="245"/>
        <v>0</v>
      </c>
      <c r="WIP36" s="26">
        <f t="shared" si="245"/>
        <v>0</v>
      </c>
      <c r="WIQ36" s="26">
        <f t="shared" si="245"/>
        <v>0</v>
      </c>
      <c r="WIR36" s="26">
        <f t="shared" si="245"/>
        <v>357993.69349605299</v>
      </c>
      <c r="WIS36" s="26">
        <f t="shared" si="245"/>
        <v>0</v>
      </c>
      <c r="WIT36" s="26">
        <f t="shared" si="245"/>
        <v>0</v>
      </c>
      <c r="WIU36" s="26">
        <f t="shared" si="245"/>
        <v>0</v>
      </c>
      <c r="WIV36" s="26">
        <f t="shared" si="245"/>
        <v>0</v>
      </c>
      <c r="WIW36" s="26">
        <f t="shared" si="245"/>
        <v>0</v>
      </c>
      <c r="WIX36" s="26">
        <f t="shared" si="245"/>
        <v>357993.69349605299</v>
      </c>
      <c r="WIY36" s="26">
        <f t="shared" si="245"/>
        <v>0</v>
      </c>
      <c r="WIZ36" s="26">
        <f t="shared" si="245"/>
        <v>0</v>
      </c>
      <c r="WJA36" s="26">
        <f t="shared" si="245"/>
        <v>0</v>
      </c>
      <c r="WJB36" s="26">
        <f t="shared" si="245"/>
        <v>0</v>
      </c>
      <c r="WJC36" s="26">
        <f t="shared" si="245"/>
        <v>0</v>
      </c>
      <c r="WJD36" s="26">
        <f t="shared" si="245"/>
        <v>357993.69349605299</v>
      </c>
      <c r="WJE36" s="26">
        <f t="shared" si="245"/>
        <v>0</v>
      </c>
      <c r="WJF36" s="26">
        <f t="shared" si="245"/>
        <v>0</v>
      </c>
      <c r="WJG36" s="26">
        <f t="shared" si="245"/>
        <v>0</v>
      </c>
      <c r="WJH36" s="26">
        <f t="shared" si="245"/>
        <v>0</v>
      </c>
      <c r="WJI36" s="26">
        <f t="shared" ref="WJI36:WLT36" si="246">SUM(WJC34:WJC37)</f>
        <v>0</v>
      </c>
      <c r="WJJ36" s="26">
        <f t="shared" si="246"/>
        <v>357993.69349605299</v>
      </c>
      <c r="WJK36" s="26">
        <f t="shared" si="246"/>
        <v>0</v>
      </c>
      <c r="WJL36" s="26">
        <f t="shared" si="246"/>
        <v>0</v>
      </c>
      <c r="WJM36" s="26">
        <f t="shared" si="246"/>
        <v>0</v>
      </c>
      <c r="WJN36" s="26">
        <f t="shared" si="246"/>
        <v>0</v>
      </c>
      <c r="WJO36" s="26">
        <f t="shared" si="246"/>
        <v>0</v>
      </c>
      <c r="WJP36" s="26">
        <f t="shared" si="246"/>
        <v>357993.69349605299</v>
      </c>
      <c r="WJQ36" s="26">
        <f t="shared" si="246"/>
        <v>0</v>
      </c>
      <c r="WJR36" s="26">
        <f t="shared" si="246"/>
        <v>0</v>
      </c>
      <c r="WJS36" s="26">
        <f t="shared" si="246"/>
        <v>0</v>
      </c>
      <c r="WJT36" s="26">
        <f t="shared" si="246"/>
        <v>0</v>
      </c>
      <c r="WJU36" s="26">
        <f t="shared" si="246"/>
        <v>0</v>
      </c>
      <c r="WJV36" s="26">
        <f t="shared" si="246"/>
        <v>357993.69349605299</v>
      </c>
      <c r="WJW36" s="26">
        <f t="shared" si="246"/>
        <v>0</v>
      </c>
      <c r="WJX36" s="26">
        <f t="shared" si="246"/>
        <v>0</v>
      </c>
      <c r="WJY36" s="26">
        <f t="shared" si="246"/>
        <v>0</v>
      </c>
      <c r="WJZ36" s="26">
        <f t="shared" si="246"/>
        <v>0</v>
      </c>
      <c r="WKA36" s="26">
        <f t="shared" si="246"/>
        <v>0</v>
      </c>
      <c r="WKB36" s="26">
        <f t="shared" si="246"/>
        <v>357993.69349605299</v>
      </c>
      <c r="WKC36" s="26">
        <f t="shared" si="246"/>
        <v>0</v>
      </c>
      <c r="WKD36" s="26">
        <f t="shared" si="246"/>
        <v>0</v>
      </c>
      <c r="WKE36" s="26">
        <f t="shared" si="246"/>
        <v>0</v>
      </c>
      <c r="WKF36" s="26">
        <f t="shared" si="246"/>
        <v>0</v>
      </c>
      <c r="WKG36" s="26">
        <f t="shared" si="246"/>
        <v>0</v>
      </c>
      <c r="WKH36" s="26">
        <f t="shared" si="246"/>
        <v>357993.69349605299</v>
      </c>
      <c r="WKI36" s="26">
        <f t="shared" si="246"/>
        <v>0</v>
      </c>
      <c r="WKJ36" s="26">
        <f t="shared" si="246"/>
        <v>0</v>
      </c>
      <c r="WKK36" s="26">
        <f t="shared" si="246"/>
        <v>0</v>
      </c>
      <c r="WKL36" s="26">
        <f t="shared" si="246"/>
        <v>0</v>
      </c>
      <c r="WKM36" s="26">
        <f t="shared" si="246"/>
        <v>0</v>
      </c>
      <c r="WKN36" s="26">
        <f t="shared" si="246"/>
        <v>357993.69349605299</v>
      </c>
      <c r="WKO36" s="26">
        <f t="shared" si="246"/>
        <v>0</v>
      </c>
      <c r="WKP36" s="26">
        <f t="shared" si="246"/>
        <v>0</v>
      </c>
      <c r="WKQ36" s="26">
        <f t="shared" si="246"/>
        <v>0</v>
      </c>
      <c r="WKR36" s="26">
        <f t="shared" si="246"/>
        <v>0</v>
      </c>
      <c r="WKS36" s="26">
        <f t="shared" si="246"/>
        <v>0</v>
      </c>
      <c r="WKT36" s="26">
        <f t="shared" si="246"/>
        <v>357993.69349605299</v>
      </c>
      <c r="WKU36" s="26">
        <f t="shared" si="246"/>
        <v>0</v>
      </c>
      <c r="WKV36" s="26">
        <f t="shared" si="246"/>
        <v>0</v>
      </c>
      <c r="WKW36" s="26">
        <f t="shared" si="246"/>
        <v>0</v>
      </c>
      <c r="WKX36" s="26">
        <f t="shared" si="246"/>
        <v>0</v>
      </c>
      <c r="WKY36" s="26">
        <f t="shared" si="246"/>
        <v>0</v>
      </c>
      <c r="WKZ36" s="26">
        <f t="shared" si="246"/>
        <v>357993.69349605299</v>
      </c>
      <c r="WLA36" s="26">
        <f t="shared" si="246"/>
        <v>0</v>
      </c>
      <c r="WLB36" s="26">
        <f t="shared" si="246"/>
        <v>0</v>
      </c>
      <c r="WLC36" s="26">
        <f t="shared" si="246"/>
        <v>0</v>
      </c>
      <c r="WLD36" s="26">
        <f t="shared" si="246"/>
        <v>0</v>
      </c>
      <c r="WLE36" s="26">
        <f t="shared" si="246"/>
        <v>0</v>
      </c>
      <c r="WLF36" s="26">
        <f t="shared" si="246"/>
        <v>357993.69349605299</v>
      </c>
      <c r="WLG36" s="26">
        <f t="shared" si="246"/>
        <v>0</v>
      </c>
      <c r="WLH36" s="26">
        <f t="shared" si="246"/>
        <v>0</v>
      </c>
      <c r="WLI36" s="26">
        <f t="shared" si="246"/>
        <v>0</v>
      </c>
      <c r="WLJ36" s="26">
        <f t="shared" si="246"/>
        <v>0</v>
      </c>
      <c r="WLK36" s="26">
        <f t="shared" si="246"/>
        <v>0</v>
      </c>
      <c r="WLL36" s="26">
        <f t="shared" si="246"/>
        <v>357993.69349605299</v>
      </c>
      <c r="WLM36" s="26">
        <f t="shared" si="246"/>
        <v>0</v>
      </c>
      <c r="WLN36" s="26">
        <f t="shared" si="246"/>
        <v>0</v>
      </c>
      <c r="WLO36" s="26">
        <f t="shared" si="246"/>
        <v>0</v>
      </c>
      <c r="WLP36" s="26">
        <f t="shared" si="246"/>
        <v>0</v>
      </c>
      <c r="WLQ36" s="26">
        <f t="shared" si="246"/>
        <v>0</v>
      </c>
      <c r="WLR36" s="26">
        <f t="shared" si="246"/>
        <v>357993.69349605299</v>
      </c>
      <c r="WLS36" s="26">
        <f t="shared" si="246"/>
        <v>0</v>
      </c>
      <c r="WLT36" s="26">
        <f t="shared" si="246"/>
        <v>0</v>
      </c>
      <c r="WLU36" s="26">
        <f t="shared" ref="WLU36:WOF36" si="247">SUM(WLO34:WLO37)</f>
        <v>0</v>
      </c>
      <c r="WLV36" s="26">
        <f t="shared" si="247"/>
        <v>0</v>
      </c>
      <c r="WLW36" s="26">
        <f t="shared" si="247"/>
        <v>0</v>
      </c>
      <c r="WLX36" s="26">
        <f t="shared" si="247"/>
        <v>357993.69349605299</v>
      </c>
      <c r="WLY36" s="26">
        <f t="shared" si="247"/>
        <v>0</v>
      </c>
      <c r="WLZ36" s="26">
        <f t="shared" si="247"/>
        <v>0</v>
      </c>
      <c r="WMA36" s="26">
        <f t="shared" si="247"/>
        <v>0</v>
      </c>
      <c r="WMB36" s="26">
        <f t="shared" si="247"/>
        <v>0</v>
      </c>
      <c r="WMC36" s="26">
        <f t="shared" si="247"/>
        <v>0</v>
      </c>
      <c r="WMD36" s="26">
        <f t="shared" si="247"/>
        <v>357993.69349605299</v>
      </c>
      <c r="WME36" s="26">
        <f t="shared" si="247"/>
        <v>0</v>
      </c>
      <c r="WMF36" s="26">
        <f t="shared" si="247"/>
        <v>0</v>
      </c>
      <c r="WMG36" s="26">
        <f t="shared" si="247"/>
        <v>0</v>
      </c>
      <c r="WMH36" s="26">
        <f t="shared" si="247"/>
        <v>0</v>
      </c>
      <c r="WMI36" s="26">
        <f t="shared" si="247"/>
        <v>0</v>
      </c>
      <c r="WMJ36" s="26">
        <f t="shared" si="247"/>
        <v>357993.69349605299</v>
      </c>
      <c r="WMK36" s="26">
        <f t="shared" si="247"/>
        <v>0</v>
      </c>
      <c r="WML36" s="26">
        <f t="shared" si="247"/>
        <v>0</v>
      </c>
      <c r="WMM36" s="26">
        <f t="shared" si="247"/>
        <v>0</v>
      </c>
      <c r="WMN36" s="26">
        <f t="shared" si="247"/>
        <v>0</v>
      </c>
      <c r="WMO36" s="26">
        <f t="shared" si="247"/>
        <v>0</v>
      </c>
      <c r="WMP36" s="26">
        <f t="shared" si="247"/>
        <v>357993.69349605299</v>
      </c>
      <c r="WMQ36" s="26">
        <f t="shared" si="247"/>
        <v>0</v>
      </c>
      <c r="WMR36" s="26">
        <f t="shared" si="247"/>
        <v>0</v>
      </c>
      <c r="WMS36" s="26">
        <f t="shared" si="247"/>
        <v>0</v>
      </c>
      <c r="WMT36" s="26">
        <f t="shared" si="247"/>
        <v>0</v>
      </c>
      <c r="WMU36" s="26">
        <f t="shared" si="247"/>
        <v>0</v>
      </c>
      <c r="WMV36" s="26">
        <f t="shared" si="247"/>
        <v>357993.69349605299</v>
      </c>
      <c r="WMW36" s="26">
        <f t="shared" si="247"/>
        <v>0</v>
      </c>
      <c r="WMX36" s="26">
        <f t="shared" si="247"/>
        <v>0</v>
      </c>
      <c r="WMY36" s="26">
        <f t="shared" si="247"/>
        <v>0</v>
      </c>
      <c r="WMZ36" s="26">
        <f t="shared" si="247"/>
        <v>0</v>
      </c>
      <c r="WNA36" s="26">
        <f t="shared" si="247"/>
        <v>0</v>
      </c>
      <c r="WNB36" s="26">
        <f t="shared" si="247"/>
        <v>357993.69349605299</v>
      </c>
      <c r="WNC36" s="26">
        <f t="shared" si="247"/>
        <v>0</v>
      </c>
      <c r="WND36" s="26">
        <f t="shared" si="247"/>
        <v>0</v>
      </c>
      <c r="WNE36" s="26">
        <f t="shared" si="247"/>
        <v>0</v>
      </c>
      <c r="WNF36" s="26">
        <f t="shared" si="247"/>
        <v>0</v>
      </c>
      <c r="WNG36" s="26">
        <f t="shared" si="247"/>
        <v>0</v>
      </c>
      <c r="WNH36" s="26">
        <f t="shared" si="247"/>
        <v>357993.69349605299</v>
      </c>
      <c r="WNI36" s="26">
        <f t="shared" si="247"/>
        <v>0</v>
      </c>
      <c r="WNJ36" s="26">
        <f t="shared" si="247"/>
        <v>0</v>
      </c>
      <c r="WNK36" s="26">
        <f t="shared" si="247"/>
        <v>0</v>
      </c>
      <c r="WNL36" s="26">
        <f t="shared" si="247"/>
        <v>0</v>
      </c>
      <c r="WNM36" s="26">
        <f t="shared" si="247"/>
        <v>0</v>
      </c>
      <c r="WNN36" s="26">
        <f t="shared" si="247"/>
        <v>357993.69349605299</v>
      </c>
      <c r="WNO36" s="26">
        <f t="shared" si="247"/>
        <v>0</v>
      </c>
      <c r="WNP36" s="26">
        <f t="shared" si="247"/>
        <v>0</v>
      </c>
      <c r="WNQ36" s="26">
        <f t="shared" si="247"/>
        <v>0</v>
      </c>
      <c r="WNR36" s="26">
        <f t="shared" si="247"/>
        <v>0</v>
      </c>
      <c r="WNS36" s="26">
        <f t="shared" si="247"/>
        <v>0</v>
      </c>
      <c r="WNT36" s="26">
        <f t="shared" si="247"/>
        <v>357993.69349605299</v>
      </c>
      <c r="WNU36" s="26">
        <f t="shared" si="247"/>
        <v>0</v>
      </c>
      <c r="WNV36" s="26">
        <f t="shared" si="247"/>
        <v>0</v>
      </c>
      <c r="WNW36" s="26">
        <f t="shared" si="247"/>
        <v>0</v>
      </c>
      <c r="WNX36" s="26">
        <f t="shared" si="247"/>
        <v>0</v>
      </c>
      <c r="WNY36" s="26">
        <f t="shared" si="247"/>
        <v>0</v>
      </c>
      <c r="WNZ36" s="26">
        <f t="shared" si="247"/>
        <v>357993.69349605299</v>
      </c>
      <c r="WOA36" s="26">
        <f t="shared" si="247"/>
        <v>0</v>
      </c>
      <c r="WOB36" s="26">
        <f t="shared" si="247"/>
        <v>0</v>
      </c>
      <c r="WOC36" s="26">
        <f t="shared" si="247"/>
        <v>0</v>
      </c>
      <c r="WOD36" s="26">
        <f t="shared" si="247"/>
        <v>0</v>
      </c>
      <c r="WOE36" s="26">
        <f t="shared" si="247"/>
        <v>0</v>
      </c>
      <c r="WOF36" s="26">
        <f t="shared" si="247"/>
        <v>357993.69349605299</v>
      </c>
      <c r="WOG36" s="26">
        <f t="shared" ref="WOG36:WQR36" si="248">SUM(WOA34:WOA37)</f>
        <v>0</v>
      </c>
      <c r="WOH36" s="26">
        <f t="shared" si="248"/>
        <v>0</v>
      </c>
      <c r="WOI36" s="26">
        <f t="shared" si="248"/>
        <v>0</v>
      </c>
      <c r="WOJ36" s="26">
        <f t="shared" si="248"/>
        <v>0</v>
      </c>
      <c r="WOK36" s="26">
        <f t="shared" si="248"/>
        <v>0</v>
      </c>
      <c r="WOL36" s="26">
        <f t="shared" si="248"/>
        <v>357993.69349605299</v>
      </c>
      <c r="WOM36" s="26">
        <f t="shared" si="248"/>
        <v>0</v>
      </c>
      <c r="WON36" s="26">
        <f t="shared" si="248"/>
        <v>0</v>
      </c>
      <c r="WOO36" s="26">
        <f t="shared" si="248"/>
        <v>0</v>
      </c>
      <c r="WOP36" s="26">
        <f t="shared" si="248"/>
        <v>0</v>
      </c>
      <c r="WOQ36" s="26">
        <f t="shared" si="248"/>
        <v>0</v>
      </c>
      <c r="WOR36" s="26">
        <f t="shared" si="248"/>
        <v>357993.69349605299</v>
      </c>
      <c r="WOS36" s="26">
        <f t="shared" si="248"/>
        <v>0</v>
      </c>
      <c r="WOT36" s="26">
        <f t="shared" si="248"/>
        <v>0</v>
      </c>
      <c r="WOU36" s="26">
        <f t="shared" si="248"/>
        <v>0</v>
      </c>
      <c r="WOV36" s="26">
        <f t="shared" si="248"/>
        <v>0</v>
      </c>
      <c r="WOW36" s="26">
        <f t="shared" si="248"/>
        <v>0</v>
      </c>
      <c r="WOX36" s="26">
        <f t="shared" si="248"/>
        <v>357993.69349605299</v>
      </c>
      <c r="WOY36" s="26">
        <f t="shared" si="248"/>
        <v>0</v>
      </c>
      <c r="WOZ36" s="26">
        <f t="shared" si="248"/>
        <v>0</v>
      </c>
      <c r="WPA36" s="26">
        <f t="shared" si="248"/>
        <v>0</v>
      </c>
      <c r="WPB36" s="26">
        <f t="shared" si="248"/>
        <v>0</v>
      </c>
      <c r="WPC36" s="26">
        <f t="shared" si="248"/>
        <v>0</v>
      </c>
      <c r="WPD36" s="26">
        <f t="shared" si="248"/>
        <v>357993.69349605299</v>
      </c>
      <c r="WPE36" s="26">
        <f t="shared" si="248"/>
        <v>0</v>
      </c>
      <c r="WPF36" s="26">
        <f t="shared" si="248"/>
        <v>0</v>
      </c>
      <c r="WPG36" s="26">
        <f t="shared" si="248"/>
        <v>0</v>
      </c>
      <c r="WPH36" s="26">
        <f t="shared" si="248"/>
        <v>0</v>
      </c>
      <c r="WPI36" s="26">
        <f t="shared" si="248"/>
        <v>0</v>
      </c>
      <c r="WPJ36" s="26">
        <f t="shared" si="248"/>
        <v>357993.69349605299</v>
      </c>
      <c r="WPK36" s="26">
        <f t="shared" si="248"/>
        <v>0</v>
      </c>
      <c r="WPL36" s="26">
        <f t="shared" si="248"/>
        <v>0</v>
      </c>
      <c r="WPM36" s="26">
        <f t="shared" si="248"/>
        <v>0</v>
      </c>
      <c r="WPN36" s="26">
        <f t="shared" si="248"/>
        <v>0</v>
      </c>
      <c r="WPO36" s="26">
        <f t="shared" si="248"/>
        <v>0</v>
      </c>
      <c r="WPP36" s="26">
        <f t="shared" si="248"/>
        <v>357993.69349605299</v>
      </c>
      <c r="WPQ36" s="26">
        <f t="shared" si="248"/>
        <v>0</v>
      </c>
      <c r="WPR36" s="26">
        <f t="shared" si="248"/>
        <v>0</v>
      </c>
      <c r="WPS36" s="26">
        <f t="shared" si="248"/>
        <v>0</v>
      </c>
      <c r="WPT36" s="26">
        <f t="shared" si="248"/>
        <v>0</v>
      </c>
      <c r="WPU36" s="26">
        <f t="shared" si="248"/>
        <v>0</v>
      </c>
      <c r="WPV36" s="26">
        <f t="shared" si="248"/>
        <v>357993.69349605299</v>
      </c>
      <c r="WPW36" s="26">
        <f t="shared" si="248"/>
        <v>0</v>
      </c>
      <c r="WPX36" s="26">
        <f t="shared" si="248"/>
        <v>0</v>
      </c>
      <c r="WPY36" s="26">
        <f t="shared" si="248"/>
        <v>0</v>
      </c>
      <c r="WPZ36" s="26">
        <f t="shared" si="248"/>
        <v>0</v>
      </c>
      <c r="WQA36" s="26">
        <f t="shared" si="248"/>
        <v>0</v>
      </c>
      <c r="WQB36" s="26">
        <f t="shared" si="248"/>
        <v>357993.69349605299</v>
      </c>
      <c r="WQC36" s="26">
        <f t="shared" si="248"/>
        <v>0</v>
      </c>
      <c r="WQD36" s="26">
        <f t="shared" si="248"/>
        <v>0</v>
      </c>
      <c r="WQE36" s="26">
        <f t="shared" si="248"/>
        <v>0</v>
      </c>
      <c r="WQF36" s="26">
        <f t="shared" si="248"/>
        <v>0</v>
      </c>
      <c r="WQG36" s="26">
        <f t="shared" si="248"/>
        <v>0</v>
      </c>
      <c r="WQH36" s="26">
        <f t="shared" si="248"/>
        <v>357993.69349605299</v>
      </c>
      <c r="WQI36" s="26">
        <f t="shared" si="248"/>
        <v>0</v>
      </c>
      <c r="WQJ36" s="26">
        <f t="shared" si="248"/>
        <v>0</v>
      </c>
      <c r="WQK36" s="26">
        <f t="shared" si="248"/>
        <v>0</v>
      </c>
      <c r="WQL36" s="26">
        <f t="shared" si="248"/>
        <v>0</v>
      </c>
      <c r="WQM36" s="26">
        <f t="shared" si="248"/>
        <v>0</v>
      </c>
      <c r="WQN36" s="26">
        <f t="shared" si="248"/>
        <v>357993.69349605299</v>
      </c>
      <c r="WQO36" s="26">
        <f t="shared" si="248"/>
        <v>0</v>
      </c>
      <c r="WQP36" s="26">
        <f t="shared" si="248"/>
        <v>0</v>
      </c>
      <c r="WQQ36" s="26">
        <f t="shared" si="248"/>
        <v>0</v>
      </c>
      <c r="WQR36" s="26">
        <f t="shared" si="248"/>
        <v>0</v>
      </c>
      <c r="WQS36" s="26">
        <f t="shared" ref="WQS36:WTD36" si="249">SUM(WQM34:WQM37)</f>
        <v>0</v>
      </c>
      <c r="WQT36" s="26">
        <f t="shared" si="249"/>
        <v>357993.69349605299</v>
      </c>
      <c r="WQU36" s="26">
        <f t="shared" si="249"/>
        <v>0</v>
      </c>
      <c r="WQV36" s="26">
        <f t="shared" si="249"/>
        <v>0</v>
      </c>
      <c r="WQW36" s="26">
        <f t="shared" si="249"/>
        <v>0</v>
      </c>
      <c r="WQX36" s="26">
        <f t="shared" si="249"/>
        <v>0</v>
      </c>
      <c r="WQY36" s="26">
        <f t="shared" si="249"/>
        <v>0</v>
      </c>
      <c r="WQZ36" s="26">
        <f t="shared" si="249"/>
        <v>357993.69349605299</v>
      </c>
      <c r="WRA36" s="26">
        <f t="shared" si="249"/>
        <v>0</v>
      </c>
      <c r="WRB36" s="26">
        <f t="shared" si="249"/>
        <v>0</v>
      </c>
      <c r="WRC36" s="26">
        <f t="shared" si="249"/>
        <v>0</v>
      </c>
      <c r="WRD36" s="26">
        <f t="shared" si="249"/>
        <v>0</v>
      </c>
      <c r="WRE36" s="26">
        <f t="shared" si="249"/>
        <v>0</v>
      </c>
      <c r="WRF36" s="26">
        <f t="shared" si="249"/>
        <v>357993.69349605299</v>
      </c>
      <c r="WRG36" s="26">
        <f t="shared" si="249"/>
        <v>0</v>
      </c>
      <c r="WRH36" s="26">
        <f t="shared" si="249"/>
        <v>0</v>
      </c>
      <c r="WRI36" s="26">
        <f t="shared" si="249"/>
        <v>0</v>
      </c>
      <c r="WRJ36" s="26">
        <f t="shared" si="249"/>
        <v>0</v>
      </c>
      <c r="WRK36" s="26">
        <f t="shared" si="249"/>
        <v>0</v>
      </c>
      <c r="WRL36" s="26">
        <f t="shared" si="249"/>
        <v>357993.69349605299</v>
      </c>
      <c r="WRM36" s="26">
        <f t="shared" si="249"/>
        <v>0</v>
      </c>
      <c r="WRN36" s="26">
        <f t="shared" si="249"/>
        <v>0</v>
      </c>
      <c r="WRO36" s="26">
        <f t="shared" si="249"/>
        <v>0</v>
      </c>
      <c r="WRP36" s="26">
        <f t="shared" si="249"/>
        <v>0</v>
      </c>
      <c r="WRQ36" s="26">
        <f t="shared" si="249"/>
        <v>0</v>
      </c>
      <c r="WRR36" s="26">
        <f t="shared" si="249"/>
        <v>357993.69349605299</v>
      </c>
      <c r="WRS36" s="26">
        <f t="shared" si="249"/>
        <v>0</v>
      </c>
      <c r="WRT36" s="26">
        <f t="shared" si="249"/>
        <v>0</v>
      </c>
      <c r="WRU36" s="26">
        <f t="shared" si="249"/>
        <v>0</v>
      </c>
      <c r="WRV36" s="26">
        <f t="shared" si="249"/>
        <v>0</v>
      </c>
      <c r="WRW36" s="26">
        <f t="shared" si="249"/>
        <v>0</v>
      </c>
      <c r="WRX36" s="26">
        <f t="shared" si="249"/>
        <v>357993.69349605299</v>
      </c>
      <c r="WRY36" s="26">
        <f t="shared" si="249"/>
        <v>0</v>
      </c>
      <c r="WRZ36" s="26">
        <f t="shared" si="249"/>
        <v>0</v>
      </c>
      <c r="WSA36" s="26">
        <f t="shared" si="249"/>
        <v>0</v>
      </c>
      <c r="WSB36" s="26">
        <f t="shared" si="249"/>
        <v>0</v>
      </c>
      <c r="WSC36" s="26">
        <f t="shared" si="249"/>
        <v>0</v>
      </c>
      <c r="WSD36" s="26">
        <f t="shared" si="249"/>
        <v>357993.69349605299</v>
      </c>
      <c r="WSE36" s="26">
        <f t="shared" si="249"/>
        <v>0</v>
      </c>
      <c r="WSF36" s="26">
        <f t="shared" si="249"/>
        <v>0</v>
      </c>
      <c r="WSG36" s="26">
        <f t="shared" si="249"/>
        <v>0</v>
      </c>
      <c r="WSH36" s="26">
        <f t="shared" si="249"/>
        <v>0</v>
      </c>
      <c r="WSI36" s="26">
        <f t="shared" si="249"/>
        <v>0</v>
      </c>
      <c r="WSJ36" s="26">
        <f t="shared" si="249"/>
        <v>357993.69349605299</v>
      </c>
      <c r="WSK36" s="26">
        <f t="shared" si="249"/>
        <v>0</v>
      </c>
      <c r="WSL36" s="26">
        <f t="shared" si="249"/>
        <v>0</v>
      </c>
      <c r="WSM36" s="26">
        <f t="shared" si="249"/>
        <v>0</v>
      </c>
      <c r="WSN36" s="26">
        <f t="shared" si="249"/>
        <v>0</v>
      </c>
      <c r="WSO36" s="26">
        <f t="shared" si="249"/>
        <v>0</v>
      </c>
      <c r="WSP36" s="26">
        <f t="shared" si="249"/>
        <v>357993.69349605299</v>
      </c>
      <c r="WSQ36" s="26">
        <f t="shared" si="249"/>
        <v>0</v>
      </c>
      <c r="WSR36" s="26">
        <f t="shared" si="249"/>
        <v>0</v>
      </c>
      <c r="WSS36" s="26">
        <f t="shared" si="249"/>
        <v>0</v>
      </c>
      <c r="WST36" s="26">
        <f t="shared" si="249"/>
        <v>0</v>
      </c>
      <c r="WSU36" s="26">
        <f t="shared" si="249"/>
        <v>0</v>
      </c>
      <c r="WSV36" s="26">
        <f t="shared" si="249"/>
        <v>357993.69349605299</v>
      </c>
      <c r="WSW36" s="26">
        <f t="shared" si="249"/>
        <v>0</v>
      </c>
      <c r="WSX36" s="26">
        <f t="shared" si="249"/>
        <v>0</v>
      </c>
      <c r="WSY36" s="26">
        <f t="shared" si="249"/>
        <v>0</v>
      </c>
      <c r="WSZ36" s="26">
        <f t="shared" si="249"/>
        <v>0</v>
      </c>
      <c r="WTA36" s="26">
        <f t="shared" si="249"/>
        <v>0</v>
      </c>
      <c r="WTB36" s="26">
        <f t="shared" si="249"/>
        <v>357993.69349605299</v>
      </c>
      <c r="WTC36" s="26">
        <f t="shared" si="249"/>
        <v>0</v>
      </c>
      <c r="WTD36" s="26">
        <f t="shared" si="249"/>
        <v>0</v>
      </c>
      <c r="WTE36" s="26">
        <f t="shared" ref="WTE36:WVP36" si="250">SUM(WSY34:WSY37)</f>
        <v>0</v>
      </c>
      <c r="WTF36" s="26">
        <f t="shared" si="250"/>
        <v>0</v>
      </c>
      <c r="WTG36" s="26">
        <f t="shared" si="250"/>
        <v>0</v>
      </c>
      <c r="WTH36" s="26">
        <f t="shared" si="250"/>
        <v>357993.69349605299</v>
      </c>
      <c r="WTI36" s="26">
        <f t="shared" si="250"/>
        <v>0</v>
      </c>
      <c r="WTJ36" s="26">
        <f t="shared" si="250"/>
        <v>0</v>
      </c>
      <c r="WTK36" s="26">
        <f t="shared" si="250"/>
        <v>0</v>
      </c>
      <c r="WTL36" s="26">
        <f t="shared" si="250"/>
        <v>0</v>
      </c>
      <c r="WTM36" s="26">
        <f t="shared" si="250"/>
        <v>0</v>
      </c>
      <c r="WTN36" s="26">
        <f t="shared" si="250"/>
        <v>357993.69349605299</v>
      </c>
      <c r="WTO36" s="26">
        <f t="shared" si="250"/>
        <v>0</v>
      </c>
      <c r="WTP36" s="26">
        <f t="shared" si="250"/>
        <v>0</v>
      </c>
      <c r="WTQ36" s="26">
        <f t="shared" si="250"/>
        <v>0</v>
      </c>
      <c r="WTR36" s="26">
        <f t="shared" si="250"/>
        <v>0</v>
      </c>
      <c r="WTS36" s="26">
        <f t="shared" si="250"/>
        <v>0</v>
      </c>
      <c r="WTT36" s="26">
        <f t="shared" si="250"/>
        <v>357993.69349605299</v>
      </c>
      <c r="WTU36" s="26">
        <f t="shared" si="250"/>
        <v>0</v>
      </c>
      <c r="WTV36" s="26">
        <f t="shared" si="250"/>
        <v>0</v>
      </c>
      <c r="WTW36" s="26">
        <f t="shared" si="250"/>
        <v>0</v>
      </c>
      <c r="WTX36" s="26">
        <f t="shared" si="250"/>
        <v>0</v>
      </c>
      <c r="WTY36" s="26">
        <f t="shared" si="250"/>
        <v>0</v>
      </c>
      <c r="WTZ36" s="26">
        <f t="shared" si="250"/>
        <v>357993.69349605299</v>
      </c>
      <c r="WUA36" s="26">
        <f t="shared" si="250"/>
        <v>0</v>
      </c>
      <c r="WUB36" s="26">
        <f t="shared" si="250"/>
        <v>0</v>
      </c>
      <c r="WUC36" s="26">
        <f t="shared" si="250"/>
        <v>0</v>
      </c>
      <c r="WUD36" s="26">
        <f t="shared" si="250"/>
        <v>0</v>
      </c>
      <c r="WUE36" s="26">
        <f t="shared" si="250"/>
        <v>0</v>
      </c>
      <c r="WUF36" s="26">
        <f t="shared" si="250"/>
        <v>357993.69349605299</v>
      </c>
      <c r="WUG36" s="26">
        <f t="shared" si="250"/>
        <v>0</v>
      </c>
      <c r="WUH36" s="26">
        <f t="shared" si="250"/>
        <v>0</v>
      </c>
      <c r="WUI36" s="26">
        <f t="shared" si="250"/>
        <v>0</v>
      </c>
      <c r="WUJ36" s="26">
        <f t="shared" si="250"/>
        <v>0</v>
      </c>
      <c r="WUK36" s="26">
        <f t="shared" si="250"/>
        <v>0</v>
      </c>
      <c r="WUL36" s="26">
        <f t="shared" si="250"/>
        <v>357993.69349605299</v>
      </c>
      <c r="WUM36" s="26">
        <f t="shared" si="250"/>
        <v>0</v>
      </c>
      <c r="WUN36" s="26">
        <f t="shared" si="250"/>
        <v>0</v>
      </c>
      <c r="WUO36" s="26">
        <f t="shared" si="250"/>
        <v>0</v>
      </c>
      <c r="WUP36" s="26">
        <f t="shared" si="250"/>
        <v>0</v>
      </c>
      <c r="WUQ36" s="26">
        <f t="shared" si="250"/>
        <v>0</v>
      </c>
      <c r="WUR36" s="26">
        <f t="shared" si="250"/>
        <v>357993.69349605299</v>
      </c>
      <c r="WUS36" s="26">
        <f t="shared" si="250"/>
        <v>0</v>
      </c>
      <c r="WUT36" s="26">
        <f t="shared" si="250"/>
        <v>0</v>
      </c>
      <c r="WUU36" s="26">
        <f t="shared" si="250"/>
        <v>0</v>
      </c>
      <c r="WUV36" s="26">
        <f t="shared" si="250"/>
        <v>0</v>
      </c>
      <c r="WUW36" s="26">
        <f t="shared" si="250"/>
        <v>0</v>
      </c>
      <c r="WUX36" s="26">
        <f t="shared" si="250"/>
        <v>357993.69349605299</v>
      </c>
      <c r="WUY36" s="26">
        <f t="shared" si="250"/>
        <v>0</v>
      </c>
      <c r="WUZ36" s="26">
        <f t="shared" si="250"/>
        <v>0</v>
      </c>
      <c r="WVA36" s="26">
        <f t="shared" si="250"/>
        <v>0</v>
      </c>
      <c r="WVB36" s="26">
        <f t="shared" si="250"/>
        <v>0</v>
      </c>
      <c r="WVC36" s="26">
        <f t="shared" si="250"/>
        <v>0</v>
      </c>
      <c r="WVD36" s="26">
        <f t="shared" si="250"/>
        <v>357993.69349605299</v>
      </c>
      <c r="WVE36" s="26">
        <f t="shared" si="250"/>
        <v>0</v>
      </c>
      <c r="WVF36" s="26">
        <f t="shared" si="250"/>
        <v>0</v>
      </c>
      <c r="WVG36" s="26">
        <f t="shared" si="250"/>
        <v>0</v>
      </c>
      <c r="WVH36" s="26">
        <f t="shared" si="250"/>
        <v>0</v>
      </c>
      <c r="WVI36" s="26">
        <f t="shared" si="250"/>
        <v>0</v>
      </c>
      <c r="WVJ36" s="26">
        <f t="shared" si="250"/>
        <v>357993.69349605299</v>
      </c>
      <c r="WVK36" s="26">
        <f t="shared" si="250"/>
        <v>0</v>
      </c>
      <c r="WVL36" s="26">
        <f t="shared" si="250"/>
        <v>0</v>
      </c>
      <c r="WVM36" s="26">
        <f t="shared" si="250"/>
        <v>0</v>
      </c>
      <c r="WVN36" s="26">
        <f t="shared" si="250"/>
        <v>0</v>
      </c>
      <c r="WVO36" s="26">
        <f t="shared" si="250"/>
        <v>0</v>
      </c>
      <c r="WVP36" s="26">
        <f t="shared" si="250"/>
        <v>357993.69349605299</v>
      </c>
      <c r="WVQ36" s="26">
        <f t="shared" ref="WVQ36:WYB36" si="251">SUM(WVK34:WVK37)</f>
        <v>0</v>
      </c>
      <c r="WVR36" s="26">
        <f t="shared" si="251"/>
        <v>0</v>
      </c>
      <c r="WVS36" s="26">
        <f t="shared" si="251"/>
        <v>0</v>
      </c>
      <c r="WVT36" s="26">
        <f t="shared" si="251"/>
        <v>0</v>
      </c>
      <c r="WVU36" s="26">
        <f t="shared" si="251"/>
        <v>0</v>
      </c>
      <c r="WVV36" s="26">
        <f t="shared" si="251"/>
        <v>357993.69349605299</v>
      </c>
      <c r="WVW36" s="26">
        <f t="shared" si="251"/>
        <v>0</v>
      </c>
      <c r="WVX36" s="26">
        <f t="shared" si="251"/>
        <v>0</v>
      </c>
      <c r="WVY36" s="26">
        <f t="shared" si="251"/>
        <v>0</v>
      </c>
      <c r="WVZ36" s="26">
        <f t="shared" si="251"/>
        <v>0</v>
      </c>
      <c r="WWA36" s="26">
        <f t="shared" si="251"/>
        <v>0</v>
      </c>
      <c r="WWB36" s="26">
        <f t="shared" si="251"/>
        <v>357993.69349605299</v>
      </c>
      <c r="WWC36" s="26">
        <f t="shared" si="251"/>
        <v>0</v>
      </c>
      <c r="WWD36" s="26">
        <f t="shared" si="251"/>
        <v>0</v>
      </c>
      <c r="WWE36" s="26">
        <f t="shared" si="251"/>
        <v>0</v>
      </c>
      <c r="WWF36" s="26">
        <f t="shared" si="251"/>
        <v>0</v>
      </c>
      <c r="WWG36" s="26">
        <f t="shared" si="251"/>
        <v>0</v>
      </c>
      <c r="WWH36" s="26">
        <f t="shared" si="251"/>
        <v>357993.69349605299</v>
      </c>
      <c r="WWI36" s="26">
        <f t="shared" si="251"/>
        <v>0</v>
      </c>
      <c r="WWJ36" s="26">
        <f t="shared" si="251"/>
        <v>0</v>
      </c>
      <c r="WWK36" s="26">
        <f t="shared" si="251"/>
        <v>0</v>
      </c>
      <c r="WWL36" s="26">
        <f t="shared" si="251"/>
        <v>0</v>
      </c>
      <c r="WWM36" s="26">
        <f t="shared" si="251"/>
        <v>0</v>
      </c>
      <c r="WWN36" s="26">
        <f t="shared" si="251"/>
        <v>357993.69349605299</v>
      </c>
      <c r="WWO36" s="26">
        <f t="shared" si="251"/>
        <v>0</v>
      </c>
      <c r="WWP36" s="26">
        <f t="shared" si="251"/>
        <v>0</v>
      </c>
      <c r="WWQ36" s="26">
        <f t="shared" si="251"/>
        <v>0</v>
      </c>
      <c r="WWR36" s="26">
        <f t="shared" si="251"/>
        <v>0</v>
      </c>
      <c r="WWS36" s="26">
        <f t="shared" si="251"/>
        <v>0</v>
      </c>
      <c r="WWT36" s="26">
        <f t="shared" si="251"/>
        <v>357993.69349605299</v>
      </c>
      <c r="WWU36" s="26">
        <f t="shared" si="251"/>
        <v>0</v>
      </c>
      <c r="WWV36" s="26">
        <f t="shared" si="251"/>
        <v>0</v>
      </c>
      <c r="WWW36" s="26">
        <f t="shared" si="251"/>
        <v>0</v>
      </c>
      <c r="WWX36" s="26">
        <f t="shared" si="251"/>
        <v>0</v>
      </c>
      <c r="WWY36" s="26">
        <f t="shared" si="251"/>
        <v>0</v>
      </c>
      <c r="WWZ36" s="26">
        <f t="shared" si="251"/>
        <v>357993.69349605299</v>
      </c>
      <c r="WXA36" s="26">
        <f t="shared" si="251"/>
        <v>0</v>
      </c>
      <c r="WXB36" s="26">
        <f t="shared" si="251"/>
        <v>0</v>
      </c>
      <c r="WXC36" s="26">
        <f t="shared" si="251"/>
        <v>0</v>
      </c>
      <c r="WXD36" s="26">
        <f t="shared" si="251"/>
        <v>0</v>
      </c>
      <c r="WXE36" s="26">
        <f t="shared" si="251"/>
        <v>0</v>
      </c>
      <c r="WXF36" s="26">
        <f t="shared" si="251"/>
        <v>357993.69349605299</v>
      </c>
      <c r="WXG36" s="26">
        <f t="shared" si="251"/>
        <v>0</v>
      </c>
      <c r="WXH36" s="26">
        <f t="shared" si="251"/>
        <v>0</v>
      </c>
      <c r="WXI36" s="26">
        <f t="shared" si="251"/>
        <v>0</v>
      </c>
      <c r="WXJ36" s="26">
        <f t="shared" si="251"/>
        <v>0</v>
      </c>
      <c r="WXK36" s="26">
        <f t="shared" si="251"/>
        <v>0</v>
      </c>
      <c r="WXL36" s="26">
        <f t="shared" si="251"/>
        <v>357993.69349605299</v>
      </c>
      <c r="WXM36" s="26">
        <f t="shared" si="251"/>
        <v>0</v>
      </c>
      <c r="WXN36" s="26">
        <f t="shared" si="251"/>
        <v>0</v>
      </c>
      <c r="WXO36" s="26">
        <f t="shared" si="251"/>
        <v>0</v>
      </c>
      <c r="WXP36" s="26">
        <f t="shared" si="251"/>
        <v>0</v>
      </c>
      <c r="WXQ36" s="26">
        <f t="shared" si="251"/>
        <v>0</v>
      </c>
      <c r="WXR36" s="26">
        <f t="shared" si="251"/>
        <v>357993.69349605299</v>
      </c>
      <c r="WXS36" s="26">
        <f t="shared" si="251"/>
        <v>0</v>
      </c>
      <c r="WXT36" s="26">
        <f t="shared" si="251"/>
        <v>0</v>
      </c>
      <c r="WXU36" s="26">
        <f t="shared" si="251"/>
        <v>0</v>
      </c>
      <c r="WXV36" s="26">
        <f t="shared" si="251"/>
        <v>0</v>
      </c>
      <c r="WXW36" s="26">
        <f t="shared" si="251"/>
        <v>0</v>
      </c>
      <c r="WXX36" s="26">
        <f t="shared" si="251"/>
        <v>357993.69349605299</v>
      </c>
      <c r="WXY36" s="26">
        <f t="shared" si="251"/>
        <v>0</v>
      </c>
      <c r="WXZ36" s="26">
        <f t="shared" si="251"/>
        <v>0</v>
      </c>
      <c r="WYA36" s="26">
        <f t="shared" si="251"/>
        <v>0</v>
      </c>
      <c r="WYB36" s="26">
        <f t="shared" si="251"/>
        <v>0</v>
      </c>
      <c r="WYC36" s="26">
        <f t="shared" ref="WYC36:XAN36" si="252">SUM(WXW34:WXW37)</f>
        <v>0</v>
      </c>
      <c r="WYD36" s="26">
        <f t="shared" si="252"/>
        <v>357993.69349605299</v>
      </c>
      <c r="WYE36" s="26">
        <f t="shared" si="252"/>
        <v>0</v>
      </c>
      <c r="WYF36" s="26">
        <f t="shared" si="252"/>
        <v>0</v>
      </c>
      <c r="WYG36" s="26">
        <f t="shared" si="252"/>
        <v>0</v>
      </c>
      <c r="WYH36" s="26">
        <f t="shared" si="252"/>
        <v>0</v>
      </c>
      <c r="WYI36" s="26">
        <f t="shared" si="252"/>
        <v>0</v>
      </c>
      <c r="WYJ36" s="26">
        <f t="shared" si="252"/>
        <v>357993.69349605299</v>
      </c>
      <c r="WYK36" s="26">
        <f t="shared" si="252"/>
        <v>0</v>
      </c>
      <c r="WYL36" s="26">
        <f t="shared" si="252"/>
        <v>0</v>
      </c>
      <c r="WYM36" s="26">
        <f t="shared" si="252"/>
        <v>0</v>
      </c>
      <c r="WYN36" s="26">
        <f t="shared" si="252"/>
        <v>0</v>
      </c>
      <c r="WYO36" s="26">
        <f t="shared" si="252"/>
        <v>0</v>
      </c>
      <c r="WYP36" s="26">
        <f t="shared" si="252"/>
        <v>357993.69349605299</v>
      </c>
      <c r="WYQ36" s="26">
        <f t="shared" si="252"/>
        <v>0</v>
      </c>
      <c r="WYR36" s="26">
        <f t="shared" si="252"/>
        <v>0</v>
      </c>
      <c r="WYS36" s="26">
        <f t="shared" si="252"/>
        <v>0</v>
      </c>
      <c r="WYT36" s="26">
        <f t="shared" si="252"/>
        <v>0</v>
      </c>
      <c r="WYU36" s="26">
        <f t="shared" si="252"/>
        <v>0</v>
      </c>
      <c r="WYV36" s="26">
        <f t="shared" si="252"/>
        <v>357993.69349605299</v>
      </c>
      <c r="WYW36" s="26">
        <f t="shared" si="252"/>
        <v>0</v>
      </c>
      <c r="WYX36" s="26">
        <f t="shared" si="252"/>
        <v>0</v>
      </c>
      <c r="WYY36" s="26">
        <f t="shared" si="252"/>
        <v>0</v>
      </c>
      <c r="WYZ36" s="26">
        <f t="shared" si="252"/>
        <v>0</v>
      </c>
      <c r="WZA36" s="26">
        <f t="shared" si="252"/>
        <v>0</v>
      </c>
      <c r="WZB36" s="26">
        <f t="shared" si="252"/>
        <v>357993.69349605299</v>
      </c>
      <c r="WZC36" s="26">
        <f t="shared" si="252"/>
        <v>0</v>
      </c>
      <c r="WZD36" s="26">
        <f t="shared" si="252"/>
        <v>0</v>
      </c>
      <c r="WZE36" s="26">
        <f t="shared" si="252"/>
        <v>0</v>
      </c>
      <c r="WZF36" s="26">
        <f t="shared" si="252"/>
        <v>0</v>
      </c>
      <c r="WZG36" s="26">
        <f t="shared" si="252"/>
        <v>0</v>
      </c>
      <c r="WZH36" s="26">
        <f t="shared" si="252"/>
        <v>357993.69349605299</v>
      </c>
      <c r="WZI36" s="26">
        <f t="shared" si="252"/>
        <v>0</v>
      </c>
      <c r="WZJ36" s="26">
        <f t="shared" si="252"/>
        <v>0</v>
      </c>
      <c r="WZK36" s="26">
        <f t="shared" si="252"/>
        <v>0</v>
      </c>
      <c r="WZL36" s="26">
        <f t="shared" si="252"/>
        <v>0</v>
      </c>
      <c r="WZM36" s="26">
        <f t="shared" si="252"/>
        <v>0</v>
      </c>
      <c r="WZN36" s="26">
        <f t="shared" si="252"/>
        <v>357993.69349605299</v>
      </c>
      <c r="WZO36" s="26">
        <f t="shared" si="252"/>
        <v>0</v>
      </c>
      <c r="WZP36" s="26">
        <f t="shared" si="252"/>
        <v>0</v>
      </c>
      <c r="WZQ36" s="26">
        <f t="shared" si="252"/>
        <v>0</v>
      </c>
      <c r="WZR36" s="26">
        <f t="shared" si="252"/>
        <v>0</v>
      </c>
      <c r="WZS36" s="26">
        <f t="shared" si="252"/>
        <v>0</v>
      </c>
      <c r="WZT36" s="26">
        <f t="shared" si="252"/>
        <v>357993.69349605299</v>
      </c>
      <c r="WZU36" s="26">
        <f t="shared" si="252"/>
        <v>0</v>
      </c>
      <c r="WZV36" s="26">
        <f t="shared" si="252"/>
        <v>0</v>
      </c>
      <c r="WZW36" s="26">
        <f t="shared" si="252"/>
        <v>0</v>
      </c>
      <c r="WZX36" s="26">
        <f t="shared" si="252"/>
        <v>0</v>
      </c>
      <c r="WZY36" s="26">
        <f t="shared" si="252"/>
        <v>0</v>
      </c>
      <c r="WZZ36" s="26">
        <f t="shared" si="252"/>
        <v>357993.69349605299</v>
      </c>
      <c r="XAA36" s="26">
        <f t="shared" si="252"/>
        <v>0</v>
      </c>
      <c r="XAB36" s="26">
        <f t="shared" si="252"/>
        <v>0</v>
      </c>
      <c r="XAC36" s="26">
        <f t="shared" si="252"/>
        <v>0</v>
      </c>
      <c r="XAD36" s="26">
        <f t="shared" si="252"/>
        <v>0</v>
      </c>
      <c r="XAE36" s="26">
        <f t="shared" si="252"/>
        <v>0</v>
      </c>
      <c r="XAF36" s="26">
        <f t="shared" si="252"/>
        <v>357993.69349605299</v>
      </c>
      <c r="XAG36" s="26">
        <f t="shared" si="252"/>
        <v>0</v>
      </c>
      <c r="XAH36" s="26">
        <f t="shared" si="252"/>
        <v>0</v>
      </c>
      <c r="XAI36" s="26">
        <f t="shared" si="252"/>
        <v>0</v>
      </c>
      <c r="XAJ36" s="26">
        <f t="shared" si="252"/>
        <v>0</v>
      </c>
      <c r="XAK36" s="26">
        <f t="shared" si="252"/>
        <v>0</v>
      </c>
      <c r="XAL36" s="26">
        <f t="shared" si="252"/>
        <v>357993.69349605299</v>
      </c>
      <c r="XAM36" s="26">
        <f t="shared" si="252"/>
        <v>0</v>
      </c>
      <c r="XAN36" s="26">
        <f t="shared" si="252"/>
        <v>0</v>
      </c>
      <c r="XAO36" s="26">
        <f t="shared" ref="XAO36:XCZ36" si="253">SUM(XAI34:XAI37)</f>
        <v>0</v>
      </c>
      <c r="XAP36" s="26">
        <f t="shared" si="253"/>
        <v>0</v>
      </c>
      <c r="XAQ36" s="26">
        <f t="shared" si="253"/>
        <v>0</v>
      </c>
      <c r="XAR36" s="26">
        <f t="shared" si="253"/>
        <v>357993.69349605299</v>
      </c>
      <c r="XAS36" s="26">
        <f t="shared" si="253"/>
        <v>0</v>
      </c>
      <c r="XAT36" s="26">
        <f t="shared" si="253"/>
        <v>0</v>
      </c>
      <c r="XAU36" s="26">
        <f t="shared" si="253"/>
        <v>0</v>
      </c>
      <c r="XAV36" s="26">
        <f t="shared" si="253"/>
        <v>0</v>
      </c>
      <c r="XAW36" s="26">
        <f t="shared" si="253"/>
        <v>0</v>
      </c>
      <c r="XAX36" s="26">
        <f t="shared" si="253"/>
        <v>357993.69349605299</v>
      </c>
      <c r="XAY36" s="26">
        <f t="shared" si="253"/>
        <v>0</v>
      </c>
      <c r="XAZ36" s="26">
        <f t="shared" si="253"/>
        <v>0</v>
      </c>
      <c r="XBA36" s="26">
        <f t="shared" si="253"/>
        <v>0</v>
      </c>
      <c r="XBB36" s="26">
        <f t="shared" si="253"/>
        <v>0</v>
      </c>
      <c r="XBC36" s="26">
        <f t="shared" si="253"/>
        <v>0</v>
      </c>
      <c r="XBD36" s="26">
        <f t="shared" si="253"/>
        <v>357993.69349605299</v>
      </c>
      <c r="XBE36" s="26">
        <f t="shared" si="253"/>
        <v>0</v>
      </c>
      <c r="XBF36" s="26">
        <f t="shared" si="253"/>
        <v>0</v>
      </c>
      <c r="XBG36" s="26">
        <f t="shared" si="253"/>
        <v>0</v>
      </c>
      <c r="XBH36" s="26">
        <f t="shared" si="253"/>
        <v>0</v>
      </c>
      <c r="XBI36" s="26">
        <f t="shared" si="253"/>
        <v>0</v>
      </c>
      <c r="XBJ36" s="26">
        <f t="shared" si="253"/>
        <v>357993.69349605299</v>
      </c>
      <c r="XBK36" s="26">
        <f t="shared" si="253"/>
        <v>0</v>
      </c>
      <c r="XBL36" s="26">
        <f t="shared" si="253"/>
        <v>0</v>
      </c>
      <c r="XBM36" s="26">
        <f t="shared" si="253"/>
        <v>0</v>
      </c>
      <c r="XBN36" s="26">
        <f t="shared" si="253"/>
        <v>0</v>
      </c>
      <c r="XBO36" s="26">
        <f t="shared" si="253"/>
        <v>0</v>
      </c>
      <c r="XBP36" s="26">
        <f t="shared" si="253"/>
        <v>357993.69349605299</v>
      </c>
      <c r="XBQ36" s="26">
        <f t="shared" si="253"/>
        <v>0</v>
      </c>
      <c r="XBR36" s="26">
        <f t="shared" si="253"/>
        <v>0</v>
      </c>
      <c r="XBS36" s="26">
        <f t="shared" si="253"/>
        <v>0</v>
      </c>
      <c r="XBT36" s="26">
        <f t="shared" si="253"/>
        <v>0</v>
      </c>
      <c r="XBU36" s="26">
        <f t="shared" si="253"/>
        <v>0</v>
      </c>
      <c r="XBV36" s="26">
        <f t="shared" si="253"/>
        <v>357993.69349605299</v>
      </c>
      <c r="XBW36" s="26">
        <f t="shared" si="253"/>
        <v>0</v>
      </c>
      <c r="XBX36" s="26">
        <f t="shared" si="253"/>
        <v>0</v>
      </c>
      <c r="XBY36" s="26">
        <f t="shared" si="253"/>
        <v>0</v>
      </c>
      <c r="XBZ36" s="26">
        <f t="shared" si="253"/>
        <v>0</v>
      </c>
      <c r="XCA36" s="26">
        <f t="shared" si="253"/>
        <v>0</v>
      </c>
      <c r="XCB36" s="26">
        <f t="shared" si="253"/>
        <v>357993.69349605299</v>
      </c>
      <c r="XCC36" s="26">
        <f t="shared" si="253"/>
        <v>0</v>
      </c>
      <c r="XCD36" s="26">
        <f t="shared" si="253"/>
        <v>0</v>
      </c>
      <c r="XCE36" s="26">
        <f t="shared" si="253"/>
        <v>0</v>
      </c>
      <c r="XCF36" s="26">
        <f t="shared" si="253"/>
        <v>0</v>
      </c>
      <c r="XCG36" s="26">
        <f t="shared" si="253"/>
        <v>0</v>
      </c>
      <c r="XCH36" s="26">
        <f t="shared" si="253"/>
        <v>357993.69349605299</v>
      </c>
      <c r="XCI36" s="26">
        <f t="shared" si="253"/>
        <v>0</v>
      </c>
      <c r="XCJ36" s="26">
        <f t="shared" si="253"/>
        <v>0</v>
      </c>
      <c r="XCK36" s="26">
        <f t="shared" si="253"/>
        <v>0</v>
      </c>
      <c r="XCL36" s="26">
        <f t="shared" si="253"/>
        <v>0</v>
      </c>
      <c r="XCM36" s="26">
        <f t="shared" si="253"/>
        <v>0</v>
      </c>
      <c r="XCN36" s="26">
        <f t="shared" si="253"/>
        <v>357993.69349605299</v>
      </c>
      <c r="XCO36" s="26">
        <f t="shared" si="253"/>
        <v>0</v>
      </c>
      <c r="XCP36" s="26">
        <f t="shared" si="253"/>
        <v>0</v>
      </c>
      <c r="XCQ36" s="26">
        <f t="shared" si="253"/>
        <v>0</v>
      </c>
      <c r="XCR36" s="26">
        <f t="shared" si="253"/>
        <v>0</v>
      </c>
      <c r="XCS36" s="26">
        <f t="shared" si="253"/>
        <v>0</v>
      </c>
      <c r="XCT36" s="26">
        <f t="shared" si="253"/>
        <v>357993.69349605299</v>
      </c>
      <c r="XCU36" s="26">
        <f t="shared" si="253"/>
        <v>0</v>
      </c>
      <c r="XCV36" s="26">
        <f t="shared" si="253"/>
        <v>0</v>
      </c>
      <c r="XCW36" s="26">
        <f t="shared" si="253"/>
        <v>0</v>
      </c>
      <c r="XCX36" s="26">
        <f t="shared" si="253"/>
        <v>0</v>
      </c>
      <c r="XCY36" s="26">
        <f t="shared" si="253"/>
        <v>0</v>
      </c>
      <c r="XCZ36" s="26">
        <f t="shared" si="253"/>
        <v>357993.69349605299</v>
      </c>
      <c r="XDA36" s="26">
        <f t="shared" ref="XDA36:XFC36" si="254">SUM(XCU34:XCU37)</f>
        <v>0</v>
      </c>
      <c r="XDB36" s="26">
        <f t="shared" si="254"/>
        <v>0</v>
      </c>
      <c r="XDC36" s="26">
        <f t="shared" si="254"/>
        <v>0</v>
      </c>
      <c r="XDD36" s="26">
        <f t="shared" si="254"/>
        <v>0</v>
      </c>
      <c r="XDE36" s="26">
        <f t="shared" si="254"/>
        <v>0</v>
      </c>
      <c r="XDF36" s="26">
        <f t="shared" si="254"/>
        <v>357993.69349605299</v>
      </c>
      <c r="XDG36" s="26">
        <f t="shared" si="254"/>
        <v>0</v>
      </c>
      <c r="XDH36" s="26">
        <f t="shared" si="254"/>
        <v>0</v>
      </c>
      <c r="XDI36" s="26">
        <f t="shared" si="254"/>
        <v>0</v>
      </c>
      <c r="XDJ36" s="26">
        <f t="shared" si="254"/>
        <v>0</v>
      </c>
      <c r="XDK36" s="26">
        <f t="shared" si="254"/>
        <v>0</v>
      </c>
      <c r="XDL36" s="26">
        <f t="shared" si="254"/>
        <v>357993.69349605299</v>
      </c>
      <c r="XDM36" s="26">
        <f t="shared" si="254"/>
        <v>0</v>
      </c>
      <c r="XDN36" s="26">
        <f t="shared" si="254"/>
        <v>0</v>
      </c>
      <c r="XDO36" s="26">
        <f t="shared" si="254"/>
        <v>0</v>
      </c>
      <c r="XDP36" s="26">
        <f t="shared" si="254"/>
        <v>0</v>
      </c>
      <c r="XDQ36" s="26">
        <f t="shared" si="254"/>
        <v>0</v>
      </c>
      <c r="XDR36" s="26">
        <f t="shared" si="254"/>
        <v>357993.69349605299</v>
      </c>
      <c r="XDS36" s="26">
        <f t="shared" si="254"/>
        <v>0</v>
      </c>
      <c r="XDT36" s="26">
        <f t="shared" si="254"/>
        <v>0</v>
      </c>
      <c r="XDU36" s="26">
        <f t="shared" si="254"/>
        <v>0</v>
      </c>
      <c r="XDV36" s="26">
        <f t="shared" si="254"/>
        <v>0</v>
      </c>
      <c r="XDW36" s="26">
        <f t="shared" si="254"/>
        <v>0</v>
      </c>
      <c r="XDX36" s="26">
        <f t="shared" si="254"/>
        <v>357993.69349605299</v>
      </c>
      <c r="XDY36" s="26">
        <f t="shared" si="254"/>
        <v>0</v>
      </c>
      <c r="XDZ36" s="26">
        <f t="shared" si="254"/>
        <v>0</v>
      </c>
      <c r="XEA36" s="26">
        <f t="shared" si="254"/>
        <v>0</v>
      </c>
      <c r="XEB36" s="26">
        <f t="shared" si="254"/>
        <v>0</v>
      </c>
      <c r="XEC36" s="26">
        <f t="shared" si="254"/>
        <v>0</v>
      </c>
      <c r="XED36" s="26">
        <f t="shared" si="254"/>
        <v>357993.69349605299</v>
      </c>
      <c r="XEE36" s="26">
        <f t="shared" si="254"/>
        <v>0</v>
      </c>
      <c r="XEF36" s="26">
        <f t="shared" si="254"/>
        <v>0</v>
      </c>
      <c r="XEG36" s="26">
        <f t="shared" si="254"/>
        <v>0</v>
      </c>
      <c r="XEH36" s="26">
        <f t="shared" si="254"/>
        <v>0</v>
      </c>
      <c r="XEI36" s="26">
        <f t="shared" si="254"/>
        <v>0</v>
      </c>
      <c r="XEJ36" s="26">
        <f t="shared" si="254"/>
        <v>357993.69349605299</v>
      </c>
      <c r="XEK36" s="26">
        <f t="shared" si="254"/>
        <v>0</v>
      </c>
      <c r="XEL36" s="26">
        <f t="shared" si="254"/>
        <v>0</v>
      </c>
      <c r="XEM36" s="26">
        <f t="shared" si="254"/>
        <v>0</v>
      </c>
      <c r="XEN36" s="26">
        <f t="shared" si="254"/>
        <v>0</v>
      </c>
      <c r="XEO36" s="26">
        <f t="shared" si="254"/>
        <v>0</v>
      </c>
      <c r="XEP36" s="26">
        <f t="shared" si="254"/>
        <v>357993.69349605299</v>
      </c>
      <c r="XEQ36" s="26">
        <f t="shared" si="254"/>
        <v>0</v>
      </c>
      <c r="XER36" s="26">
        <f t="shared" si="254"/>
        <v>0</v>
      </c>
      <c r="XES36" s="26">
        <f t="shared" si="254"/>
        <v>0</v>
      </c>
      <c r="XET36" s="26">
        <f t="shared" si="254"/>
        <v>0</v>
      </c>
      <c r="XEU36" s="26">
        <f t="shared" si="254"/>
        <v>0</v>
      </c>
      <c r="XEV36" s="26">
        <f t="shared" si="254"/>
        <v>357993.69349605299</v>
      </c>
      <c r="XEW36" s="26">
        <f t="shared" si="254"/>
        <v>0</v>
      </c>
      <c r="XEX36" s="26">
        <f t="shared" si="254"/>
        <v>0</v>
      </c>
      <c r="XEY36" s="26">
        <f t="shared" si="254"/>
        <v>0</v>
      </c>
      <c r="XEZ36" s="26">
        <f t="shared" si="254"/>
        <v>0</v>
      </c>
      <c r="XFA36" s="26">
        <f t="shared" si="254"/>
        <v>0</v>
      </c>
      <c r="XFB36" s="26">
        <f t="shared" si="254"/>
        <v>357993.69349605299</v>
      </c>
      <c r="XFC36" s="26">
        <f t="shared" si="254"/>
        <v>0</v>
      </c>
    </row>
    <row r="37" spans="2:16384" ht="11.4" customHeight="1" x14ac:dyDescent="0.3">
      <c r="B37" s="266" t="s">
        <v>129</v>
      </c>
      <c r="C37" s="240"/>
      <c r="D37" s="48" t="s">
        <v>107</v>
      </c>
      <c r="E37" s="26"/>
      <c r="F37" s="48" t="s">
        <v>107</v>
      </c>
      <c r="G37" s="251" t="s">
        <v>107</v>
      </c>
      <c r="H37" s="48">
        <v>-31853.291344841648</v>
      </c>
      <c r="I37" s="48">
        <v>-29899</v>
      </c>
      <c r="J37" s="26"/>
      <c r="K37" s="48">
        <v>-29551</v>
      </c>
      <c r="L37" s="48">
        <v>-29203</v>
      </c>
      <c r="M37" s="48">
        <v>-28854</v>
      </c>
      <c r="N37" s="48">
        <v>-28506</v>
      </c>
      <c r="O37" s="265"/>
      <c r="P37" s="48">
        <v>-27960</v>
      </c>
      <c r="Q37" s="48">
        <v>-38716</v>
      </c>
      <c r="R37" s="48">
        <v>-33791</v>
      </c>
      <c r="S37" s="48">
        <v>-38310</v>
      </c>
      <c r="T37" s="48">
        <v>-38310</v>
      </c>
      <c r="U37" s="265"/>
      <c r="V37" s="48">
        <v>-37997</v>
      </c>
      <c r="W37" s="48">
        <v>-37603</v>
      </c>
      <c r="X37" s="48">
        <v>-37282</v>
      </c>
      <c r="Y37" s="48">
        <v>-36984</v>
      </c>
      <c r="Z37" s="48">
        <v>-36984</v>
      </c>
      <c r="AB37" s="48">
        <v>-36657</v>
      </c>
      <c r="AC37" s="48">
        <v>-13425</v>
      </c>
      <c r="AD37" s="48">
        <v>-4069</v>
      </c>
      <c r="AE37" s="48">
        <v>-3774</v>
      </c>
      <c r="AG37" s="48">
        <v>-3193</v>
      </c>
      <c r="AH37" s="48">
        <v>-2602</v>
      </c>
      <c r="AI37" s="48">
        <v>-2012</v>
      </c>
      <c r="AJ37" s="48">
        <v>-1144</v>
      </c>
      <c r="AL37" s="48">
        <v>-613</v>
      </c>
      <c r="AM37" s="48">
        <v>4457</v>
      </c>
      <c r="AN37" s="48">
        <v>5023</v>
      </c>
      <c r="AO37" s="48">
        <v>5467</v>
      </c>
      <c r="AQ37" s="48">
        <v>6180</v>
      </c>
      <c r="AR37" s="48">
        <f>10951-123</f>
        <v>10828</v>
      </c>
      <c r="AS37" s="48">
        <v>14140</v>
      </c>
      <c r="AT37" s="48">
        <v>14770</v>
      </c>
      <c r="AV37" s="48">
        <v>15399</v>
      </c>
      <c r="AW37" s="48">
        <v>16029</v>
      </c>
      <c r="AX37" s="244">
        <v>16658</v>
      </c>
      <c r="AY37" s="244">
        <v>25111</v>
      </c>
      <c r="BA37" s="48">
        <v>42758</v>
      </c>
      <c r="BB37" s="48">
        <v>31050</v>
      </c>
      <c r="BC37" s="244">
        <v>23036</v>
      </c>
      <c r="BD37" s="244">
        <v>3677</v>
      </c>
      <c r="BF37" s="48">
        <v>-2650</v>
      </c>
      <c r="BG37" s="45">
        <v>-1286</v>
      </c>
      <c r="BH37" s="45">
        <v>-7223</v>
      </c>
      <c r="BI37" s="48">
        <v>-13669</v>
      </c>
      <c r="BK37" s="48">
        <v>-17712</v>
      </c>
      <c r="BL37" s="48">
        <v>632</v>
      </c>
      <c r="BM37" s="48">
        <v>18346.040609132</v>
      </c>
      <c r="BN37" s="48">
        <v>7123.0982768839967</v>
      </c>
      <c r="BP37" s="48">
        <v>24451.306217370999</v>
      </c>
      <c r="BS37" s="48"/>
    </row>
    <row r="38" spans="2:16384" ht="11.4" customHeight="1" x14ac:dyDescent="0.3">
      <c r="B38" s="266" t="s">
        <v>130</v>
      </c>
      <c r="C38" s="240"/>
      <c r="D38" s="48">
        <v>69716</v>
      </c>
      <c r="E38" s="26"/>
      <c r="F38" s="48">
        <v>49399</v>
      </c>
      <c r="G38" s="48">
        <v>52990</v>
      </c>
      <c r="H38" s="48">
        <f>52261.8345627+580</f>
        <v>52841.834562700002</v>
      </c>
      <c r="I38" s="48">
        <v>56055</v>
      </c>
      <c r="J38" s="26"/>
      <c r="K38" s="48">
        <v>55264</v>
      </c>
      <c r="L38" s="48">
        <v>65182</v>
      </c>
      <c r="M38" s="48">
        <v>61465</v>
      </c>
      <c r="N38" s="48">
        <v>60387</v>
      </c>
      <c r="O38" s="248"/>
      <c r="P38" s="48">
        <v>68291</v>
      </c>
      <c r="Q38" s="48">
        <v>81728</v>
      </c>
      <c r="R38" s="48">
        <v>90788</v>
      </c>
      <c r="S38" s="48">
        <v>114143</v>
      </c>
      <c r="T38" s="48">
        <v>114143</v>
      </c>
      <c r="U38" s="248"/>
      <c r="V38" s="48">
        <v>115697</v>
      </c>
      <c r="W38" s="48">
        <v>96818</v>
      </c>
      <c r="X38" s="48">
        <v>109525</v>
      </c>
      <c r="Y38" s="48">
        <v>117777</v>
      </c>
      <c r="Z38" s="48">
        <v>117777</v>
      </c>
      <c r="AB38" s="48">
        <v>127852</v>
      </c>
      <c r="AC38" s="48">
        <v>96103</v>
      </c>
      <c r="AD38" s="48">
        <v>111947</v>
      </c>
      <c r="AE38" s="48">
        <v>138455</v>
      </c>
      <c r="AG38" s="48">
        <v>152543</v>
      </c>
      <c r="AH38" s="48">
        <v>131551</v>
      </c>
      <c r="AI38" s="48">
        <v>151962</v>
      </c>
      <c r="AJ38" s="48">
        <v>178458</v>
      </c>
      <c r="AL38" s="48">
        <v>185332</v>
      </c>
      <c r="AM38" s="48">
        <v>190259</v>
      </c>
      <c r="AN38" s="48">
        <v>215361</v>
      </c>
      <c r="AO38" s="48">
        <v>255126</v>
      </c>
      <c r="AQ38" s="48">
        <v>281599</v>
      </c>
      <c r="AR38" s="48">
        <v>274170</v>
      </c>
      <c r="AS38" s="48">
        <v>325322</v>
      </c>
      <c r="AT38" s="48">
        <v>387025</v>
      </c>
      <c r="AV38" s="48">
        <v>430430</v>
      </c>
      <c r="AW38" s="48">
        <v>441135</v>
      </c>
      <c r="AX38" s="244">
        <v>490063</v>
      </c>
      <c r="AY38" s="244">
        <v>522436</v>
      </c>
      <c r="BA38" s="48">
        <v>536829</v>
      </c>
      <c r="BB38" s="48">
        <v>495481</v>
      </c>
      <c r="BC38" s="244">
        <v>516233</v>
      </c>
      <c r="BD38" s="244">
        <v>556244</v>
      </c>
      <c r="BF38" s="48">
        <v>572915</v>
      </c>
      <c r="BG38" s="48">
        <v>529755</v>
      </c>
      <c r="BH38" s="48">
        <v>607948</v>
      </c>
      <c r="BI38" s="48">
        <v>652892</v>
      </c>
      <c r="BK38" s="48">
        <v>662902</v>
      </c>
      <c r="BL38" s="48">
        <v>564477</v>
      </c>
      <c r="BM38" s="48">
        <v>662155.42944267904</v>
      </c>
      <c r="BN38" s="48">
        <v>531423.27924611303</v>
      </c>
      <c r="BP38" s="48">
        <v>514550.91306971834</v>
      </c>
      <c r="BS38" s="48"/>
    </row>
    <row r="39" spans="2:16384" s="101" customFormat="1" ht="11.4" customHeight="1" x14ac:dyDescent="0.3">
      <c r="B39" s="267" t="s">
        <v>131</v>
      </c>
      <c r="C39" s="254"/>
      <c r="D39" s="167">
        <v>70094</v>
      </c>
      <c r="E39" s="127"/>
      <c r="F39" s="167">
        <v>257294</v>
      </c>
      <c r="G39" s="167">
        <f>SUM(G34:G38)</f>
        <v>260885</v>
      </c>
      <c r="H39" s="167">
        <f>SUM(H34:H38)</f>
        <v>228884.15943785832</v>
      </c>
      <c r="I39" s="167">
        <v>234051</v>
      </c>
      <c r="J39" s="127"/>
      <c r="K39" s="167">
        <v>235516</v>
      </c>
      <c r="L39" s="167">
        <v>348142</v>
      </c>
      <c r="M39" s="167">
        <f>SUM(M34:M38)</f>
        <v>342258</v>
      </c>
      <c r="N39" s="167">
        <f>SUM(N34:N38)</f>
        <v>341903</v>
      </c>
      <c r="O39" s="255"/>
      <c r="P39" s="167">
        <f>SUM(P34:P38)</f>
        <v>349672</v>
      </c>
      <c r="Q39" s="167">
        <f>SUM(Q34:Q38)</f>
        <v>352600</v>
      </c>
      <c r="R39" s="167">
        <f>SUM(R34:R38)</f>
        <v>366949</v>
      </c>
      <c r="S39" s="167">
        <f>SUM(S34:S38)</f>
        <v>392258</v>
      </c>
      <c r="T39" s="167">
        <f>SUM(T34:T38)</f>
        <v>392258</v>
      </c>
      <c r="U39" s="255"/>
      <c r="V39" s="167">
        <f>SUM(V34:V38)</f>
        <v>395462.60000000003</v>
      </c>
      <c r="W39" s="167">
        <f>SUM(W34:W38)</f>
        <v>378737</v>
      </c>
      <c r="X39" s="167">
        <f>SUM(X34:X38)</f>
        <v>389578</v>
      </c>
      <c r="Y39" s="167">
        <f>SUM(Y34:Y38)</f>
        <v>400449</v>
      </c>
      <c r="Z39" s="167">
        <f>SUM(Z34:Z38)</f>
        <v>400449</v>
      </c>
      <c r="AB39" s="167">
        <f>SUM(AB34:AB38)</f>
        <v>411020</v>
      </c>
      <c r="AC39" s="167">
        <f>SUM(AC34:AC38)</f>
        <v>403613</v>
      </c>
      <c r="AD39" s="167">
        <f>SUM(AD34:AD38)</f>
        <v>429874</v>
      </c>
      <c r="AE39" s="167">
        <f>SUM(AE34:AE38)</f>
        <v>457080</v>
      </c>
      <c r="AG39" s="167">
        <f>SUM(AG34:AG38)</f>
        <v>472176.45</v>
      </c>
      <c r="AH39" s="167">
        <f>SUM(AH34:AH38)</f>
        <v>452250</v>
      </c>
      <c r="AI39" s="167">
        <f>SUM(AI34:AI38)</f>
        <v>473589</v>
      </c>
      <c r="AJ39" s="167">
        <f>SUM(AJ34:AJ38)</f>
        <v>500881</v>
      </c>
      <c r="AL39" s="167">
        <f>SUM(AL34:AL38)</f>
        <v>509062</v>
      </c>
      <c r="AM39" s="167">
        <f>SUM(AM34:AM38)</f>
        <v>519689</v>
      </c>
      <c r="AN39" s="167">
        <f>SUM(AN34:AN38)</f>
        <v>546074</v>
      </c>
      <c r="AO39" s="167">
        <f>SUM(AO34:AO38)</f>
        <v>586658</v>
      </c>
      <c r="AQ39" s="167">
        <f>SUM(AQ34:AQ38)</f>
        <v>615401</v>
      </c>
      <c r="AR39" s="167">
        <f>SUM(AR34:AR38)</f>
        <v>613188.09548000002</v>
      </c>
      <c r="AS39" s="167">
        <f>SUM(AS34:AS38)</f>
        <v>667929.09351999999</v>
      </c>
      <c r="AT39" s="167">
        <f>SUM(AT34:AT38)</f>
        <v>728744</v>
      </c>
      <c r="AV39" s="167">
        <f>SUM(AV34:AV38)</f>
        <v>772099</v>
      </c>
      <c r="AW39" s="167">
        <f>SUM(AW34:AW38)</f>
        <v>779761</v>
      </c>
      <c r="AX39" s="167">
        <f>SUM(AX34:AX38)</f>
        <v>829720</v>
      </c>
      <c r="AY39" s="167">
        <v>870031</v>
      </c>
      <c r="BA39" s="167">
        <v>902018</v>
      </c>
      <c r="BB39" s="167">
        <v>848521</v>
      </c>
      <c r="BC39" s="167">
        <v>860350</v>
      </c>
      <c r="BD39" s="167">
        <v>880725</v>
      </c>
      <c r="BF39" s="167">
        <f>SUM(BF34:BF38)</f>
        <v>891634</v>
      </c>
      <c r="BG39" s="167">
        <f>SUM(BG34:BG38)</f>
        <v>851732</v>
      </c>
      <c r="BH39" s="167">
        <f>SUM(BH34:BH38)</f>
        <v>930134</v>
      </c>
      <c r="BI39" s="167">
        <f>SUM(BI34:BI38)</f>
        <v>969229</v>
      </c>
      <c r="BJ39" s="22"/>
      <c r="BK39" s="167">
        <f>SUM(BK34:BK38)</f>
        <v>978257</v>
      </c>
      <c r="BL39" s="167">
        <f>SUM(BL34:BL38)</f>
        <v>898732</v>
      </c>
      <c r="BM39" s="167">
        <f>SUM(BM34:BM38)</f>
        <v>1015049.9811893981</v>
      </c>
      <c r="BN39" s="167">
        <f>SUM(BN34:BN38)</f>
        <v>872273.964804349</v>
      </c>
      <c r="BO39" s="22"/>
      <c r="BP39" s="167">
        <f>SUM(BP34:BP38)</f>
        <v>872544.60656577139</v>
      </c>
      <c r="BQ39" s="22"/>
      <c r="BR39" s="22"/>
      <c r="BS39" s="48"/>
      <c r="BT39"/>
      <c r="XFD39" s="22"/>
    </row>
    <row r="40" spans="2:16384" ht="11.4" customHeight="1" x14ac:dyDescent="0.3">
      <c r="B40" s="268" t="s">
        <v>66</v>
      </c>
      <c r="C40" s="269"/>
      <c r="D40" s="270">
        <v>3028</v>
      </c>
      <c r="E40" s="26"/>
      <c r="F40" s="270">
        <v>3034</v>
      </c>
      <c r="G40" s="270">
        <v>3092</v>
      </c>
      <c r="H40" s="270">
        <v>11437.288193299999</v>
      </c>
      <c r="I40" s="270">
        <v>11544</v>
      </c>
      <c r="J40" s="26"/>
      <c r="K40" s="270">
        <v>11839</v>
      </c>
      <c r="L40" s="270">
        <v>11358</v>
      </c>
      <c r="M40" s="270">
        <v>11810</v>
      </c>
      <c r="N40" s="270">
        <v>15676</v>
      </c>
      <c r="O40" s="237"/>
      <c r="P40" s="270">
        <v>15957</v>
      </c>
      <c r="Q40" s="270">
        <v>16031</v>
      </c>
      <c r="R40" s="270">
        <v>16702</v>
      </c>
      <c r="S40" s="270">
        <v>16467</v>
      </c>
      <c r="T40" s="270">
        <v>16467</v>
      </c>
      <c r="U40" s="237"/>
      <c r="V40" s="270">
        <v>17895</v>
      </c>
      <c r="W40" s="270">
        <v>16280</v>
      </c>
      <c r="X40" s="270">
        <v>17156</v>
      </c>
      <c r="Y40" s="270">
        <v>19479</v>
      </c>
      <c r="Z40" s="270">
        <v>19479</v>
      </c>
      <c r="AB40" s="270">
        <v>5957</v>
      </c>
      <c r="AC40" s="270">
        <v>6520</v>
      </c>
      <c r="AD40" s="270">
        <v>3327</v>
      </c>
      <c r="AE40" s="270">
        <v>10680</v>
      </c>
      <c r="AG40" s="270">
        <v>10959.59103378597</v>
      </c>
      <c r="AH40" s="270">
        <v>10817</v>
      </c>
      <c r="AI40" s="270">
        <v>11843</v>
      </c>
      <c r="AJ40" s="270">
        <v>12246</v>
      </c>
      <c r="AL40" s="270">
        <v>12621</v>
      </c>
      <c r="AM40" s="270">
        <v>11031</v>
      </c>
      <c r="AN40" s="270">
        <v>12484</v>
      </c>
      <c r="AO40" s="270">
        <v>11036</v>
      </c>
      <c r="AQ40" s="270">
        <v>11851</v>
      </c>
      <c r="AR40" s="270">
        <v>12519</v>
      </c>
      <c r="AS40" s="270">
        <v>13335</v>
      </c>
      <c r="AT40" s="270">
        <v>14568</v>
      </c>
      <c r="AU40" s="26"/>
      <c r="AV40" s="270">
        <v>16265</v>
      </c>
      <c r="AW40" s="270">
        <v>18019</v>
      </c>
      <c r="AX40" s="271">
        <v>33152</v>
      </c>
      <c r="AY40" s="271">
        <v>52838</v>
      </c>
      <c r="AZ40" s="26"/>
      <c r="BA40" s="270">
        <v>54754</v>
      </c>
      <c r="BB40" s="270">
        <v>56450</v>
      </c>
      <c r="BC40" s="271">
        <v>32757</v>
      </c>
      <c r="BD40" s="271">
        <v>35101</v>
      </c>
      <c r="BF40" s="270">
        <v>37457</v>
      </c>
      <c r="BG40" s="270">
        <v>39790</v>
      </c>
      <c r="BH40" s="270">
        <v>42233</v>
      </c>
      <c r="BI40" s="270">
        <v>43216</v>
      </c>
      <c r="BK40" s="270">
        <v>45623</v>
      </c>
      <c r="BL40" s="270">
        <v>47441</v>
      </c>
      <c r="BM40" s="270">
        <v>51622.22171546</v>
      </c>
      <c r="BN40" s="270">
        <v>55260.874128208998</v>
      </c>
      <c r="BP40" s="48">
        <v>57507.228893760999</v>
      </c>
      <c r="BS40" s="48"/>
    </row>
    <row r="41" spans="2:16384" s="101" customFormat="1" ht="11.4" customHeight="1" x14ac:dyDescent="0.3">
      <c r="B41" s="272" t="s">
        <v>132</v>
      </c>
      <c r="C41" s="269"/>
      <c r="D41" s="125">
        <v>73122</v>
      </c>
      <c r="E41" s="127"/>
      <c r="F41" s="125">
        <v>260328</v>
      </c>
      <c r="G41" s="125">
        <f>SUM(G39:G40)</f>
        <v>263977</v>
      </c>
      <c r="H41" s="125">
        <f>SUM(H39:H40)</f>
        <v>240321.44763115831</v>
      </c>
      <c r="I41" s="125">
        <v>245595</v>
      </c>
      <c r="J41" s="127"/>
      <c r="K41" s="125">
        <v>247355</v>
      </c>
      <c r="L41" s="125">
        <v>359500</v>
      </c>
      <c r="M41" s="125">
        <f>SUM(M39:M40)</f>
        <v>354068</v>
      </c>
      <c r="N41" s="125">
        <f>SUM(N39:N40)</f>
        <v>357579</v>
      </c>
      <c r="O41" s="273"/>
      <c r="P41" s="125">
        <f>SUM(P39:P40)</f>
        <v>365629</v>
      </c>
      <c r="Q41" s="125">
        <f>SUM(Q39:Q40)</f>
        <v>368631</v>
      </c>
      <c r="R41" s="125">
        <f>SUM(R39:R40)</f>
        <v>383651</v>
      </c>
      <c r="S41" s="125">
        <f>SUM(S39:S40)</f>
        <v>408725</v>
      </c>
      <c r="T41" s="125">
        <f>SUM(T39:T40)</f>
        <v>408725</v>
      </c>
      <c r="U41" s="273"/>
      <c r="V41" s="125">
        <f>SUM(V39:V40)</f>
        <v>413357.60000000003</v>
      </c>
      <c r="W41" s="125">
        <f>SUM(W39:W40)</f>
        <v>395017</v>
      </c>
      <c r="X41" s="125">
        <f>SUM(X39:X40)</f>
        <v>406734</v>
      </c>
      <c r="Y41" s="125">
        <f>SUM(Y39:Y40)</f>
        <v>419928</v>
      </c>
      <c r="Z41" s="125">
        <f>SUM(Z39:Z40)</f>
        <v>419928</v>
      </c>
      <c r="AB41" s="125">
        <f>SUM(AB39:AB40)</f>
        <v>416977</v>
      </c>
      <c r="AC41" s="125">
        <f>SUM(AC39:AC40)</f>
        <v>410133</v>
      </c>
      <c r="AD41" s="125">
        <f>SUM(AD39:AD40)</f>
        <v>433201</v>
      </c>
      <c r="AE41" s="125">
        <f>SUM(AE39:AE40)</f>
        <v>467760</v>
      </c>
      <c r="AG41" s="125">
        <f>SUM(AG39:AG40)</f>
        <v>483136.04103378596</v>
      </c>
      <c r="AH41" s="125">
        <f>SUM(AH39:AH40)</f>
        <v>463067</v>
      </c>
      <c r="AI41" s="125">
        <f>SUM(AI39:AI40)</f>
        <v>485432</v>
      </c>
      <c r="AJ41" s="125">
        <f>SUM(AJ39:AJ40)</f>
        <v>513127</v>
      </c>
      <c r="AL41" s="125">
        <f>SUM(AL39:AL40)</f>
        <v>521683</v>
      </c>
      <c r="AM41" s="125">
        <f>SUM(AM39:AM40)</f>
        <v>530720</v>
      </c>
      <c r="AN41" s="125">
        <f>SUM(AN39:AN40)</f>
        <v>558558</v>
      </c>
      <c r="AO41" s="125">
        <f>SUM(AO39:AO40)</f>
        <v>597694</v>
      </c>
      <c r="AQ41" s="125">
        <f>SUM(AQ39:AQ40)</f>
        <v>627252</v>
      </c>
      <c r="AR41" s="125">
        <f>SUM(AR39:AR40)</f>
        <v>625707.09548000002</v>
      </c>
      <c r="AS41" s="125">
        <f>SUM(AS39:AS40)</f>
        <v>681264.09351999999</v>
      </c>
      <c r="AT41" s="125">
        <f>SUM(AT39:AT40)</f>
        <v>743312</v>
      </c>
      <c r="AV41" s="125">
        <f>SUM(AV39:AV40)</f>
        <v>788364</v>
      </c>
      <c r="AW41" s="125">
        <f>SUM(AW39:AW40)</f>
        <v>797780</v>
      </c>
      <c r="AX41" s="125">
        <f>SUM(AX39:AX40)</f>
        <v>862872</v>
      </c>
      <c r="AY41" s="125">
        <v>922869</v>
      </c>
      <c r="BA41" s="125">
        <v>956772</v>
      </c>
      <c r="BB41" s="125">
        <v>904971</v>
      </c>
      <c r="BC41" s="125">
        <v>893107</v>
      </c>
      <c r="BD41" s="125">
        <v>915826</v>
      </c>
      <c r="BF41" s="125">
        <f>SUM(BF39:BF40)</f>
        <v>929091</v>
      </c>
      <c r="BG41" s="125">
        <f>SUM(BG39:BG40)</f>
        <v>891522</v>
      </c>
      <c r="BH41" s="125">
        <f>SUM(BH39:BH40)</f>
        <v>972367</v>
      </c>
      <c r="BI41" s="125">
        <f>SUM(BI39:BI40)</f>
        <v>1012445</v>
      </c>
      <c r="BJ41" s="22"/>
      <c r="BK41" s="125">
        <f>SUM(BK39:BK40)</f>
        <v>1023880</v>
      </c>
      <c r="BL41" s="125">
        <f>SUM(BL39:BL40)</f>
        <v>946173</v>
      </c>
      <c r="BM41" s="125">
        <f>SUM(BM39:BM40)</f>
        <v>1066672.2029048582</v>
      </c>
      <c r="BN41" s="125">
        <f>SUM(BN39:BN40)</f>
        <v>927534.83893255796</v>
      </c>
      <c r="BO41" s="22"/>
      <c r="BP41" s="125">
        <f>SUM(BP39:BP40)</f>
        <v>930051.83545953245</v>
      </c>
      <c r="BQ41" s="22"/>
      <c r="BR41" s="22"/>
      <c r="BS41" s="48"/>
      <c r="BT41"/>
      <c r="XFD41" s="22"/>
    </row>
    <row r="42" spans="2:16384" ht="11.4" customHeight="1" x14ac:dyDescent="0.3">
      <c r="B42" s="242" t="s">
        <v>133</v>
      </c>
      <c r="C42" s="243"/>
      <c r="D42" s="258"/>
      <c r="E42" s="26"/>
      <c r="F42" s="258"/>
      <c r="G42" s="258"/>
      <c r="H42" s="258"/>
      <c r="I42" s="258"/>
      <c r="J42" s="26"/>
      <c r="K42" s="258"/>
      <c r="L42" s="258"/>
      <c r="M42" s="258"/>
      <c r="N42" s="258"/>
      <c r="O42" s="237"/>
      <c r="P42" s="258"/>
      <c r="Q42" s="258"/>
      <c r="R42" s="258"/>
      <c r="S42" s="258"/>
      <c r="T42" s="258"/>
      <c r="U42" s="237"/>
      <c r="V42" s="258"/>
      <c r="W42" s="258"/>
      <c r="X42" s="258"/>
      <c r="Y42" s="258"/>
      <c r="Z42" s="258"/>
      <c r="AB42" s="258"/>
      <c r="AC42" s="258"/>
      <c r="AD42" s="258"/>
      <c r="AE42" s="258"/>
      <c r="AG42" s="258"/>
      <c r="AH42" s="258"/>
      <c r="AI42" s="258"/>
      <c r="AJ42" s="258"/>
      <c r="AL42" s="258"/>
      <c r="AM42" s="258"/>
      <c r="AN42" s="258"/>
      <c r="AO42" s="258"/>
      <c r="AQ42" s="258"/>
      <c r="AR42" s="258"/>
      <c r="AS42" s="258"/>
      <c r="AT42" s="258"/>
      <c r="AV42" s="258"/>
      <c r="AW42" s="258"/>
      <c r="AX42" s="259"/>
      <c r="AY42" s="259"/>
      <c r="BA42" s="258"/>
      <c r="BB42" s="258"/>
      <c r="BC42" s="259"/>
      <c r="BD42" s="259"/>
      <c r="BF42" s="258"/>
      <c r="BG42" s="258"/>
      <c r="BH42" s="258"/>
      <c r="BI42" s="258"/>
      <c r="BK42" s="258"/>
      <c r="BL42" s="258"/>
      <c r="BM42" s="258"/>
      <c r="BN42" s="258"/>
      <c r="BP42" s="258"/>
      <c r="BS42" s="24"/>
    </row>
    <row r="43" spans="2:16384" ht="11.4" customHeight="1" x14ac:dyDescent="0.3">
      <c r="B43" s="162" t="s">
        <v>134</v>
      </c>
      <c r="C43" s="240"/>
      <c r="D43" s="48">
        <v>318</v>
      </c>
      <c r="E43" s="26"/>
      <c r="F43" s="48">
        <v>154898</v>
      </c>
      <c r="G43" s="48">
        <v>157265</v>
      </c>
      <c r="H43" s="48">
        <v>150397.8791209175</v>
      </c>
      <c r="I43" s="48">
        <v>200635</v>
      </c>
      <c r="J43" s="26"/>
      <c r="K43" s="48">
        <v>187463</v>
      </c>
      <c r="L43" s="48">
        <v>157216</v>
      </c>
      <c r="M43" s="48">
        <v>150887</v>
      </c>
      <c r="N43" s="48">
        <v>192682</v>
      </c>
      <c r="O43" s="245"/>
      <c r="P43" s="48">
        <f>185924-P44</f>
        <v>185680</v>
      </c>
      <c r="Q43" s="48">
        <f>191586-Q44</f>
        <v>190860</v>
      </c>
      <c r="R43" s="48">
        <f>185180-R44</f>
        <v>184496</v>
      </c>
      <c r="S43" s="48">
        <f>174572-S44</f>
        <v>174018</v>
      </c>
      <c r="T43" s="48">
        <f>174572-T44</f>
        <v>174018</v>
      </c>
      <c r="U43" s="245"/>
      <c r="V43" s="48">
        <f>164097-V44</f>
        <v>163580</v>
      </c>
      <c r="W43" s="48">
        <f>180007-W44</f>
        <v>179361</v>
      </c>
      <c r="X43" s="48">
        <f>177115-X44</f>
        <v>174853</v>
      </c>
      <c r="Y43" s="48">
        <f>203507-Y44</f>
        <v>201336</v>
      </c>
      <c r="Z43" s="48">
        <f>203507-Z44</f>
        <v>201336</v>
      </c>
      <c r="AB43" s="48">
        <f>285698-AB44</f>
        <v>283766</v>
      </c>
      <c r="AC43" s="48">
        <f>281319-AC44</f>
        <v>279595</v>
      </c>
      <c r="AD43" s="48">
        <f>285294-AD44</f>
        <v>283407</v>
      </c>
      <c r="AE43" s="48">
        <v>335098</v>
      </c>
      <c r="AG43" s="48">
        <f>332481-1824</f>
        <v>330657</v>
      </c>
      <c r="AH43" s="48">
        <v>325627</v>
      </c>
      <c r="AI43" s="48">
        <v>320776</v>
      </c>
      <c r="AJ43" s="48">
        <v>311208</v>
      </c>
      <c r="AL43" s="48">
        <v>304134</v>
      </c>
      <c r="AM43" s="48">
        <v>332319</v>
      </c>
      <c r="AN43" s="48">
        <v>327319</v>
      </c>
      <c r="AO43" s="48">
        <v>320762</v>
      </c>
      <c r="AQ43" s="274">
        <v>317607</v>
      </c>
      <c r="AR43" s="274">
        <v>217152</v>
      </c>
      <c r="AS43" s="274">
        <v>212221</v>
      </c>
      <c r="AT43" s="274">
        <v>202321</v>
      </c>
      <c r="AV43" s="274">
        <v>193107</v>
      </c>
      <c r="AW43" s="274">
        <v>183113</v>
      </c>
      <c r="AX43" s="275">
        <v>178215</v>
      </c>
      <c r="AY43" s="275">
        <v>521119</v>
      </c>
      <c r="BA43" s="274">
        <v>552547</v>
      </c>
      <c r="BB43" s="48">
        <v>526177</v>
      </c>
      <c r="BC43" s="275">
        <v>557802</v>
      </c>
      <c r="BD43" s="275">
        <v>534160</v>
      </c>
      <c r="BF43" s="274">
        <v>620156</v>
      </c>
      <c r="BG43" s="274">
        <v>608641</v>
      </c>
      <c r="BH43" s="274">
        <v>597225</v>
      </c>
      <c r="BI43" s="274">
        <v>637015</v>
      </c>
      <c r="BK43" s="274">
        <v>724056</v>
      </c>
      <c r="BL43" s="274">
        <v>1740072</v>
      </c>
      <c r="BM43" s="274">
        <v>1713203.0142528999</v>
      </c>
      <c r="BN43" s="274">
        <v>1712988.7424930001</v>
      </c>
      <c r="BP43" s="48">
        <v>1680502.0121310996</v>
      </c>
      <c r="BS43" s="274"/>
    </row>
    <row r="44" spans="2:16384" ht="11.4" customHeight="1" x14ac:dyDescent="0.3">
      <c r="B44" s="162" t="s">
        <v>135</v>
      </c>
      <c r="C44" s="240"/>
      <c r="D44" s="48"/>
      <c r="E44" s="26"/>
      <c r="F44" s="48"/>
      <c r="G44" s="48"/>
      <c r="H44" s="48"/>
      <c r="I44" s="48"/>
      <c r="J44" s="26"/>
      <c r="K44" s="48"/>
      <c r="L44" s="48"/>
      <c r="M44" s="48"/>
      <c r="N44" s="48"/>
      <c r="O44" s="245"/>
      <c r="P44" s="48">
        <v>244</v>
      </c>
      <c r="Q44" s="48">
        <v>726</v>
      </c>
      <c r="R44" s="48">
        <v>684</v>
      </c>
      <c r="S44" s="48">
        <v>554</v>
      </c>
      <c r="T44" s="48">
        <v>554</v>
      </c>
      <c r="U44" s="245"/>
      <c r="V44" s="48">
        <v>517</v>
      </c>
      <c r="W44" s="48">
        <v>646</v>
      </c>
      <c r="X44" s="48">
        <v>2262</v>
      </c>
      <c r="Y44" s="48">
        <v>2171</v>
      </c>
      <c r="Z44" s="48">
        <v>2171</v>
      </c>
      <c r="AB44" s="48">
        <v>1932</v>
      </c>
      <c r="AC44" s="48">
        <v>1724</v>
      </c>
      <c r="AD44" s="48">
        <v>1887</v>
      </c>
      <c r="AE44" s="48">
        <v>2122</v>
      </c>
      <c r="AG44" s="48">
        <f>19457+1824</f>
        <v>21281</v>
      </c>
      <c r="AH44" s="48">
        <v>20053</v>
      </c>
      <c r="AI44" s="48">
        <v>18183</v>
      </c>
      <c r="AJ44" s="48">
        <v>46845</v>
      </c>
      <c r="AL44" s="48">
        <v>54728</v>
      </c>
      <c r="AM44" s="48">
        <v>62664</v>
      </c>
      <c r="AN44" s="48">
        <v>59901</v>
      </c>
      <c r="AO44" s="48">
        <v>58705</v>
      </c>
      <c r="AQ44" s="48">
        <v>56769</v>
      </c>
      <c r="AR44" s="48">
        <v>52122</v>
      </c>
      <c r="AS44" s="48">
        <v>50565</v>
      </c>
      <c r="AT44" s="48">
        <v>46099</v>
      </c>
      <c r="AV44" s="48">
        <v>44766</v>
      </c>
      <c r="AW44" s="48">
        <v>43816</v>
      </c>
      <c r="AX44" s="244">
        <v>48498</v>
      </c>
      <c r="AY44" s="244">
        <v>48060</v>
      </c>
      <c r="BA44" s="48">
        <v>45363</v>
      </c>
      <c r="BB44" s="48">
        <v>40542</v>
      </c>
      <c r="BC44" s="244">
        <v>38488</v>
      </c>
      <c r="BD44" s="244">
        <v>35384</v>
      </c>
      <c r="BF44" s="48">
        <v>33276</v>
      </c>
      <c r="BG44" s="48">
        <v>28055</v>
      </c>
      <c r="BH44" s="48">
        <v>24445</v>
      </c>
      <c r="BI44" s="48">
        <v>17830</v>
      </c>
      <c r="BK44" s="274">
        <v>28281</v>
      </c>
      <c r="BL44" s="274">
        <v>48895</v>
      </c>
      <c r="BM44" s="48">
        <v>74385.432819979003</v>
      </c>
      <c r="BN44" s="48">
        <v>65242.289549978996</v>
      </c>
      <c r="BP44" s="48">
        <v>56961.597180000004</v>
      </c>
      <c r="BS44" s="274"/>
    </row>
    <row r="45" spans="2:16384" ht="11.4" customHeight="1" x14ac:dyDescent="0.3">
      <c r="B45" s="162" t="s">
        <v>136</v>
      </c>
      <c r="C45" s="240"/>
      <c r="D45" s="251" t="s">
        <v>107</v>
      </c>
      <c r="E45" s="26"/>
      <c r="F45" s="251" t="s">
        <v>107</v>
      </c>
      <c r="G45" s="251" t="s">
        <v>107</v>
      </c>
      <c r="H45" s="48">
        <v>39573.2913448416</v>
      </c>
      <c r="I45" s="48">
        <v>39166</v>
      </c>
      <c r="J45" s="26"/>
      <c r="K45" s="48">
        <v>35930</v>
      </c>
      <c r="L45" s="48">
        <v>49141</v>
      </c>
      <c r="M45" s="48">
        <v>60034</v>
      </c>
      <c r="N45" s="48">
        <f>75666+1194</f>
        <v>76860</v>
      </c>
      <c r="O45" s="237"/>
      <c r="P45" s="48">
        <f>86328+1187</f>
        <v>87515</v>
      </c>
      <c r="Q45" s="48">
        <f>99837+1109</f>
        <v>100946</v>
      </c>
      <c r="R45" s="48">
        <f>100825+991</f>
        <v>101816</v>
      </c>
      <c r="S45" s="48">
        <f>143688+879</f>
        <v>144567</v>
      </c>
      <c r="T45" s="48">
        <f>143688+879</f>
        <v>144567</v>
      </c>
      <c r="U45" s="237"/>
      <c r="V45" s="48">
        <f>143466+765</f>
        <v>144231</v>
      </c>
      <c r="W45" s="48">
        <f>145119+652</f>
        <v>145771</v>
      </c>
      <c r="X45" s="48">
        <f>89806+386</f>
        <v>90192</v>
      </c>
      <c r="Y45" s="48">
        <v>92906</v>
      </c>
      <c r="Z45" s="48">
        <v>92906</v>
      </c>
      <c r="AB45" s="48">
        <v>29686</v>
      </c>
      <c r="AC45" s="48">
        <v>36296</v>
      </c>
      <c r="AD45" s="48">
        <v>29369</v>
      </c>
      <c r="AE45" s="48">
        <v>49626</v>
      </c>
      <c r="AG45" s="48">
        <v>46442</v>
      </c>
      <c r="AH45" s="48">
        <v>41762</v>
      </c>
      <c r="AI45" s="48">
        <v>42203</v>
      </c>
      <c r="AJ45" s="48">
        <v>44376</v>
      </c>
      <c r="AL45" s="48">
        <v>41130</v>
      </c>
      <c r="AM45" s="48">
        <v>33007</v>
      </c>
      <c r="AN45" s="48">
        <v>27440</v>
      </c>
      <c r="AO45" s="48">
        <v>24022</v>
      </c>
      <c r="AQ45" s="48">
        <v>19682</v>
      </c>
      <c r="AR45" s="48">
        <v>11968</v>
      </c>
      <c r="AS45" s="48">
        <v>12070</v>
      </c>
      <c r="AT45" s="48">
        <v>12473</v>
      </c>
      <c r="AV45" s="48">
        <v>5760</v>
      </c>
      <c r="AW45" s="48">
        <v>5787</v>
      </c>
      <c r="AX45" s="244">
        <v>5834</v>
      </c>
      <c r="AY45" s="244">
        <v>6092</v>
      </c>
      <c r="BA45" s="48">
        <v>1929</v>
      </c>
      <c r="BB45" s="48">
        <v>1841</v>
      </c>
      <c r="BC45" s="244">
        <v>1845</v>
      </c>
      <c r="BD45" s="244">
        <v>4157</v>
      </c>
      <c r="BF45" s="48">
        <v>3051</v>
      </c>
      <c r="BG45" s="48">
        <v>8600</v>
      </c>
      <c r="BH45" s="48">
        <v>12601</v>
      </c>
      <c r="BI45" s="48">
        <v>11924</v>
      </c>
      <c r="BK45" s="274">
        <v>10868</v>
      </c>
      <c r="BL45" s="274">
        <v>14691</v>
      </c>
      <c r="BM45" s="48">
        <v>36941.865579999998</v>
      </c>
      <c r="BN45" s="48">
        <v>28882.812379999999</v>
      </c>
      <c r="BP45" s="48">
        <v>30872.980450000003</v>
      </c>
      <c r="BS45" s="274"/>
    </row>
    <row r="46" spans="2:16384" ht="11.4" customHeight="1" x14ac:dyDescent="0.3">
      <c r="B46" s="162" t="s">
        <v>137</v>
      </c>
      <c r="C46" s="240"/>
      <c r="D46" s="251" t="s">
        <v>107</v>
      </c>
      <c r="E46" s="26"/>
      <c r="F46" s="251" t="s">
        <v>107</v>
      </c>
      <c r="G46" s="251" t="s">
        <v>107</v>
      </c>
      <c r="H46" s="251" t="s">
        <v>107</v>
      </c>
      <c r="I46" s="251" t="s">
        <v>107</v>
      </c>
      <c r="J46" s="26"/>
      <c r="K46" s="251" t="s">
        <v>107</v>
      </c>
      <c r="L46" s="251" t="s">
        <v>107</v>
      </c>
      <c r="M46" s="251" t="s">
        <v>107</v>
      </c>
      <c r="N46" s="48"/>
      <c r="O46" s="237"/>
      <c r="P46" s="48"/>
      <c r="Q46" s="48"/>
      <c r="R46" s="48"/>
      <c r="S46" s="48"/>
      <c r="T46" s="48"/>
      <c r="U46" s="237"/>
      <c r="V46" s="48"/>
      <c r="W46" s="48"/>
      <c r="X46" s="48"/>
      <c r="Y46" s="48"/>
      <c r="Z46" s="48"/>
      <c r="AB46" s="48"/>
      <c r="AC46" s="48"/>
      <c r="AD46" s="48"/>
      <c r="AE46" s="48"/>
      <c r="AG46" s="48"/>
      <c r="AH46" s="48"/>
      <c r="AI46" s="48"/>
      <c r="AJ46" s="48"/>
      <c r="AL46" s="48"/>
      <c r="AM46" s="48"/>
      <c r="AN46" s="48"/>
      <c r="AO46" s="48"/>
      <c r="AQ46" s="48"/>
      <c r="AR46" s="48"/>
      <c r="AS46" s="48"/>
      <c r="AT46" s="48"/>
      <c r="AV46" s="48"/>
      <c r="AW46" s="48"/>
      <c r="AX46" s="244">
        <v>732</v>
      </c>
      <c r="AY46" s="244">
        <v>998</v>
      </c>
      <c r="BA46" s="48">
        <v>998</v>
      </c>
      <c r="BB46" s="48">
        <v>998</v>
      </c>
      <c r="BC46" s="244">
        <v>998</v>
      </c>
      <c r="BD46" s="244">
        <v>1445</v>
      </c>
      <c r="BF46" s="48">
        <v>1445</v>
      </c>
      <c r="BG46" s="48">
        <v>1445</v>
      </c>
      <c r="BH46" s="48">
        <v>1445</v>
      </c>
      <c r="BI46" s="48">
        <v>896</v>
      </c>
      <c r="BK46" s="274">
        <v>896</v>
      </c>
      <c r="BL46" s="274">
        <v>981</v>
      </c>
      <c r="BM46" s="48">
        <v>980.72595999999999</v>
      </c>
      <c r="BN46" s="48">
        <v>1022.91117</v>
      </c>
      <c r="BP46" s="48">
        <v>1022.9111700000001</v>
      </c>
      <c r="BS46" s="274"/>
    </row>
    <row r="47" spans="2:16384" ht="11.4" customHeight="1" x14ac:dyDescent="0.3">
      <c r="B47" s="162" t="s">
        <v>138</v>
      </c>
      <c r="C47" s="240"/>
      <c r="D47" s="48">
        <v>1009</v>
      </c>
      <c r="E47" s="26"/>
      <c r="F47" s="48">
        <v>46727</v>
      </c>
      <c r="G47" s="48">
        <v>45197</v>
      </c>
      <c r="H47" s="48">
        <v>54772.793336352748</v>
      </c>
      <c r="I47" s="48">
        <v>7410</v>
      </c>
      <c r="J47" s="26"/>
      <c r="K47" s="48">
        <v>7038</v>
      </c>
      <c r="L47" s="48">
        <v>12616</v>
      </c>
      <c r="M47" s="48">
        <v>15444</v>
      </c>
      <c r="N47" s="48">
        <v>23884</v>
      </c>
      <c r="O47" s="237"/>
      <c r="P47" s="48">
        <v>26813</v>
      </c>
      <c r="Q47" s="48">
        <v>32257</v>
      </c>
      <c r="R47" s="48">
        <v>33267</v>
      </c>
      <c r="S47" s="48">
        <v>10993</v>
      </c>
      <c r="T47" s="48">
        <v>10993</v>
      </c>
      <c r="U47" s="237"/>
      <c r="V47" s="48">
        <v>8369</v>
      </c>
      <c r="W47" s="48">
        <v>7359</v>
      </c>
      <c r="X47" s="48">
        <v>9812</v>
      </c>
      <c r="Y47" s="48">
        <v>10879</v>
      </c>
      <c r="Z47" s="48">
        <v>10879</v>
      </c>
      <c r="AB47" s="48">
        <v>11273</v>
      </c>
      <c r="AC47" s="48">
        <v>12108</v>
      </c>
      <c r="AD47" s="48">
        <v>10989</v>
      </c>
      <c r="AE47" s="48">
        <v>17719</v>
      </c>
      <c r="AG47" s="48">
        <v>17762.862941808708</v>
      </c>
      <c r="AH47" s="48">
        <v>16682</v>
      </c>
      <c r="AI47" s="48">
        <v>16338</v>
      </c>
      <c r="AJ47" s="48">
        <v>23676</v>
      </c>
      <c r="AL47" s="48">
        <v>25426</v>
      </c>
      <c r="AM47" s="48">
        <v>27949</v>
      </c>
      <c r="AN47" s="48">
        <v>32372</v>
      </c>
      <c r="AO47" s="48">
        <v>31469</v>
      </c>
      <c r="AQ47" s="48">
        <v>35284</v>
      </c>
      <c r="AR47" s="48">
        <f>38480+299</f>
        <v>38779</v>
      </c>
      <c r="AS47" s="48">
        <v>39725</v>
      </c>
      <c r="AT47" s="48">
        <v>40155</v>
      </c>
      <c r="AV47" s="48">
        <v>38149</v>
      </c>
      <c r="AW47" s="48">
        <v>42098</v>
      </c>
      <c r="AX47" s="244">
        <v>40853</v>
      </c>
      <c r="AY47" s="244">
        <v>65634</v>
      </c>
      <c r="BA47" s="48">
        <v>64573</v>
      </c>
      <c r="BB47" s="48">
        <v>60412</v>
      </c>
      <c r="BC47" s="244">
        <v>58501</v>
      </c>
      <c r="BD47" s="244">
        <v>58998</v>
      </c>
      <c r="BF47" s="48">
        <v>60449</v>
      </c>
      <c r="BG47" s="48">
        <v>55271</v>
      </c>
      <c r="BH47" s="48">
        <v>48036</v>
      </c>
      <c r="BI47" s="48">
        <v>61897</v>
      </c>
      <c r="BK47" s="274">
        <v>67578</v>
      </c>
      <c r="BL47" s="274">
        <v>256544</v>
      </c>
      <c r="BM47" s="48">
        <v>241890.34836894699</v>
      </c>
      <c r="BN47" s="48">
        <v>224361.34714474701</v>
      </c>
      <c r="BP47" s="48">
        <v>238588.82779164665</v>
      </c>
      <c r="BS47" s="274"/>
    </row>
    <row r="48" spans="2:16384" s="101" customFormat="1" ht="11.4" customHeight="1" x14ac:dyDescent="0.3">
      <c r="B48" s="253" t="s">
        <v>139</v>
      </c>
      <c r="C48" s="254"/>
      <c r="D48" s="167">
        <v>1327</v>
      </c>
      <c r="E48" s="127"/>
      <c r="F48" s="167">
        <v>201625</v>
      </c>
      <c r="G48" s="167">
        <f>SUM(G43:G47)</f>
        <v>202462</v>
      </c>
      <c r="H48" s="167">
        <f>SUM(H43:H47)</f>
        <v>244743.96380211183</v>
      </c>
      <c r="I48" s="167">
        <v>247211</v>
      </c>
      <c r="J48" s="127"/>
      <c r="K48" s="167">
        <v>230431</v>
      </c>
      <c r="L48" s="167">
        <v>218973</v>
      </c>
      <c r="M48" s="167">
        <f>SUM(M43:M47)</f>
        <v>226365</v>
      </c>
      <c r="N48" s="167">
        <f>SUM(N43:N47)</f>
        <v>293426</v>
      </c>
      <c r="O48" s="255"/>
      <c r="P48" s="167">
        <f>SUM(P43:P47)</f>
        <v>300252</v>
      </c>
      <c r="Q48" s="167">
        <f>SUM(Q43:Q47)</f>
        <v>324789</v>
      </c>
      <c r="R48" s="167">
        <f>SUM(R43:R47)</f>
        <v>320263</v>
      </c>
      <c r="S48" s="167">
        <f>SUM(S43:S47)</f>
        <v>330132</v>
      </c>
      <c r="T48" s="167">
        <f>SUM(T43:T47)</f>
        <v>330132</v>
      </c>
      <c r="U48" s="255"/>
      <c r="V48" s="167">
        <f>SUM(V43:V47)</f>
        <v>316697</v>
      </c>
      <c r="W48" s="167">
        <f>SUM(W43:W47)</f>
        <v>333137</v>
      </c>
      <c r="X48" s="167">
        <f>SUM(X43:X47)</f>
        <v>277119</v>
      </c>
      <c r="Y48" s="167">
        <f>SUM(Y43:Y47)</f>
        <v>307292</v>
      </c>
      <c r="Z48" s="167">
        <f>SUM(Z43:Z47)</f>
        <v>307292</v>
      </c>
      <c r="AB48" s="167">
        <f>SUM(AB43:AB47)</f>
        <v>326657</v>
      </c>
      <c r="AC48" s="167">
        <f>SUM(AC43:AC47)</f>
        <v>329723</v>
      </c>
      <c r="AD48" s="167">
        <f>SUM(AD43:AD47)</f>
        <v>325652</v>
      </c>
      <c r="AE48" s="167">
        <f>SUM(AE43:AE47)</f>
        <v>404565</v>
      </c>
      <c r="AG48" s="167">
        <f>SUM(AG43:AG47)</f>
        <v>416142.86294180871</v>
      </c>
      <c r="AH48" s="167">
        <f>SUM(AH43:AH47)</f>
        <v>404124</v>
      </c>
      <c r="AI48" s="167">
        <f>SUM(AI43:AI47)</f>
        <v>397500</v>
      </c>
      <c r="AJ48" s="167">
        <f>SUM(AJ43:AJ47)</f>
        <v>426105</v>
      </c>
      <c r="AL48" s="167">
        <f>SUM(AL43:AL47)</f>
        <v>425418</v>
      </c>
      <c r="AM48" s="167">
        <f>SUM(AM43:AM47)</f>
        <v>455939</v>
      </c>
      <c r="AN48" s="167">
        <f>SUM(AN43:AN47)</f>
        <v>447032</v>
      </c>
      <c r="AO48" s="167">
        <f>SUM(AO43:AO47)</f>
        <v>434958</v>
      </c>
      <c r="AQ48" s="167">
        <f>SUM(AQ43:AQ47)</f>
        <v>429342</v>
      </c>
      <c r="AR48" s="167">
        <f>SUM(AR43:AR47)</f>
        <v>320021</v>
      </c>
      <c r="AS48" s="167">
        <f>SUM(AS43:AS47)</f>
        <v>314581</v>
      </c>
      <c r="AT48" s="167">
        <f>SUM(AT43:AT47)</f>
        <v>301048</v>
      </c>
      <c r="AV48" s="167">
        <f>SUM(AV43:AV47)</f>
        <v>281782</v>
      </c>
      <c r="AW48" s="167">
        <f>SUM(AW43:AW47)</f>
        <v>274814</v>
      </c>
      <c r="AX48" s="167">
        <f>SUM(AX43:AX47)</f>
        <v>274132</v>
      </c>
      <c r="AY48" s="167">
        <v>641903</v>
      </c>
      <c r="BA48" s="167">
        <v>665410</v>
      </c>
      <c r="BB48" s="167">
        <v>629970</v>
      </c>
      <c r="BC48" s="167">
        <v>657634</v>
      </c>
      <c r="BD48" s="167">
        <v>634144</v>
      </c>
      <c r="BF48" s="167">
        <f>SUM(BF43:BF47)</f>
        <v>718377</v>
      </c>
      <c r="BG48" s="167">
        <f>SUM(BG43:BG47)</f>
        <v>702012</v>
      </c>
      <c r="BH48" s="167">
        <f>SUM(BH43:BH47)</f>
        <v>683752</v>
      </c>
      <c r="BI48" s="167">
        <f>SUM(BI43:BI47)</f>
        <v>729562</v>
      </c>
      <c r="BJ48" s="22"/>
      <c r="BK48" s="167">
        <f>SUM(BK43:BK47)</f>
        <v>831679</v>
      </c>
      <c r="BL48" s="167">
        <f>SUM(BL43:BL47)</f>
        <v>2061183</v>
      </c>
      <c r="BM48" s="167">
        <f>SUM(BM43:BM47)</f>
        <v>2067401.3869818258</v>
      </c>
      <c r="BN48" s="167">
        <f>SUM(BN43:BN47)</f>
        <v>2032498.1027377259</v>
      </c>
      <c r="BO48" s="22"/>
      <c r="BP48" s="167">
        <f>SUM(BP43:BP47)</f>
        <v>2007948.3287227461</v>
      </c>
      <c r="BQ48" s="22"/>
      <c r="BR48" s="22"/>
      <c r="BS48" s="274"/>
      <c r="BT48"/>
      <c r="XFD48" s="22"/>
    </row>
    <row r="49" spans="2:72 16384:16384" ht="11.4" customHeight="1" x14ac:dyDescent="0.3">
      <c r="B49" s="242" t="s">
        <v>140</v>
      </c>
      <c r="C49" s="243"/>
      <c r="D49" s="258"/>
      <c r="E49" s="26"/>
      <c r="F49" s="258"/>
      <c r="G49" s="258"/>
      <c r="H49" s="258"/>
      <c r="I49" s="258"/>
      <c r="J49" s="26"/>
      <c r="K49" s="258"/>
      <c r="L49" s="258"/>
      <c r="M49" s="258"/>
      <c r="N49" s="258"/>
      <c r="O49" s="237"/>
      <c r="P49" s="258"/>
      <c r="Q49" s="258"/>
      <c r="R49" s="258"/>
      <c r="S49" s="258"/>
      <c r="T49" s="258"/>
      <c r="U49" s="237"/>
      <c r="V49" s="258"/>
      <c r="W49" s="258"/>
      <c r="X49" s="258"/>
      <c r="Y49" s="258"/>
      <c r="Z49" s="258"/>
      <c r="AB49" s="258"/>
      <c r="AC49" s="258"/>
      <c r="AD49" s="258"/>
      <c r="AE49" s="258"/>
      <c r="AG49" s="258"/>
      <c r="AH49" s="258"/>
      <c r="AI49" s="258"/>
      <c r="AJ49" s="258"/>
      <c r="AL49" s="258"/>
      <c r="AM49" s="258"/>
      <c r="AN49" s="258"/>
      <c r="AO49" s="258"/>
      <c r="AQ49" s="258"/>
      <c r="AR49" s="258"/>
      <c r="AS49" s="258"/>
      <c r="AT49" s="258"/>
      <c r="AV49" s="258"/>
      <c r="AW49" s="258"/>
      <c r="AX49" s="259"/>
      <c r="AY49" s="259"/>
      <c r="BA49" s="258"/>
      <c r="BB49" s="258"/>
      <c r="BC49" s="259"/>
      <c r="BD49" s="259"/>
      <c r="BF49" s="258"/>
      <c r="BG49" s="258"/>
      <c r="BH49" s="258"/>
      <c r="BI49" s="258"/>
      <c r="BK49" s="258"/>
      <c r="BL49" s="258"/>
      <c r="BM49" s="258"/>
      <c r="BN49" s="258"/>
      <c r="BS49" s="258"/>
    </row>
    <row r="50" spans="2:72 16384:16384" ht="11.4" customHeight="1" x14ac:dyDescent="0.3">
      <c r="B50" s="162" t="s">
        <v>141</v>
      </c>
      <c r="C50" s="240"/>
      <c r="D50" s="48">
        <v>98</v>
      </c>
      <c r="E50" s="26"/>
      <c r="F50" s="48">
        <v>18853</v>
      </c>
      <c r="G50" s="48">
        <v>19747</v>
      </c>
      <c r="H50" s="48">
        <v>25940</v>
      </c>
      <c r="I50" s="48">
        <v>19777</v>
      </c>
      <c r="J50" s="26"/>
      <c r="K50" s="48">
        <v>24333</v>
      </c>
      <c r="L50" s="48">
        <v>34087</v>
      </c>
      <c r="M50" s="48">
        <v>33955</v>
      </c>
      <c r="N50" s="48">
        <v>38399</v>
      </c>
      <c r="O50" s="237"/>
      <c r="P50" s="48">
        <f>37226-P51</f>
        <v>36930</v>
      </c>
      <c r="Q50" s="48">
        <f>36791-Q51</f>
        <v>36476</v>
      </c>
      <c r="R50" s="48">
        <f>36199-R51</f>
        <v>35940</v>
      </c>
      <c r="S50" s="48">
        <f>39202-S51</f>
        <v>38927</v>
      </c>
      <c r="T50" s="48">
        <f>39202-T51</f>
        <v>38927</v>
      </c>
      <c r="U50" s="237"/>
      <c r="V50" s="48">
        <f>43032-V51</f>
        <v>42817</v>
      </c>
      <c r="W50" s="48">
        <f>33666-W51</f>
        <v>33392</v>
      </c>
      <c r="X50" s="48">
        <f>34152-X51</f>
        <v>33391</v>
      </c>
      <c r="Y50" s="48">
        <f>13341-Y51</f>
        <v>12518</v>
      </c>
      <c r="Z50" s="48">
        <f>13341-Z51</f>
        <v>12518</v>
      </c>
      <c r="AB50" s="48">
        <f>20790-AB51</f>
        <v>19858</v>
      </c>
      <c r="AC50" s="48">
        <f>24856-AC51</f>
        <v>24008</v>
      </c>
      <c r="AD50" s="48">
        <f>29425-AD51</f>
        <v>28529</v>
      </c>
      <c r="AE50" s="48">
        <v>30607</v>
      </c>
      <c r="AG50" s="48">
        <f>31696-1176</f>
        <v>30520</v>
      </c>
      <c r="AH50" s="48">
        <v>30538</v>
      </c>
      <c r="AI50" s="48">
        <v>30182</v>
      </c>
      <c r="AJ50" s="48">
        <v>35547</v>
      </c>
      <c r="AL50" s="48">
        <v>42535</v>
      </c>
      <c r="AM50" s="48">
        <v>22746</v>
      </c>
      <c r="AN50" s="48">
        <v>27877</v>
      </c>
      <c r="AO50" s="48">
        <v>34604</v>
      </c>
      <c r="AQ50" s="274">
        <v>49911</v>
      </c>
      <c r="AR50" s="274">
        <v>39838</v>
      </c>
      <c r="AS50" s="274">
        <v>25162</v>
      </c>
      <c r="AT50" s="274">
        <v>33791</v>
      </c>
      <c r="AV50" s="274">
        <v>38773</v>
      </c>
      <c r="AW50" s="274">
        <v>54628</v>
      </c>
      <c r="AX50" s="275">
        <v>50457</v>
      </c>
      <c r="AY50" s="275">
        <v>149856</v>
      </c>
      <c r="BA50" s="274">
        <v>113431</v>
      </c>
      <c r="BB50" s="48">
        <v>134467</v>
      </c>
      <c r="BC50" s="275">
        <v>170433</v>
      </c>
      <c r="BD50" s="275">
        <v>188168</v>
      </c>
      <c r="BF50" s="274">
        <v>117737</v>
      </c>
      <c r="BG50" s="274">
        <v>115502</v>
      </c>
      <c r="BH50" s="274">
        <v>112724</v>
      </c>
      <c r="BI50" s="274">
        <v>60415</v>
      </c>
      <c r="BK50" s="274">
        <v>63083</v>
      </c>
      <c r="BL50" s="274">
        <v>66029</v>
      </c>
      <c r="BM50" s="274">
        <v>71110.701722600003</v>
      </c>
      <c r="BN50" s="274">
        <v>71721.662189299997</v>
      </c>
      <c r="BP50" s="274">
        <v>90257.191227400006</v>
      </c>
      <c r="BS50" s="274"/>
    </row>
    <row r="51" spans="2:72 16384:16384" ht="11.4" customHeight="1" x14ac:dyDescent="0.3">
      <c r="B51" s="162" t="s">
        <v>135</v>
      </c>
      <c r="C51" s="240"/>
      <c r="D51" s="48"/>
      <c r="E51" s="26"/>
      <c r="F51" s="48"/>
      <c r="G51" s="48"/>
      <c r="H51" s="48"/>
      <c r="I51" s="48"/>
      <c r="J51" s="26"/>
      <c r="K51" s="48"/>
      <c r="L51" s="48"/>
      <c r="M51" s="48"/>
      <c r="N51" s="48"/>
      <c r="O51" s="245"/>
      <c r="P51" s="48">
        <v>296</v>
      </c>
      <c r="Q51" s="48">
        <v>315</v>
      </c>
      <c r="R51" s="48">
        <v>259</v>
      </c>
      <c r="S51" s="48">
        <v>275</v>
      </c>
      <c r="T51" s="48">
        <v>275</v>
      </c>
      <c r="U51" s="245"/>
      <c r="V51" s="48">
        <v>215</v>
      </c>
      <c r="W51" s="48">
        <v>274</v>
      </c>
      <c r="X51" s="48">
        <v>761</v>
      </c>
      <c r="Y51" s="48">
        <v>823</v>
      </c>
      <c r="Z51" s="48">
        <v>823</v>
      </c>
      <c r="AB51" s="48">
        <v>932</v>
      </c>
      <c r="AC51" s="48">
        <v>848</v>
      </c>
      <c r="AD51" s="48">
        <v>896</v>
      </c>
      <c r="AE51" s="48">
        <v>1332</v>
      </c>
      <c r="AG51" s="48">
        <f>8552+1177</f>
        <v>9729</v>
      </c>
      <c r="AH51" s="48">
        <v>9627</v>
      </c>
      <c r="AI51" s="48">
        <v>9178</v>
      </c>
      <c r="AJ51" s="48">
        <v>14709.2</v>
      </c>
      <c r="AL51" s="48">
        <v>14467</v>
      </c>
      <c r="AM51" s="48">
        <v>14268</v>
      </c>
      <c r="AN51" s="48">
        <v>14012</v>
      </c>
      <c r="AO51" s="48">
        <v>14613</v>
      </c>
      <c r="AQ51" s="48">
        <v>13901</v>
      </c>
      <c r="AR51" s="48">
        <v>13710</v>
      </c>
      <c r="AS51" s="48">
        <v>13719</v>
      </c>
      <c r="AT51" s="48">
        <v>14861</v>
      </c>
      <c r="AV51" s="48">
        <v>13527</v>
      </c>
      <c r="AW51" s="48">
        <v>14459</v>
      </c>
      <c r="AX51" s="244">
        <v>16049</v>
      </c>
      <c r="AY51" s="244">
        <v>17653</v>
      </c>
      <c r="BA51" s="48">
        <v>19177</v>
      </c>
      <c r="BB51" s="48">
        <v>20106</v>
      </c>
      <c r="BC51" s="244">
        <v>24561</v>
      </c>
      <c r="BD51" s="244">
        <v>23569</v>
      </c>
      <c r="BF51" s="48">
        <v>23485</v>
      </c>
      <c r="BG51" s="48">
        <v>24544</v>
      </c>
      <c r="BH51" s="48">
        <v>24315</v>
      </c>
      <c r="BI51" s="48">
        <v>25506</v>
      </c>
      <c r="BK51" s="274">
        <v>23169</v>
      </c>
      <c r="BL51" s="274">
        <v>32205</v>
      </c>
      <c r="BM51" s="48">
        <v>30670.678416572002</v>
      </c>
      <c r="BN51" s="48">
        <v>32978.519910071998</v>
      </c>
      <c r="BP51" s="48">
        <v>31932.324359999999</v>
      </c>
      <c r="BS51" s="274"/>
    </row>
    <row r="52" spans="2:72 16384:16384" ht="11.4" customHeight="1" x14ac:dyDescent="0.3">
      <c r="B52" s="162" t="s">
        <v>142</v>
      </c>
      <c r="C52" s="240"/>
      <c r="D52" s="48">
        <v>9931</v>
      </c>
      <c r="E52" s="26"/>
      <c r="F52" s="48">
        <v>67140</v>
      </c>
      <c r="G52" s="48">
        <v>65469</v>
      </c>
      <c r="H52" s="48">
        <v>34608</v>
      </c>
      <c r="I52" s="48">
        <v>52649</v>
      </c>
      <c r="J52" s="26"/>
      <c r="K52" s="48">
        <v>59366</v>
      </c>
      <c r="L52" s="48">
        <v>48033</v>
      </c>
      <c r="M52" s="48">
        <v>52925</v>
      </c>
      <c r="N52" s="48">
        <v>54668</v>
      </c>
      <c r="O52" s="237"/>
      <c r="P52" s="48">
        <v>62899</v>
      </c>
      <c r="Q52" s="48">
        <v>65885</v>
      </c>
      <c r="R52" s="48">
        <v>62855</v>
      </c>
      <c r="S52" s="48">
        <v>68845</v>
      </c>
      <c r="T52" s="48">
        <v>78510</v>
      </c>
      <c r="U52" s="237"/>
      <c r="V52" s="48">
        <v>72333</v>
      </c>
      <c r="W52" s="48">
        <v>98964</v>
      </c>
      <c r="X52" s="48">
        <v>114919</v>
      </c>
      <c r="Y52" s="48">
        <v>142303</v>
      </c>
      <c r="Z52" s="48">
        <v>162054</v>
      </c>
      <c r="AB52" s="48">
        <v>123984</v>
      </c>
      <c r="AC52" s="48">
        <v>168841</v>
      </c>
      <c r="AD52" s="48">
        <v>95323</v>
      </c>
      <c r="AE52" s="48">
        <v>151415</v>
      </c>
      <c r="AG52" s="48">
        <v>139276</v>
      </c>
      <c r="AH52" s="48">
        <v>170953</v>
      </c>
      <c r="AI52" s="48">
        <v>144842</v>
      </c>
      <c r="AJ52" s="48">
        <v>148188.4</v>
      </c>
      <c r="AL52" s="48">
        <v>147502</v>
      </c>
      <c r="AM52" s="48">
        <v>121298</v>
      </c>
      <c r="AN52" s="48">
        <v>135337</v>
      </c>
      <c r="AO52" s="48">
        <v>154589</v>
      </c>
      <c r="AQ52" s="48">
        <v>164720</v>
      </c>
      <c r="AR52" s="48">
        <v>170412</v>
      </c>
      <c r="AS52" s="48">
        <v>145206</v>
      </c>
      <c r="AT52" s="48">
        <v>159351.5</v>
      </c>
      <c r="AV52" s="48">
        <v>176148</v>
      </c>
      <c r="AW52" s="48">
        <v>245746</v>
      </c>
      <c r="AX52" s="244">
        <v>274272</v>
      </c>
      <c r="AY52" s="244">
        <v>265620</v>
      </c>
      <c r="BA52" s="48">
        <v>325216</v>
      </c>
      <c r="BB52" s="48">
        <v>445386</v>
      </c>
      <c r="BC52" s="244">
        <v>308887</v>
      </c>
      <c r="BD52" s="244">
        <v>313084</v>
      </c>
      <c r="BF52" s="48">
        <v>385682</v>
      </c>
      <c r="BG52" s="48">
        <v>468260</v>
      </c>
      <c r="BH52" s="48">
        <v>384801</v>
      </c>
      <c r="BI52" s="48">
        <v>415887</v>
      </c>
      <c r="BK52" s="274">
        <v>514371</v>
      </c>
      <c r="BL52" s="274">
        <v>1346226</v>
      </c>
      <c r="BM52" s="48">
        <v>719903.06919477601</v>
      </c>
      <c r="BN52" s="48">
        <v>694243.91413619998</v>
      </c>
      <c r="BP52" s="48">
        <v>963615.36963730003</v>
      </c>
      <c r="BS52" s="274"/>
    </row>
    <row r="53" spans="2:72 16384:16384" ht="11.4" customHeight="1" x14ac:dyDescent="0.3">
      <c r="B53" s="162" t="s">
        <v>143</v>
      </c>
      <c r="C53" s="240"/>
      <c r="D53" s="48">
        <v>131</v>
      </c>
      <c r="E53" s="26"/>
      <c r="F53" s="48">
        <v>2472</v>
      </c>
      <c r="G53" s="48">
        <v>2487</v>
      </c>
      <c r="H53" s="48">
        <v>2226.7026599999999</v>
      </c>
      <c r="I53" s="48">
        <v>2096</v>
      </c>
      <c r="J53" s="26"/>
      <c r="K53" s="48">
        <v>2467</v>
      </c>
      <c r="L53" s="48">
        <v>2627</v>
      </c>
      <c r="M53" s="48">
        <v>2372</v>
      </c>
      <c r="N53" s="48">
        <v>2891</v>
      </c>
      <c r="O53" s="237"/>
      <c r="P53" s="48">
        <v>3540</v>
      </c>
      <c r="Q53" s="48">
        <v>3782</v>
      </c>
      <c r="R53" s="48">
        <v>3160</v>
      </c>
      <c r="S53" s="48">
        <v>3276</v>
      </c>
      <c r="T53" s="48">
        <v>3276</v>
      </c>
      <c r="U53" s="237"/>
      <c r="V53" s="48">
        <v>3800</v>
      </c>
      <c r="W53" s="48">
        <v>3940</v>
      </c>
      <c r="X53" s="48">
        <v>3326</v>
      </c>
      <c r="Y53" s="48">
        <v>3244</v>
      </c>
      <c r="Z53" s="48">
        <v>3244</v>
      </c>
      <c r="AB53" s="48">
        <v>4034</v>
      </c>
      <c r="AC53" s="48">
        <v>4034</v>
      </c>
      <c r="AD53" s="48">
        <v>3618</v>
      </c>
      <c r="AE53" s="48">
        <v>3828</v>
      </c>
      <c r="AG53" s="48">
        <v>4709</v>
      </c>
      <c r="AH53" s="48">
        <v>5165</v>
      </c>
      <c r="AI53" s="48">
        <v>4080</v>
      </c>
      <c r="AJ53" s="48">
        <v>4356</v>
      </c>
      <c r="AL53" s="48">
        <v>5438</v>
      </c>
      <c r="AM53" s="48">
        <v>6139</v>
      </c>
      <c r="AN53" s="48">
        <v>5701</v>
      </c>
      <c r="AO53" s="48">
        <v>5430</v>
      </c>
      <c r="AQ53" s="48">
        <v>6789</v>
      </c>
      <c r="AR53" s="48">
        <v>7323</v>
      </c>
      <c r="AS53" s="48">
        <v>6617.5138400000005</v>
      </c>
      <c r="AT53" s="48">
        <v>6677</v>
      </c>
      <c r="AV53" s="48">
        <v>7859</v>
      </c>
      <c r="AW53" s="48">
        <v>8360</v>
      </c>
      <c r="AX53" s="244">
        <v>6829</v>
      </c>
      <c r="AY53" s="244">
        <v>6822</v>
      </c>
      <c r="BA53" s="48">
        <v>8004</v>
      </c>
      <c r="BB53" s="48">
        <v>8184</v>
      </c>
      <c r="BC53" s="244">
        <v>7228</v>
      </c>
      <c r="BD53" s="244">
        <v>7503</v>
      </c>
      <c r="BF53" s="48">
        <v>8872</v>
      </c>
      <c r="BG53" s="48">
        <v>8505</v>
      </c>
      <c r="BH53" s="48">
        <v>7216</v>
      </c>
      <c r="BI53" s="48">
        <v>6335</v>
      </c>
      <c r="BK53" s="274">
        <v>7954</v>
      </c>
      <c r="BL53" s="274">
        <v>10332</v>
      </c>
      <c r="BM53" s="48">
        <v>9334.7307899999996</v>
      </c>
      <c r="BN53" s="48">
        <v>8511.7974799999993</v>
      </c>
      <c r="BP53" s="48">
        <v>10175.586489999998</v>
      </c>
      <c r="BS53" s="274"/>
    </row>
    <row r="54" spans="2:72 16384:16384" ht="11.4" customHeight="1" x14ac:dyDescent="0.3">
      <c r="B54" s="162" t="s">
        <v>144</v>
      </c>
      <c r="C54" s="240"/>
      <c r="D54" s="48">
        <v>577</v>
      </c>
      <c r="E54" s="26"/>
      <c r="F54" s="48">
        <v>1153</v>
      </c>
      <c r="G54" s="48">
        <v>509</v>
      </c>
      <c r="H54" s="48">
        <v>581.67100000000005</v>
      </c>
      <c r="I54" s="48">
        <v>2115</v>
      </c>
      <c r="J54" s="26"/>
      <c r="K54" s="48">
        <v>1722</v>
      </c>
      <c r="L54" s="48">
        <v>1477</v>
      </c>
      <c r="M54" s="48">
        <v>1457</v>
      </c>
      <c r="N54" s="48">
        <v>1661</v>
      </c>
      <c r="O54" s="237"/>
      <c r="P54" s="48">
        <v>1520</v>
      </c>
      <c r="Q54" s="48">
        <v>1324</v>
      </c>
      <c r="R54" s="48">
        <v>1193</v>
      </c>
      <c r="S54" s="48">
        <v>1511</v>
      </c>
      <c r="T54" s="48">
        <v>1511</v>
      </c>
      <c r="U54" s="237"/>
      <c r="V54" s="48">
        <v>1802</v>
      </c>
      <c r="W54" s="48">
        <v>1654</v>
      </c>
      <c r="X54" s="48">
        <v>1943</v>
      </c>
      <c r="Y54" s="48">
        <v>1845</v>
      </c>
      <c r="Z54" s="48">
        <v>1845</v>
      </c>
      <c r="AB54" s="48">
        <v>1855</v>
      </c>
      <c r="AC54" s="48">
        <v>1905</v>
      </c>
      <c r="AD54" s="48">
        <v>1645</v>
      </c>
      <c r="AE54" s="48">
        <v>1988</v>
      </c>
      <c r="AG54" s="48">
        <v>1887.9999999999998</v>
      </c>
      <c r="AH54" s="48">
        <v>1420</v>
      </c>
      <c r="AI54" s="48">
        <v>1255</v>
      </c>
      <c r="AJ54" s="48">
        <v>1105</v>
      </c>
      <c r="AL54" s="48">
        <v>1140</v>
      </c>
      <c r="AM54" s="48">
        <v>1160</v>
      </c>
      <c r="AN54" s="48">
        <v>980</v>
      </c>
      <c r="AO54" s="48">
        <v>1065</v>
      </c>
      <c r="AQ54" s="48">
        <v>902</v>
      </c>
      <c r="AR54" s="48">
        <v>858</v>
      </c>
      <c r="AS54" s="48">
        <v>883</v>
      </c>
      <c r="AT54" s="48">
        <v>783</v>
      </c>
      <c r="AV54" s="48">
        <v>783</v>
      </c>
      <c r="AW54" s="48">
        <v>703</v>
      </c>
      <c r="AX54" s="244">
        <v>653</v>
      </c>
      <c r="AY54" s="244">
        <v>882</v>
      </c>
      <c r="BA54" s="48">
        <v>1043</v>
      </c>
      <c r="BB54" s="48">
        <v>987</v>
      </c>
      <c r="BC54" s="244">
        <v>1155</v>
      </c>
      <c r="BD54" s="244">
        <v>1173</v>
      </c>
      <c r="BF54" s="48">
        <v>2447</v>
      </c>
      <c r="BG54" s="48">
        <v>1414</v>
      </c>
      <c r="BH54" s="48">
        <v>1746</v>
      </c>
      <c r="BI54" s="48">
        <v>3028</v>
      </c>
      <c r="BK54" s="274">
        <v>3166</v>
      </c>
      <c r="BL54" s="274">
        <v>3711</v>
      </c>
      <c r="BM54" s="48">
        <v>3367.3371000000002</v>
      </c>
      <c r="BN54" s="48">
        <v>4207.3593600000004</v>
      </c>
      <c r="BP54" s="48">
        <v>4459.1787400000003</v>
      </c>
      <c r="BS54" s="274"/>
    </row>
    <row r="55" spans="2:72 16384:16384" ht="11.4" customHeight="1" x14ac:dyDescent="0.3">
      <c r="B55" s="162" t="s">
        <v>145</v>
      </c>
      <c r="C55" s="240"/>
      <c r="D55" s="48">
        <v>29</v>
      </c>
      <c r="E55" s="26"/>
      <c r="F55" s="48">
        <v>357</v>
      </c>
      <c r="G55" s="48">
        <v>2126</v>
      </c>
      <c r="H55" s="48">
        <v>70.343999999999994</v>
      </c>
      <c r="I55" s="48">
        <v>377</v>
      </c>
      <c r="J55" s="26"/>
      <c r="K55" s="48">
        <v>351</v>
      </c>
      <c r="L55" s="48">
        <v>413</v>
      </c>
      <c r="M55" s="48">
        <v>741</v>
      </c>
      <c r="N55" s="48">
        <v>1255</v>
      </c>
      <c r="O55" s="237"/>
      <c r="P55" s="48">
        <v>298</v>
      </c>
      <c r="Q55" s="48">
        <v>170</v>
      </c>
      <c r="R55" s="48">
        <v>578</v>
      </c>
      <c r="S55" s="48">
        <v>505</v>
      </c>
      <c r="T55" s="48">
        <v>505</v>
      </c>
      <c r="U55" s="237"/>
      <c r="V55" s="48">
        <v>517</v>
      </c>
      <c r="W55" s="48">
        <v>346</v>
      </c>
      <c r="X55" s="48">
        <v>2968</v>
      </c>
      <c r="Y55" s="48">
        <v>5953</v>
      </c>
      <c r="Z55" s="48">
        <v>5953</v>
      </c>
      <c r="AB55" s="48">
        <v>5962</v>
      </c>
      <c r="AC55" s="48">
        <v>576</v>
      </c>
      <c r="AD55" s="48">
        <v>2935</v>
      </c>
      <c r="AE55" s="48">
        <v>1951</v>
      </c>
      <c r="AG55" s="48">
        <v>658</v>
      </c>
      <c r="AH55" s="48">
        <v>1161</v>
      </c>
      <c r="AI55" s="48">
        <v>1631</v>
      </c>
      <c r="AJ55" s="48">
        <v>1931</v>
      </c>
      <c r="AL55" s="48">
        <v>139</v>
      </c>
      <c r="AM55" s="48">
        <v>832</v>
      </c>
      <c r="AN55" s="48">
        <v>476</v>
      </c>
      <c r="AO55" s="48">
        <v>879</v>
      </c>
      <c r="AQ55" s="48">
        <v>492</v>
      </c>
      <c r="AR55" s="48">
        <v>3476.8060999999998</v>
      </c>
      <c r="AS55" s="48">
        <v>3929</v>
      </c>
      <c r="AT55" s="48">
        <v>3123</v>
      </c>
      <c r="AV55" s="48">
        <v>3379</v>
      </c>
      <c r="AW55" s="48">
        <v>2923</v>
      </c>
      <c r="AX55" s="244">
        <v>5095</v>
      </c>
      <c r="AY55" s="244">
        <v>5231</v>
      </c>
      <c r="BA55" s="48">
        <v>3160</v>
      </c>
      <c r="BB55" s="48">
        <v>4661</v>
      </c>
      <c r="BC55" s="244">
        <v>4645</v>
      </c>
      <c r="BD55" s="244">
        <v>1657</v>
      </c>
      <c r="BF55" s="48">
        <v>600</v>
      </c>
      <c r="BG55" s="48">
        <v>5243</v>
      </c>
      <c r="BH55" s="48">
        <v>8930</v>
      </c>
      <c r="BI55" s="48">
        <v>4173</v>
      </c>
      <c r="BK55" s="274">
        <v>3408</v>
      </c>
      <c r="BL55" s="274">
        <v>24522</v>
      </c>
      <c r="BM55" s="48">
        <v>27222.333664336998</v>
      </c>
      <c r="BN55" s="48">
        <v>34830.46905</v>
      </c>
      <c r="BP55" s="48">
        <v>16090.103230000001</v>
      </c>
      <c r="BS55" s="274"/>
    </row>
    <row r="56" spans="2:72 16384:16384" ht="11.4" customHeight="1" x14ac:dyDescent="0.3">
      <c r="B56" s="276" t="s">
        <v>146</v>
      </c>
      <c r="C56" s="240"/>
      <c r="D56" s="48"/>
      <c r="E56" s="26"/>
      <c r="F56" s="48"/>
      <c r="G56" s="48"/>
      <c r="H56" s="48"/>
      <c r="I56" s="48"/>
      <c r="J56" s="26"/>
      <c r="K56" s="48"/>
      <c r="L56" s="48"/>
      <c r="M56" s="48"/>
      <c r="N56" s="48"/>
      <c r="O56" s="237"/>
      <c r="P56" s="48"/>
      <c r="Q56" s="48"/>
      <c r="R56" s="48"/>
      <c r="S56" s="48"/>
      <c r="T56" s="48"/>
      <c r="U56" s="237"/>
      <c r="V56" s="48"/>
      <c r="W56" s="48"/>
      <c r="X56" s="48"/>
      <c r="Y56" s="48"/>
      <c r="Z56" s="48"/>
      <c r="AB56" s="48"/>
      <c r="AC56" s="48"/>
      <c r="AD56" s="48"/>
      <c r="AE56" s="48"/>
      <c r="AG56" s="48"/>
      <c r="AH56" s="48"/>
      <c r="AI56" s="48"/>
      <c r="AJ56" s="48"/>
      <c r="AL56" s="48"/>
      <c r="AM56" s="48"/>
      <c r="AN56" s="48"/>
      <c r="AO56" s="48"/>
      <c r="AQ56" s="48"/>
      <c r="AR56" s="48"/>
      <c r="AS56" s="48"/>
      <c r="AT56" s="48"/>
      <c r="AV56" s="48"/>
      <c r="AW56" s="48"/>
      <c r="AX56" s="244">
        <v>1255</v>
      </c>
      <c r="AY56" s="244"/>
      <c r="BA56" s="48"/>
      <c r="BB56" s="48"/>
      <c r="BC56" s="244"/>
      <c r="BD56" s="244"/>
      <c r="BF56" s="48"/>
      <c r="BG56" s="48"/>
      <c r="BH56" s="48"/>
      <c r="BI56" s="48"/>
      <c r="BK56" s="48"/>
      <c r="BL56" s="48"/>
      <c r="BM56" s="48"/>
      <c r="BN56" s="48">
        <v>35346.257010000001</v>
      </c>
      <c r="BP56" s="48">
        <v>32360.359190000003</v>
      </c>
      <c r="BS56" s="48"/>
    </row>
    <row r="57" spans="2:72 16384:16384" s="101" customFormat="1" ht="11.4" customHeight="1" x14ac:dyDescent="0.3">
      <c r="B57" s="253" t="s">
        <v>147</v>
      </c>
      <c r="C57" s="254"/>
      <c r="D57" s="167">
        <v>10766</v>
      </c>
      <c r="E57" s="127"/>
      <c r="F57" s="167">
        <v>89975</v>
      </c>
      <c r="G57" s="167">
        <f>SUM(G50:G55)</f>
        <v>90338</v>
      </c>
      <c r="H57" s="167">
        <f>SUM(H50:H55)</f>
        <v>63426.717660000002</v>
      </c>
      <c r="I57" s="167">
        <v>77014</v>
      </c>
      <c r="J57" s="127"/>
      <c r="K57" s="167">
        <v>88239</v>
      </c>
      <c r="L57" s="167">
        <v>86637</v>
      </c>
      <c r="M57" s="167">
        <f>SUM(M50:M55)</f>
        <v>91450</v>
      </c>
      <c r="N57" s="167">
        <f>SUM(N50:N55)</f>
        <v>98874</v>
      </c>
      <c r="O57" s="255"/>
      <c r="P57" s="167">
        <f>SUM(P50:P55)</f>
        <v>105483</v>
      </c>
      <c r="Q57" s="167">
        <f>SUM(Q50:Q55)</f>
        <v>107952</v>
      </c>
      <c r="R57" s="167">
        <f>SUM(R50:R55)</f>
        <v>103985</v>
      </c>
      <c r="S57" s="167">
        <f>SUM(S50:S55)</f>
        <v>113339</v>
      </c>
      <c r="T57" s="167">
        <f>SUM(T50:T55)</f>
        <v>123004</v>
      </c>
      <c r="U57" s="255"/>
      <c r="V57" s="167">
        <f>SUM(V50:V55)</f>
        <v>121484</v>
      </c>
      <c r="W57" s="167">
        <f>SUM(W50:W55)</f>
        <v>138570</v>
      </c>
      <c r="X57" s="167">
        <f>SUM(X50:X55)</f>
        <v>157308</v>
      </c>
      <c r="Y57" s="167">
        <f>SUM(Y50:Y55)</f>
        <v>166686</v>
      </c>
      <c r="Z57" s="167">
        <f>SUM(Z50:Z55)</f>
        <v>186437</v>
      </c>
      <c r="AB57" s="167">
        <f>SUM(AB50:AB55)</f>
        <v>156625</v>
      </c>
      <c r="AC57" s="167">
        <f>SUM(AC50:AC55)</f>
        <v>200212</v>
      </c>
      <c r="AD57" s="167">
        <f>SUM(AD50:AD55)</f>
        <v>132946</v>
      </c>
      <c r="AE57" s="167">
        <f>SUM(AE50:AE55)</f>
        <v>191121</v>
      </c>
      <c r="AG57" s="167">
        <f>SUM(AG50:AG55)</f>
        <v>186780</v>
      </c>
      <c r="AH57" s="167">
        <f>SUM(AH50:AH55)</f>
        <v>218864</v>
      </c>
      <c r="AI57" s="167">
        <f>SUM(AI50:AI55)</f>
        <v>191168</v>
      </c>
      <c r="AJ57" s="167">
        <f>SUM(AJ50:AJ55)</f>
        <v>205836.59999999998</v>
      </c>
      <c r="AL57" s="167">
        <f>SUM(AL50:AL55)</f>
        <v>211221</v>
      </c>
      <c r="AM57" s="167">
        <f>SUM(AM50:AM55)</f>
        <v>166443</v>
      </c>
      <c r="AN57" s="167">
        <f>SUM(AN50:AN55)</f>
        <v>184383</v>
      </c>
      <c r="AO57" s="167">
        <f>SUM(AO50:AO55)</f>
        <v>211180</v>
      </c>
      <c r="AQ57" s="167">
        <f>SUM(AQ50:AQ55)</f>
        <v>236715</v>
      </c>
      <c r="AR57" s="167">
        <f>SUM(AR50:AR55)</f>
        <v>235617.80609999999</v>
      </c>
      <c r="AS57" s="167">
        <f>SUM(AS50:AS55)</f>
        <v>195516.51384</v>
      </c>
      <c r="AT57" s="167">
        <f>SUM(AT50:AT55)</f>
        <v>218586.5</v>
      </c>
      <c r="AV57" s="167">
        <f>SUM(AV50:AV55)</f>
        <v>240469</v>
      </c>
      <c r="AW57" s="167">
        <f>SUM(AW50:AW55)</f>
        <v>326819</v>
      </c>
      <c r="AX57" s="167">
        <f>SUM(AX50:AX56)</f>
        <v>354610</v>
      </c>
      <c r="AY57" s="167">
        <v>446064</v>
      </c>
      <c r="BA57" s="167">
        <v>470031</v>
      </c>
      <c r="BB57" s="167">
        <v>613791</v>
      </c>
      <c r="BC57" s="167">
        <v>516909</v>
      </c>
      <c r="BD57" s="167">
        <v>535154</v>
      </c>
      <c r="BF57" s="167">
        <f>SUM(BF50:BF56)</f>
        <v>538823</v>
      </c>
      <c r="BG57" s="167">
        <f>SUM(BG50:BG56)</f>
        <v>623468</v>
      </c>
      <c r="BH57" s="167">
        <f>SUM(BH50:BH56)</f>
        <v>539732</v>
      </c>
      <c r="BI57" s="167">
        <f>SUM(BI50:BI56)</f>
        <v>515344</v>
      </c>
      <c r="BJ57" s="22"/>
      <c r="BK57" s="167">
        <f>SUM(BK50:BK56)</f>
        <v>615151</v>
      </c>
      <c r="BL57" s="167">
        <f>SUM(BL50:BL56)</f>
        <v>1483025</v>
      </c>
      <c r="BM57" s="167">
        <f>SUM(BM50:BM56)</f>
        <v>861608.85088828485</v>
      </c>
      <c r="BN57" s="167">
        <f>SUM(BN50:BN56)</f>
        <v>881839.97913557198</v>
      </c>
      <c r="BO57" s="22"/>
      <c r="BP57" s="167">
        <f>SUM(BP50:BP56)</f>
        <v>1148890.1128746998</v>
      </c>
      <c r="BQ57" s="22"/>
      <c r="BR57" s="22"/>
      <c r="BS57" s="48"/>
      <c r="BT57"/>
      <c r="XFD57" s="22"/>
    </row>
    <row r="58" spans="2:72 16384:16384" s="101" customFormat="1" ht="11.4" customHeight="1" x14ac:dyDescent="0.3">
      <c r="B58" s="261" t="s">
        <v>148</v>
      </c>
      <c r="C58" s="22"/>
      <c r="D58" s="125">
        <v>85215</v>
      </c>
      <c r="E58" s="127"/>
      <c r="F58" s="125">
        <v>551928</v>
      </c>
      <c r="G58" s="125">
        <f>G57+G48+G41</f>
        <v>556777</v>
      </c>
      <c r="H58" s="125">
        <f>H57+H48+H41</f>
        <v>548492.12909327017</v>
      </c>
      <c r="I58" s="125">
        <v>569820</v>
      </c>
      <c r="J58" s="127"/>
      <c r="K58" s="125">
        <v>566025</v>
      </c>
      <c r="L58" s="125">
        <v>665110</v>
      </c>
      <c r="M58" s="125">
        <f>M41+M48+M57</f>
        <v>671883</v>
      </c>
      <c r="N58" s="125">
        <f>N41+N48+N57</f>
        <v>749879</v>
      </c>
      <c r="O58" s="273"/>
      <c r="P58" s="125">
        <f>P41+P48+P57</f>
        <v>771364</v>
      </c>
      <c r="Q58" s="125">
        <f>Q41+Q48+Q57</f>
        <v>801372</v>
      </c>
      <c r="R58" s="125">
        <f>R41+R48+R57</f>
        <v>807899</v>
      </c>
      <c r="S58" s="125">
        <f>S41+S48+S57</f>
        <v>852196</v>
      </c>
      <c r="T58" s="125">
        <f>T41+T48+T57</f>
        <v>861861</v>
      </c>
      <c r="U58" s="273"/>
      <c r="V58" s="125">
        <f>V41+V48+V57</f>
        <v>851538.60000000009</v>
      </c>
      <c r="W58" s="125">
        <f>W41+W48+W57</f>
        <v>866724</v>
      </c>
      <c r="X58" s="125">
        <f>X41+X48+X57</f>
        <v>841161</v>
      </c>
      <c r="Y58" s="125">
        <f>Y41+Y48+Y57</f>
        <v>893906</v>
      </c>
      <c r="Z58" s="125">
        <f>Z41+Z48+Z57</f>
        <v>913657</v>
      </c>
      <c r="AB58" s="125">
        <f>AB41+AB48+AB57</f>
        <v>900259</v>
      </c>
      <c r="AC58" s="125">
        <f>AC41+AC48+AC57</f>
        <v>940068</v>
      </c>
      <c r="AD58" s="125">
        <f>AD41+AD48+AD57</f>
        <v>891799</v>
      </c>
      <c r="AE58" s="125">
        <f>AE41+AE48+AE57</f>
        <v>1063446</v>
      </c>
      <c r="AG58" s="125">
        <f>AG41+AG48+AG57</f>
        <v>1086058.9039755948</v>
      </c>
      <c r="AH58" s="125">
        <f>AH41+AH48+AH57</f>
        <v>1086055</v>
      </c>
      <c r="AI58" s="125">
        <f>AI41+AI48+AI57</f>
        <v>1074100</v>
      </c>
      <c r="AJ58" s="125">
        <f>AJ41+AJ48+AJ57</f>
        <v>1145068.6000000001</v>
      </c>
      <c r="AL58" s="125">
        <f>AL41+AL48+AL57</f>
        <v>1158322</v>
      </c>
      <c r="AM58" s="125">
        <f>AM41+AM48+AM57</f>
        <v>1153102</v>
      </c>
      <c r="AN58" s="125">
        <f>AN41+AN48+AN57</f>
        <v>1189973</v>
      </c>
      <c r="AO58" s="125">
        <f>AO41+AO48+AO57</f>
        <v>1243832</v>
      </c>
      <c r="AQ58" s="125">
        <f>AQ41+AQ48+AQ57</f>
        <v>1293309</v>
      </c>
      <c r="AR58" s="125">
        <f>AR41+AR48+AR57</f>
        <v>1181345.9015800001</v>
      </c>
      <c r="AS58" s="125">
        <f>AS41+AS48+AS57</f>
        <v>1191361.60736</v>
      </c>
      <c r="AT58" s="125">
        <f>AT41+AT48+AT57</f>
        <v>1262946.5</v>
      </c>
      <c r="AV58" s="125">
        <f>AV41+AV48+AV57</f>
        <v>1310615</v>
      </c>
      <c r="AW58" s="125">
        <f>AW41+AW48+AW57</f>
        <v>1399413</v>
      </c>
      <c r="AX58" s="125">
        <f>AX41+AX48+AX57</f>
        <v>1491614</v>
      </c>
      <c r="AY58" s="125">
        <v>2010836</v>
      </c>
      <c r="BA58" s="125">
        <v>2092213</v>
      </c>
      <c r="BB58" s="125">
        <v>2148732</v>
      </c>
      <c r="BC58" s="125">
        <v>2067650</v>
      </c>
      <c r="BD58" s="125">
        <v>2085124</v>
      </c>
      <c r="BF58" s="125">
        <f>BF41+BF48+BF57</f>
        <v>2186291</v>
      </c>
      <c r="BG58" s="125">
        <f>BG41+BG48+BG57</f>
        <v>2217002</v>
      </c>
      <c r="BH58" s="125">
        <f>BH41+BH48+BH57</f>
        <v>2195851</v>
      </c>
      <c r="BI58" s="125">
        <f>BI41+BI48+BI57</f>
        <v>2257351</v>
      </c>
      <c r="BJ58" s="22"/>
      <c r="BK58" s="125">
        <f>BK41+BK48+BK57</f>
        <v>2470710</v>
      </c>
      <c r="BL58" s="125">
        <f>BL41+BL48+BL57</f>
        <v>4490381</v>
      </c>
      <c r="BM58" s="125">
        <f>BM41+BM48+BM57</f>
        <v>3995682.4407749688</v>
      </c>
      <c r="BN58" s="125">
        <f>BN41+BN48+BN57</f>
        <v>3841872.9208058557</v>
      </c>
      <c r="BO58" s="22"/>
      <c r="BP58" s="125">
        <f>BP41+BP48+BP57</f>
        <v>4086890.2770569781</v>
      </c>
      <c r="BQ58" s="125">
        <f>BQ41+BQ48+BQ57</f>
        <v>0</v>
      </c>
      <c r="BR58" s="125">
        <f>BR41+BR48+BR57</f>
        <v>0</v>
      </c>
      <c r="BS58" s="125">
        <f>BS41+BS48+BS57</f>
        <v>0</v>
      </c>
      <c r="BT58"/>
      <c r="XFD58" s="22"/>
    </row>
    <row r="59" spans="2:72 16384:16384" x14ac:dyDescent="0.3"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37"/>
      <c r="P59" s="26"/>
      <c r="Q59" s="26"/>
      <c r="R59" s="26"/>
      <c r="S59" s="26"/>
      <c r="T59" s="26"/>
      <c r="U59" s="237"/>
      <c r="V59" s="26"/>
      <c r="W59" s="26"/>
      <c r="X59" s="26"/>
      <c r="Y59" s="26"/>
      <c r="Z59" s="26"/>
      <c r="AB59" s="26"/>
      <c r="AC59" s="26"/>
      <c r="AD59" s="26"/>
      <c r="AE59" s="26"/>
      <c r="AG59" s="26"/>
      <c r="AH59" s="26"/>
      <c r="AI59" s="26"/>
      <c r="AJ59" s="26"/>
      <c r="AL59" s="26"/>
      <c r="AM59" s="26"/>
      <c r="AN59" s="26"/>
      <c r="AO59" s="26"/>
      <c r="AQ59" s="26"/>
      <c r="AR59" s="26"/>
      <c r="AS59" s="26"/>
      <c r="AT59" s="26"/>
      <c r="BF59" s="180"/>
      <c r="BG59" s="180"/>
      <c r="BH59" s="180"/>
      <c r="BI59" s="180"/>
      <c r="BK59" s="180"/>
      <c r="BL59" s="180"/>
      <c r="BS59" s="180"/>
    </row>
    <row r="60" spans="2:72 16384:16384" x14ac:dyDescent="0.3">
      <c r="BI60" s="26"/>
      <c r="BK60" s="406"/>
      <c r="BL60" s="406"/>
      <c r="BM60" s="406"/>
      <c r="BN60" s="406"/>
      <c r="BS60" s="26"/>
    </row>
    <row r="61" spans="2:72 16384:16384" x14ac:dyDescent="0.3">
      <c r="BI61" s="26"/>
      <c r="BK61" s="406"/>
      <c r="BL61" s="406"/>
      <c r="BM61" s="406"/>
      <c r="BN61" s="406"/>
      <c r="BS61" s="26"/>
    </row>
    <row r="62" spans="2:72 16384:16384" x14ac:dyDescent="0.3">
      <c r="BI62" s="26"/>
      <c r="BK62" s="406"/>
      <c r="BL62" s="406"/>
      <c r="BM62" s="406"/>
      <c r="BN62" s="406"/>
      <c r="BS62" s="26"/>
    </row>
    <row r="63" spans="2:72 16384:16384" x14ac:dyDescent="0.3">
      <c r="BK63" s="407"/>
      <c r="BL63" s="406"/>
      <c r="BM63" s="407"/>
      <c r="BN63" s="407"/>
      <c r="BS63" s="26"/>
    </row>
    <row r="64" spans="2:72 16384:16384" x14ac:dyDescent="0.3">
      <c r="BK64" s="407"/>
      <c r="BL64" s="407"/>
      <c r="BM64" s="407"/>
      <c r="BN64" s="408"/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FC371-C50B-4BC4-A56F-5274D634A8EF}">
  <sheetPr>
    <tabColor theme="4" tint="-0.499984740745262"/>
    <pageSetUpPr fitToPage="1"/>
  </sheetPr>
  <dimension ref="A1:BR121"/>
  <sheetViews>
    <sheetView showGridLines="0" workbookViewId="0">
      <pane xSplit="2" ySplit="8" topLeftCell="BC66" activePane="bottomRight" state="frozen"/>
      <selection pane="topRight" activeCell="C1" sqref="C1"/>
      <selection pane="bottomLeft" activeCell="A9" sqref="A9"/>
      <selection pane="bottomRight" activeCell="BL84" sqref="BL84"/>
    </sheetView>
  </sheetViews>
  <sheetFormatPr defaultColWidth="0" defaultRowHeight="12" outlineLevelCol="1" x14ac:dyDescent="0.25"/>
  <cols>
    <col min="1" max="1" width="2.5546875" style="22" customWidth="1"/>
    <col min="2" max="2" width="56.109375" style="22" customWidth="1"/>
    <col min="3" max="3" width="0.88671875" style="22" customWidth="1"/>
    <col min="4" max="4" width="9.109375" style="22" customWidth="1" outlineLevel="1"/>
    <col min="5" max="5" width="0.88671875" style="22" customWidth="1" outlineLevel="1"/>
    <col min="6" max="9" width="9.109375" style="22" customWidth="1" outlineLevel="1"/>
    <col min="10" max="10" width="0.88671875" style="22" customWidth="1" outlineLevel="1"/>
    <col min="11" max="14" width="9.109375" style="22" customWidth="1" outlineLevel="1"/>
    <col min="15" max="15" width="0.88671875" style="22" customWidth="1" outlineLevel="1"/>
    <col min="16" max="19" width="9.109375" style="22" customWidth="1" outlineLevel="1"/>
    <col min="20" max="20" width="0.88671875" style="22" customWidth="1" outlineLevel="1"/>
    <col min="21" max="24" width="9.109375" style="22" customWidth="1" outlineLevel="1"/>
    <col min="25" max="25" width="2.5546875" style="22" customWidth="1"/>
    <col min="26" max="29" width="9.109375" style="22" customWidth="1"/>
    <col min="30" max="30" width="0.88671875" style="22" customWidth="1"/>
    <col min="31" max="34" width="9.109375" style="22" customWidth="1"/>
    <col min="35" max="35" width="0.88671875" style="22" customWidth="1"/>
    <col min="36" max="39" width="9.109375" style="22" customWidth="1"/>
    <col min="40" max="40" width="0.88671875" style="22" customWidth="1"/>
    <col min="41" max="44" width="9.109375" style="22" customWidth="1"/>
    <col min="45" max="45" width="1.5546875" style="22" customWidth="1"/>
    <col min="46" max="49" width="8.88671875" style="22" customWidth="1"/>
    <col min="50" max="50" width="1.5546875" style="22" customWidth="1"/>
    <col min="51" max="54" width="8.88671875" style="22" customWidth="1"/>
    <col min="55" max="55" width="2.6640625" style="22" customWidth="1"/>
    <col min="56" max="57" width="7.44140625" style="22" bestFit="1" customWidth="1"/>
    <col min="58" max="59" width="8" style="22" bestFit="1" customWidth="1"/>
    <col min="60" max="60" width="3.109375" style="22" customWidth="1"/>
    <col min="61" max="61" width="8" style="22" bestFit="1" customWidth="1"/>
    <col min="62" max="64" width="9.33203125" style="22" customWidth="1"/>
    <col min="65" max="65" width="3.109375" style="22" customWidth="1"/>
    <col min="66" max="66" width="9.33203125" style="22" customWidth="1"/>
    <col min="67" max="69" width="9.33203125" style="22" hidden="1" customWidth="1" outlineLevel="1"/>
    <col min="70" max="70" width="7.88671875" style="22" bestFit="1" customWidth="1" collapsed="1"/>
    <col min="71" max="16384" width="8.88671875" style="22" hidden="1"/>
  </cols>
  <sheetData>
    <row r="1" spans="2:70" x14ac:dyDescent="0.25">
      <c r="B1" s="236"/>
      <c r="C1" s="236"/>
      <c r="D1" s="26"/>
      <c r="E1" s="26"/>
      <c r="F1" s="237"/>
      <c r="G1" s="26"/>
      <c r="H1" s="26"/>
      <c r="I1" s="26"/>
      <c r="J1" s="26"/>
      <c r="K1" s="26"/>
      <c r="L1" s="26"/>
      <c r="N1" s="26"/>
      <c r="O1" s="26"/>
      <c r="P1" s="26"/>
      <c r="Q1" s="26"/>
      <c r="R1" s="26"/>
      <c r="S1" s="237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X1" s="26"/>
      <c r="AY1" s="26"/>
      <c r="AZ1" s="26"/>
    </row>
    <row r="2" spans="2:70" x14ac:dyDescent="0.25">
      <c r="D2" s="26"/>
      <c r="E2" s="26"/>
      <c r="F2" s="237"/>
      <c r="G2" s="26"/>
      <c r="H2" s="26"/>
      <c r="I2" s="26"/>
      <c r="J2" s="26"/>
      <c r="K2" s="26"/>
      <c r="L2" s="26"/>
      <c r="N2" s="26"/>
      <c r="O2" s="26"/>
      <c r="P2" s="26"/>
      <c r="Q2" s="26"/>
      <c r="R2" s="26"/>
      <c r="S2" s="237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X2" s="26"/>
      <c r="AY2" s="26"/>
      <c r="AZ2" s="26"/>
    </row>
    <row r="3" spans="2:70" x14ac:dyDescent="0.25">
      <c r="D3" s="27"/>
      <c r="F3" s="237"/>
      <c r="G3" s="27"/>
      <c r="H3" s="27"/>
      <c r="I3" s="178"/>
      <c r="K3" s="27"/>
      <c r="L3" s="27"/>
      <c r="N3" s="27"/>
      <c r="O3" s="237"/>
      <c r="P3" s="27"/>
      <c r="Q3" s="27"/>
      <c r="R3" s="27"/>
      <c r="S3" s="237"/>
      <c r="T3" s="23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W3" s="26"/>
      <c r="AX3" s="27"/>
      <c r="AY3" s="27"/>
      <c r="AZ3" s="27"/>
      <c r="BB3" s="26"/>
    </row>
    <row r="4" spans="2:70" x14ac:dyDescent="0.25">
      <c r="B4" s="23" t="s">
        <v>0</v>
      </c>
      <c r="D4" s="26"/>
      <c r="F4" s="237"/>
      <c r="G4" s="26"/>
      <c r="H4" s="26"/>
      <c r="I4" s="26"/>
      <c r="K4" s="26"/>
      <c r="L4" s="26"/>
      <c r="N4" s="26"/>
      <c r="O4" s="26"/>
      <c r="P4" s="26"/>
      <c r="Q4" s="26"/>
      <c r="R4" s="26"/>
      <c r="S4" s="237"/>
      <c r="T4" s="26"/>
      <c r="U4" s="238"/>
      <c r="V4" s="238"/>
      <c r="W4" s="238"/>
      <c r="X4" s="238"/>
      <c r="Y4" s="26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8"/>
      <c r="AT4" s="28"/>
      <c r="AU4" s="26"/>
      <c r="AX4" s="28"/>
      <c r="AY4" s="28"/>
      <c r="AZ4" s="26"/>
    </row>
    <row r="5" spans="2:70" ht="14.4" x14ac:dyDescent="0.3">
      <c r="B5" s="29" t="s">
        <v>149</v>
      </c>
      <c r="D5" s="27"/>
      <c r="F5" s="237"/>
      <c r="G5" s="27"/>
      <c r="H5" s="27"/>
      <c r="I5" s="178"/>
      <c r="K5" s="27"/>
      <c r="L5" s="27"/>
      <c r="N5" s="27"/>
      <c r="O5" s="237"/>
      <c r="P5" s="27"/>
      <c r="Q5" s="27"/>
      <c r="R5" s="27"/>
      <c r="S5" s="237"/>
      <c r="T5" s="23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6">
        <f>AW4-AW3</f>
        <v>0</v>
      </c>
      <c r="AX5" s="27"/>
      <c r="AY5" s="27"/>
      <c r="AZ5" s="27"/>
      <c r="BA5" s="27"/>
      <c r="BB5" s="26"/>
    </row>
    <row r="6" spans="2:70" ht="9" customHeight="1" x14ac:dyDescent="0.25">
      <c r="B6" s="13"/>
      <c r="D6" s="2"/>
      <c r="E6" s="278"/>
      <c r="F6" s="2"/>
      <c r="G6" s="2"/>
      <c r="H6" s="2"/>
      <c r="I6" s="2"/>
      <c r="J6" s="278"/>
      <c r="K6" s="2"/>
      <c r="L6" s="2"/>
      <c r="M6" s="2"/>
      <c r="N6" s="2"/>
      <c r="O6" s="279"/>
      <c r="P6" s="2"/>
      <c r="Q6" s="2"/>
      <c r="R6" s="2"/>
      <c r="S6" s="2"/>
      <c r="T6" s="279"/>
      <c r="U6" s="2"/>
      <c r="V6" s="2"/>
      <c r="W6" s="2"/>
      <c r="X6" s="2"/>
      <c r="Y6" s="278"/>
      <c r="Z6" s="472" t="s">
        <v>150</v>
      </c>
      <c r="AA6" s="472"/>
      <c r="AB6" s="472"/>
      <c r="AC6" s="472"/>
      <c r="AD6" s="278"/>
      <c r="AE6" s="472" t="s">
        <v>151</v>
      </c>
      <c r="AF6" s="472"/>
      <c r="AG6" s="472"/>
      <c r="AH6" s="472"/>
      <c r="AI6" s="278"/>
      <c r="AJ6" s="472" t="s">
        <v>151</v>
      </c>
      <c r="AK6" s="472"/>
      <c r="AL6" s="472"/>
      <c r="AM6" s="472"/>
      <c r="AN6" s="278"/>
      <c r="AO6" s="472" t="s">
        <v>151</v>
      </c>
      <c r="AP6" s="472"/>
      <c r="AQ6" s="472"/>
      <c r="AR6" s="472"/>
      <c r="AT6" s="472" t="s">
        <v>151</v>
      </c>
      <c r="AU6" s="472"/>
      <c r="AV6" s="472"/>
      <c r="AW6" s="472"/>
      <c r="AY6" s="472" t="s">
        <v>151</v>
      </c>
      <c r="AZ6" s="472"/>
      <c r="BA6" s="472"/>
      <c r="BB6" s="472"/>
      <c r="BD6" s="472" t="s">
        <v>152</v>
      </c>
      <c r="BE6" s="472"/>
      <c r="BF6" s="472"/>
      <c r="BG6" s="472"/>
      <c r="BI6" s="472" t="s">
        <v>151</v>
      </c>
      <c r="BJ6" s="472"/>
      <c r="BK6" s="472"/>
      <c r="BL6" s="472"/>
      <c r="BN6" s="473" t="s">
        <v>151</v>
      </c>
      <c r="BO6" s="473"/>
      <c r="BP6" s="473"/>
      <c r="BQ6" s="473"/>
    </row>
    <row r="7" spans="2:70" ht="21.6" customHeight="1" x14ac:dyDescent="0.25">
      <c r="B7" s="3" t="s">
        <v>5</v>
      </c>
      <c r="D7" s="16">
        <v>2013</v>
      </c>
      <c r="F7" s="7" t="s">
        <v>153</v>
      </c>
      <c r="G7" s="7" t="s">
        <v>154</v>
      </c>
      <c r="H7" s="7" t="s">
        <v>155</v>
      </c>
      <c r="I7" s="16">
        <v>2014</v>
      </c>
      <c r="K7" s="7" t="s">
        <v>156</v>
      </c>
      <c r="L7" s="7" t="s">
        <v>157</v>
      </c>
      <c r="M7" s="7" t="s">
        <v>158</v>
      </c>
      <c r="N7" s="19">
        <v>2015</v>
      </c>
      <c r="O7" s="26"/>
      <c r="P7" s="7" t="s">
        <v>159</v>
      </c>
      <c r="Q7" s="7" t="s">
        <v>160</v>
      </c>
      <c r="R7" s="7" t="s">
        <v>161</v>
      </c>
      <c r="S7" s="19">
        <v>2016</v>
      </c>
      <c r="T7" s="26"/>
      <c r="U7" s="7" t="s">
        <v>162</v>
      </c>
      <c r="V7" s="7" t="s">
        <v>163</v>
      </c>
      <c r="W7" s="7" t="s">
        <v>164</v>
      </c>
      <c r="X7" s="19">
        <v>2017</v>
      </c>
      <c r="Z7" s="20" t="s">
        <v>165</v>
      </c>
      <c r="AA7" s="20" t="s">
        <v>166</v>
      </c>
      <c r="AB7" s="20" t="s">
        <v>167</v>
      </c>
      <c r="AC7" s="16">
        <v>2018</v>
      </c>
      <c r="AE7" s="20" t="s">
        <v>168</v>
      </c>
      <c r="AF7" s="20" t="s">
        <v>169</v>
      </c>
      <c r="AG7" s="20" t="s">
        <v>170</v>
      </c>
      <c r="AH7" s="12">
        <v>2019</v>
      </c>
      <c r="AJ7" s="20" t="s">
        <v>171</v>
      </c>
      <c r="AK7" s="20" t="s">
        <v>172</v>
      </c>
      <c r="AL7" s="20" t="s">
        <v>173</v>
      </c>
      <c r="AM7" s="12">
        <v>2020</v>
      </c>
      <c r="AO7" s="20" t="s">
        <v>6</v>
      </c>
      <c r="AP7" s="20" t="s">
        <v>88</v>
      </c>
      <c r="AQ7" s="20" t="s">
        <v>8</v>
      </c>
      <c r="AR7" s="12">
        <v>2021</v>
      </c>
      <c r="AT7" s="20" t="s">
        <v>10</v>
      </c>
      <c r="AU7" s="20" t="s">
        <v>89</v>
      </c>
      <c r="AV7" s="20" t="s">
        <v>12</v>
      </c>
      <c r="AW7" s="20">
        <v>2022</v>
      </c>
      <c r="AY7" s="20" t="s">
        <v>14</v>
      </c>
      <c r="AZ7" s="20" t="s">
        <v>90</v>
      </c>
      <c r="BA7" s="20" t="s">
        <v>16</v>
      </c>
      <c r="BB7" s="20">
        <v>2023</v>
      </c>
      <c r="BD7" s="20" t="s">
        <v>18</v>
      </c>
      <c r="BE7" s="20" t="s">
        <v>91</v>
      </c>
      <c r="BF7" s="20" t="s">
        <v>20</v>
      </c>
      <c r="BG7" s="280">
        <v>2024</v>
      </c>
      <c r="BI7" s="7" t="s">
        <v>22</v>
      </c>
      <c r="BJ7" s="4" t="s">
        <v>92</v>
      </c>
      <c r="BK7" s="4" t="s">
        <v>24</v>
      </c>
      <c r="BL7" s="280">
        <v>2025</v>
      </c>
      <c r="BN7" s="434" t="s">
        <v>263</v>
      </c>
      <c r="BO7" s="447" t="s">
        <v>267</v>
      </c>
      <c r="BP7" s="447" t="s">
        <v>265</v>
      </c>
      <c r="BQ7" s="435">
        <v>2026</v>
      </c>
    </row>
    <row r="8" spans="2:70" ht="13.95" customHeight="1" x14ac:dyDescent="0.25">
      <c r="B8" s="17"/>
      <c r="D8" s="4" t="s">
        <v>26</v>
      </c>
      <c r="F8" s="4"/>
      <c r="G8" s="4" t="s">
        <v>25</v>
      </c>
      <c r="H8" s="4"/>
      <c r="I8" s="4" t="s">
        <v>26</v>
      </c>
      <c r="K8" s="4"/>
      <c r="L8" s="4" t="s">
        <v>25</v>
      </c>
      <c r="M8" s="4"/>
      <c r="N8" s="4" t="s">
        <v>26</v>
      </c>
      <c r="O8" s="237"/>
      <c r="P8" s="4"/>
      <c r="Q8" s="4" t="s">
        <v>25</v>
      </c>
      <c r="R8" s="4"/>
      <c r="S8" s="4" t="s">
        <v>26</v>
      </c>
      <c r="T8" s="237"/>
      <c r="U8" s="4"/>
      <c r="V8" s="4" t="s">
        <v>25</v>
      </c>
      <c r="W8" s="4"/>
      <c r="X8" s="4" t="s">
        <v>26</v>
      </c>
      <c r="Z8" s="17"/>
      <c r="AA8" s="18" t="s">
        <v>25</v>
      </c>
      <c r="AB8" s="17"/>
      <c r="AC8" s="4" t="s">
        <v>26</v>
      </c>
      <c r="AE8" s="4"/>
      <c r="AF8" s="4" t="s">
        <v>25</v>
      </c>
      <c r="AG8" s="4"/>
      <c r="AH8" s="4" t="s">
        <v>26</v>
      </c>
      <c r="AJ8" s="4"/>
      <c r="AK8" s="4" t="s">
        <v>25</v>
      </c>
      <c r="AL8" s="4"/>
      <c r="AM8" s="4" t="s">
        <v>26</v>
      </c>
      <c r="AO8" s="4"/>
      <c r="AP8" s="4" t="s">
        <v>25</v>
      </c>
      <c r="AQ8" s="4"/>
      <c r="AR8" s="4" t="s">
        <v>26</v>
      </c>
      <c r="AT8" s="4"/>
      <c r="AU8" s="4" t="s">
        <v>25</v>
      </c>
      <c r="AV8" s="4"/>
      <c r="AW8" s="4" t="s">
        <v>26</v>
      </c>
      <c r="AY8" s="4"/>
      <c r="AZ8" s="4" t="s">
        <v>25</v>
      </c>
      <c r="BA8" s="4"/>
      <c r="BB8" s="4" t="s">
        <v>26</v>
      </c>
      <c r="BD8" s="4"/>
      <c r="BE8" s="4" t="s">
        <v>25</v>
      </c>
      <c r="BF8" s="4"/>
      <c r="BG8" s="175" t="s">
        <v>26</v>
      </c>
      <c r="BI8" s="4"/>
      <c r="BJ8" s="4" t="s">
        <v>25</v>
      </c>
      <c r="BK8" s="175"/>
      <c r="BL8" s="175"/>
      <c r="BN8" s="447"/>
      <c r="BO8" s="447" t="s">
        <v>25</v>
      </c>
      <c r="BP8" s="447"/>
      <c r="BQ8" s="447"/>
    </row>
    <row r="9" spans="2:70" ht="11.4" customHeight="1" x14ac:dyDescent="0.3">
      <c r="O9" s="237"/>
      <c r="T9" s="237"/>
      <c r="BD9" s="180"/>
    </row>
    <row r="10" spans="2:70" ht="11.4" customHeight="1" x14ac:dyDescent="0.3">
      <c r="B10" s="281" t="s">
        <v>174</v>
      </c>
      <c r="D10" s="241"/>
      <c r="F10" s="241"/>
      <c r="G10" s="241"/>
      <c r="H10" s="241"/>
      <c r="I10" s="241"/>
      <c r="K10" s="241"/>
      <c r="L10" s="241"/>
      <c r="M10" s="241"/>
      <c r="N10" s="241"/>
      <c r="O10" s="237"/>
      <c r="P10" s="241"/>
      <c r="Q10" s="241"/>
      <c r="R10" s="241"/>
      <c r="S10" s="241"/>
      <c r="T10" s="237"/>
      <c r="U10" s="241"/>
      <c r="V10" s="241"/>
      <c r="W10" s="241"/>
      <c r="X10" s="241"/>
      <c r="Z10" s="241"/>
      <c r="AA10" s="241"/>
      <c r="AB10" s="241"/>
      <c r="AC10" s="241"/>
      <c r="AE10" s="241"/>
      <c r="AF10" s="241"/>
      <c r="AG10" s="241"/>
      <c r="AH10" s="241"/>
      <c r="AJ10" s="241"/>
      <c r="AK10" s="241"/>
      <c r="AL10" s="241"/>
      <c r="AM10" s="241"/>
      <c r="AO10" s="241"/>
      <c r="AP10" s="241"/>
      <c r="AQ10" s="241"/>
      <c r="AR10" s="241"/>
      <c r="BD10" s="180"/>
    </row>
    <row r="11" spans="2:70" s="101" customFormat="1" ht="11.4" customHeight="1" x14ac:dyDescent="0.3">
      <c r="B11" s="253" t="s">
        <v>62</v>
      </c>
      <c r="D11" s="282">
        <v>1817</v>
      </c>
      <c r="F11" s="282">
        <v>-3497</v>
      </c>
      <c r="G11" s="282">
        <v>-39</v>
      </c>
      <c r="H11" s="282">
        <v>1215</v>
      </c>
      <c r="I11" s="282">
        <v>6655</v>
      </c>
      <c r="K11" s="282">
        <v>44</v>
      </c>
      <c r="L11" s="282">
        <v>13450</v>
      </c>
      <c r="M11" s="282">
        <v>12526</v>
      </c>
      <c r="N11" s="282">
        <v>15400</v>
      </c>
      <c r="O11" s="255"/>
      <c r="P11" s="282">
        <v>10560</v>
      </c>
      <c r="Q11" s="282">
        <v>27496</v>
      </c>
      <c r="R11" s="282">
        <v>40254</v>
      </c>
      <c r="S11" s="282">
        <v>15400</v>
      </c>
      <c r="T11" s="255"/>
      <c r="U11" s="282">
        <v>4241</v>
      </c>
      <c r="V11" s="282">
        <v>21906</v>
      </c>
      <c r="W11" s="282">
        <v>39507</v>
      </c>
      <c r="X11" s="282">
        <v>54289</v>
      </c>
      <c r="Z11" s="282">
        <v>12491</v>
      </c>
      <c r="AA11" s="282">
        <v>37507</v>
      </c>
      <c r="AB11" s="282">
        <v>65111</v>
      </c>
      <c r="AC11" s="282">
        <v>93438</v>
      </c>
      <c r="AE11" s="282">
        <v>19811</v>
      </c>
      <c r="AF11" s="282">
        <v>35196</v>
      </c>
      <c r="AG11" s="282">
        <v>62866</v>
      </c>
      <c r="AH11" s="282">
        <v>98853</v>
      </c>
      <c r="AJ11" s="282">
        <v>9875</v>
      </c>
      <c r="AK11" s="282">
        <v>20663</v>
      </c>
      <c r="AL11" s="282">
        <v>52746</v>
      </c>
      <c r="AM11" s="282">
        <v>91399</v>
      </c>
      <c r="AO11" s="282">
        <v>35097</v>
      </c>
      <c r="AP11" s="282">
        <v>88571</v>
      </c>
      <c r="AQ11" s="282">
        <v>152795</v>
      </c>
      <c r="AR11" s="282">
        <v>231760</v>
      </c>
      <c r="AS11" s="127"/>
      <c r="AT11" s="282">
        <v>54316</v>
      </c>
      <c r="AU11" s="282">
        <v>116132</v>
      </c>
      <c r="AV11" s="283">
        <v>180565</v>
      </c>
      <c r="AW11" s="283">
        <v>231421</v>
      </c>
      <c r="AX11" s="127"/>
      <c r="AY11" s="282">
        <v>26118</v>
      </c>
      <c r="AZ11" s="282">
        <v>72461</v>
      </c>
      <c r="BA11" s="283">
        <v>162432</v>
      </c>
      <c r="BB11" s="283">
        <v>218705</v>
      </c>
      <c r="BD11" s="282">
        <v>27260</v>
      </c>
      <c r="BE11" s="282">
        <v>57724</v>
      </c>
      <c r="BF11" s="282">
        <v>156490</v>
      </c>
      <c r="BG11" s="282">
        <v>220332</v>
      </c>
      <c r="BH11" s="22"/>
      <c r="BI11" s="282">
        <v>23201</v>
      </c>
      <c r="BJ11" s="282">
        <v>20088</v>
      </c>
      <c r="BK11" s="282">
        <v>149749.35256810018</v>
      </c>
      <c r="BL11" s="282">
        <v>29687</v>
      </c>
      <c r="BM11" s="127"/>
      <c r="BN11" s="282">
        <v>-14937.394210799928</v>
      </c>
      <c r="BO11" s="127"/>
      <c r="BP11" s="127"/>
      <c r="BQ11" s="127"/>
      <c r="BR11" s="127"/>
    </row>
    <row r="12" spans="2:70" ht="11.4" customHeight="1" x14ac:dyDescent="0.3">
      <c r="B12" s="262"/>
      <c r="D12" s="251"/>
      <c r="F12" s="251"/>
      <c r="G12" s="251"/>
      <c r="H12" s="251"/>
      <c r="I12" s="251"/>
      <c r="K12" s="251"/>
      <c r="L12" s="251"/>
      <c r="M12" s="251"/>
      <c r="N12" s="251"/>
      <c r="O12" s="245"/>
      <c r="P12" s="251"/>
      <c r="Q12" s="251"/>
      <c r="R12" s="251"/>
      <c r="S12" s="251"/>
      <c r="T12" s="245"/>
      <c r="U12" s="251"/>
      <c r="V12" s="251"/>
      <c r="W12" s="251"/>
      <c r="X12" s="251"/>
      <c r="Z12" s="251"/>
      <c r="AA12" s="251"/>
      <c r="AB12" s="251"/>
      <c r="AC12" s="251"/>
      <c r="AE12" s="251"/>
      <c r="AF12" s="251"/>
      <c r="AG12" s="251"/>
      <c r="AH12" s="251"/>
      <c r="AJ12" s="251"/>
      <c r="AK12" s="251"/>
      <c r="AL12" s="251"/>
      <c r="AM12" s="251"/>
      <c r="AO12" s="251"/>
      <c r="AP12" s="251"/>
      <c r="AQ12" s="251"/>
      <c r="AR12" s="251"/>
      <c r="AT12" s="251"/>
      <c r="AU12" s="251"/>
      <c r="AV12" s="284"/>
      <c r="AW12" s="284"/>
      <c r="AY12" s="251"/>
      <c r="AZ12" s="251"/>
      <c r="BA12" s="284"/>
      <c r="BB12" s="284"/>
      <c r="BD12" s="251"/>
      <c r="BE12" s="251"/>
      <c r="BF12" s="251"/>
      <c r="BM12" s="127"/>
      <c r="BO12" s="127"/>
      <c r="BP12" s="127"/>
      <c r="BQ12" s="127"/>
      <c r="BR12" s="127"/>
    </row>
    <row r="13" spans="2:70" ht="11.4" customHeight="1" x14ac:dyDescent="0.3">
      <c r="B13" s="285" t="s">
        <v>175</v>
      </c>
      <c r="D13" s="286">
        <v>3454</v>
      </c>
      <c r="F13" s="286">
        <v>4657</v>
      </c>
      <c r="G13" s="286">
        <v>15050</v>
      </c>
      <c r="H13" s="286">
        <f>SUM(H15:H32)</f>
        <v>26152</v>
      </c>
      <c r="I13" s="286">
        <v>40009</v>
      </c>
      <c r="K13" s="286">
        <v>17981</v>
      </c>
      <c r="L13" s="286">
        <v>29666</v>
      </c>
      <c r="M13" s="286">
        <f>SUM(M15:M32)</f>
        <v>53271</v>
      </c>
      <c r="N13" s="286">
        <f>SUM(N15:N32)</f>
        <v>81080</v>
      </c>
      <c r="O13" s="246"/>
      <c r="P13" s="286">
        <f>SUM(P15:P32)</f>
        <v>14556</v>
      </c>
      <c r="Q13" s="286">
        <f>SUM(Q15:Q32)</f>
        <v>34420</v>
      </c>
      <c r="R13" s="286">
        <f>SUM(R15:R32)</f>
        <v>50140</v>
      </c>
      <c r="S13" s="286">
        <f>SUM(S15:S32)</f>
        <v>113372</v>
      </c>
      <c r="T13" s="246"/>
      <c r="U13" s="286">
        <f>SUM(U15:U32)</f>
        <v>14133</v>
      </c>
      <c r="V13" s="286">
        <f>SUM(V15:V32)</f>
        <v>31272</v>
      </c>
      <c r="W13" s="286">
        <f>SUM(W15:W32)</f>
        <v>48078</v>
      </c>
      <c r="X13" s="286">
        <f>SUM(X15:X32)</f>
        <v>76596</v>
      </c>
      <c r="Z13" s="286">
        <f>SUM(Z15:Z32)</f>
        <v>18643</v>
      </c>
      <c r="AA13" s="286">
        <f>SUM(AA15:AA32)</f>
        <v>34224</v>
      </c>
      <c r="AB13" s="286">
        <f>SUM(AB15:AB32)</f>
        <v>50614</v>
      </c>
      <c r="AC13" s="286">
        <f>SUM(AC15:AC32)</f>
        <v>70246</v>
      </c>
      <c r="AE13" s="286">
        <f>SUM(AE15:AE32)</f>
        <v>22688</v>
      </c>
      <c r="AF13" s="286">
        <f>SUM(AF15:AF32)</f>
        <v>59983</v>
      </c>
      <c r="AG13" s="286">
        <f>SUM(AG15:AG32)</f>
        <v>85579</v>
      </c>
      <c r="AH13" s="286">
        <f>SUM(AH15:AH32)</f>
        <v>115301</v>
      </c>
      <c r="AJ13" s="286">
        <v>30141</v>
      </c>
      <c r="AK13" s="286">
        <f>SUM(AK15:AK32)</f>
        <v>52762</v>
      </c>
      <c r="AL13" s="286">
        <f>SUM(AL15:AL32)</f>
        <v>77087</v>
      </c>
      <c r="AM13" s="286">
        <f>SUM(AM15:AM32)</f>
        <v>114348</v>
      </c>
      <c r="AO13" s="286">
        <f>SUM(AO15:AO32)</f>
        <v>23320</v>
      </c>
      <c r="AP13" s="286">
        <f>SUM(AP15:AP32)</f>
        <v>42988</v>
      </c>
      <c r="AQ13" s="286">
        <f>SUM(AQ15:AQ32)</f>
        <v>49526.233954036346</v>
      </c>
      <c r="AR13" s="286">
        <f>SUM(AR15:AR32)</f>
        <v>62762</v>
      </c>
      <c r="AS13" s="127"/>
      <c r="AT13" s="286">
        <v>15168</v>
      </c>
      <c r="AU13" s="286">
        <v>44487</v>
      </c>
      <c r="AV13" s="286">
        <v>70644</v>
      </c>
      <c r="AW13" s="286">
        <v>116435</v>
      </c>
      <c r="AX13" s="127"/>
      <c r="AY13" s="286">
        <v>50131</v>
      </c>
      <c r="AZ13" s="286">
        <v>100497</v>
      </c>
      <c r="BA13" s="286">
        <v>154492</v>
      </c>
      <c r="BB13" s="286">
        <v>203150</v>
      </c>
      <c r="BD13" s="286">
        <v>61026</v>
      </c>
      <c r="BE13" s="286">
        <v>117024</v>
      </c>
      <c r="BF13" s="286">
        <v>169760</v>
      </c>
      <c r="BG13" s="286">
        <v>226966</v>
      </c>
      <c r="BI13" s="286">
        <f>SUM(BI14:BI32)</f>
        <v>55426</v>
      </c>
      <c r="BJ13" s="286">
        <f>SUM(BJ14:BJ32)</f>
        <v>145874</v>
      </c>
      <c r="BK13" s="286">
        <f>SUM(BK14:BK32)</f>
        <v>251760.68084029172</v>
      </c>
      <c r="BL13" s="286">
        <v>498003.29645689798</v>
      </c>
      <c r="BM13" s="127"/>
      <c r="BN13" s="286">
        <f>SUM(BN14:BN32)</f>
        <v>109239.60781921</v>
      </c>
      <c r="BO13" s="127"/>
      <c r="BP13" s="127"/>
      <c r="BQ13" s="127"/>
      <c r="BR13" s="127"/>
    </row>
    <row r="14" spans="2:70" ht="11.4" customHeight="1" x14ac:dyDescent="0.3">
      <c r="B14" s="287" t="s">
        <v>176</v>
      </c>
      <c r="D14" s="251">
        <v>-183</v>
      </c>
      <c r="F14" s="251" t="s">
        <v>107</v>
      </c>
      <c r="G14" s="251" t="s">
        <v>107</v>
      </c>
      <c r="H14" s="251" t="s">
        <v>107</v>
      </c>
      <c r="I14" s="251" t="s">
        <v>107</v>
      </c>
      <c r="K14" s="251" t="s">
        <v>107</v>
      </c>
      <c r="L14" s="251" t="s">
        <v>107</v>
      </c>
      <c r="M14" s="251" t="s">
        <v>107</v>
      </c>
      <c r="N14" s="251" t="s">
        <v>107</v>
      </c>
      <c r="O14" s="247"/>
      <c r="P14" s="251"/>
      <c r="Q14" s="251"/>
      <c r="R14" s="251"/>
      <c r="S14" s="251"/>
      <c r="T14" s="247"/>
      <c r="U14" s="251"/>
      <c r="V14" s="251"/>
      <c r="W14" s="251"/>
      <c r="X14" s="251"/>
      <c r="Z14" s="251"/>
      <c r="AA14" s="251"/>
      <c r="AB14" s="251"/>
      <c r="AC14" s="251"/>
      <c r="AE14" s="251"/>
      <c r="AF14" s="251"/>
      <c r="AG14" s="251"/>
      <c r="AH14" s="251"/>
      <c r="AJ14" s="251"/>
      <c r="AK14" s="251"/>
      <c r="AL14" s="251"/>
      <c r="AM14" s="251"/>
      <c r="AO14" s="251"/>
      <c r="AP14" s="251"/>
      <c r="AQ14" s="251"/>
      <c r="AR14" s="251"/>
      <c r="AT14" s="251"/>
      <c r="AU14" s="251"/>
      <c r="AV14" s="244">
        <v>252</v>
      </c>
      <c r="AW14" s="244">
        <v>2532</v>
      </c>
      <c r="AY14" s="251">
        <v>-1397</v>
      </c>
      <c r="AZ14" s="48">
        <v>-703</v>
      </c>
      <c r="BA14" s="244">
        <v>2710</v>
      </c>
      <c r="BB14" s="244">
        <v>3225</v>
      </c>
      <c r="BD14" s="48">
        <v>409</v>
      </c>
      <c r="BE14" s="48">
        <v>315</v>
      </c>
      <c r="BF14" s="48">
        <v>-468</v>
      </c>
      <c r="BG14" s="48">
        <v>-1590</v>
      </c>
      <c r="BI14" s="48">
        <v>-1941</v>
      </c>
      <c r="BJ14" s="48">
        <v>-1145</v>
      </c>
      <c r="BK14" s="48">
        <v>-2256.8396699999998</v>
      </c>
      <c r="BL14" s="48">
        <v>-3248</v>
      </c>
      <c r="BM14" s="127"/>
      <c r="BN14" s="48">
        <v>1528.6913153999999</v>
      </c>
      <c r="BO14" s="127"/>
      <c r="BP14" s="127"/>
      <c r="BQ14" s="127"/>
      <c r="BR14" s="127"/>
    </row>
    <row r="15" spans="2:70" ht="11.4" customHeight="1" x14ac:dyDescent="0.3">
      <c r="B15" s="287" t="s">
        <v>53</v>
      </c>
      <c r="D15" s="48">
        <v>3219</v>
      </c>
      <c r="F15" s="48">
        <v>3018</v>
      </c>
      <c r="G15" s="48">
        <v>8506</v>
      </c>
      <c r="H15" s="48">
        <v>14603</v>
      </c>
      <c r="I15" s="48">
        <v>20775</v>
      </c>
      <c r="K15" s="48">
        <v>7052</v>
      </c>
      <c r="L15" s="48">
        <v>14485</v>
      </c>
      <c r="M15" s="48">
        <v>22010</v>
      </c>
      <c r="N15" s="48">
        <v>30442</v>
      </c>
      <c r="O15" s="248"/>
      <c r="P15" s="48">
        <v>9844</v>
      </c>
      <c r="Q15" s="48">
        <v>19956</v>
      </c>
      <c r="R15" s="48">
        <v>30790</v>
      </c>
      <c r="S15" s="48">
        <v>42082</v>
      </c>
      <c r="T15" s="248"/>
      <c r="U15" s="48">
        <v>12114</v>
      </c>
      <c r="V15" s="48">
        <v>24735</v>
      </c>
      <c r="W15" s="48">
        <v>37346</v>
      </c>
      <c r="X15" s="48">
        <v>51007</v>
      </c>
      <c r="Z15" s="48">
        <v>13453</v>
      </c>
      <c r="AA15" s="48">
        <v>26571</v>
      </c>
      <c r="AB15" s="48">
        <v>40668</v>
      </c>
      <c r="AC15" s="48">
        <v>55622</v>
      </c>
      <c r="AE15" s="48">
        <v>16381</v>
      </c>
      <c r="AF15" s="48">
        <v>33051</v>
      </c>
      <c r="AG15" s="48">
        <f>58559-AG17</f>
        <v>51161</v>
      </c>
      <c r="AH15" s="48">
        <f>79282-AH17</f>
        <v>68980</v>
      </c>
      <c r="AJ15" s="48">
        <v>17541</v>
      </c>
      <c r="AK15" s="48">
        <f>41128-AK17</f>
        <v>34978.097665575333</v>
      </c>
      <c r="AL15" s="48">
        <f>61454-AL17</f>
        <v>52117</v>
      </c>
      <c r="AM15" s="48">
        <v>68474</v>
      </c>
      <c r="AO15" s="48">
        <v>16456</v>
      </c>
      <c r="AP15" s="48">
        <v>33347</v>
      </c>
      <c r="AQ15" s="48">
        <v>51730.079486666669</v>
      </c>
      <c r="AR15" s="48">
        <v>70265</v>
      </c>
      <c r="AS15" s="127"/>
      <c r="AT15" s="48">
        <v>18766</v>
      </c>
      <c r="AU15" s="48">
        <v>38263</v>
      </c>
      <c r="AV15" s="244">
        <v>57947</v>
      </c>
      <c r="AW15" s="244">
        <v>87214</v>
      </c>
      <c r="AX15" s="127"/>
      <c r="AY15" s="48">
        <v>33090</v>
      </c>
      <c r="AZ15" s="48">
        <v>67233</v>
      </c>
      <c r="BA15" s="244">
        <v>100132</v>
      </c>
      <c r="BB15" s="244">
        <v>130503</v>
      </c>
      <c r="BD15" s="48">
        <v>34752</v>
      </c>
      <c r="BE15" s="45">
        <v>70275</v>
      </c>
      <c r="BF15" s="45">
        <v>104839</v>
      </c>
      <c r="BG15" s="48">
        <v>142781</v>
      </c>
      <c r="BI15" s="48">
        <v>40123</v>
      </c>
      <c r="BJ15" s="48">
        <v>96491</v>
      </c>
      <c r="BK15" s="48">
        <v>157672.19713819999</v>
      </c>
      <c r="BL15" s="48">
        <v>221018.64319610002</v>
      </c>
      <c r="BM15" s="127"/>
      <c r="BN15" s="48">
        <v>66072.720235400004</v>
      </c>
      <c r="BO15" s="127"/>
      <c r="BP15" s="127"/>
      <c r="BQ15" s="127"/>
      <c r="BR15" s="127"/>
    </row>
    <row r="16" spans="2:70" ht="11.4" customHeight="1" x14ac:dyDescent="0.3">
      <c r="B16" s="287" t="s">
        <v>44</v>
      </c>
      <c r="D16" s="48"/>
      <c r="F16" s="48"/>
      <c r="G16" s="48"/>
      <c r="H16" s="48"/>
      <c r="I16" s="48"/>
      <c r="K16" s="48"/>
      <c r="L16" s="48"/>
      <c r="M16" s="48"/>
      <c r="N16" s="48"/>
      <c r="O16" s="249"/>
      <c r="P16" s="48"/>
      <c r="Q16" s="48"/>
      <c r="R16" s="48"/>
      <c r="S16" s="48">
        <v>295</v>
      </c>
      <c r="T16" s="249"/>
      <c r="U16" s="48">
        <v>830</v>
      </c>
      <c r="V16" s="48">
        <v>1716</v>
      </c>
      <c r="W16" s="48">
        <v>2365</v>
      </c>
      <c r="X16" s="48">
        <v>2883</v>
      </c>
      <c r="Z16" s="48">
        <v>727</v>
      </c>
      <c r="AA16" s="48">
        <v>1556</v>
      </c>
      <c r="AB16" s="48">
        <v>2509</v>
      </c>
      <c r="AC16" s="48">
        <v>3489</v>
      </c>
      <c r="AE16" s="48">
        <v>1371</v>
      </c>
      <c r="AF16" s="48">
        <v>2884</v>
      </c>
      <c r="AG16" s="48">
        <v>4128</v>
      </c>
      <c r="AH16" s="48">
        <v>5156</v>
      </c>
      <c r="AJ16" s="48">
        <v>1289</v>
      </c>
      <c r="AK16" s="48">
        <v>2278</v>
      </c>
      <c r="AL16" s="48">
        <v>3339</v>
      </c>
      <c r="AM16" s="48">
        <v>4444</v>
      </c>
      <c r="AO16" s="48">
        <v>1031</v>
      </c>
      <c r="AP16" s="48">
        <v>2099</v>
      </c>
      <c r="AQ16" s="48">
        <v>3320</v>
      </c>
      <c r="AR16" s="48">
        <v>4592</v>
      </c>
      <c r="AS16" s="127"/>
      <c r="AT16" s="48">
        <v>1297</v>
      </c>
      <c r="AU16" s="48">
        <v>2682</v>
      </c>
      <c r="AV16" s="244">
        <v>4132</v>
      </c>
      <c r="AW16" s="244">
        <v>5680</v>
      </c>
      <c r="AX16" s="127"/>
      <c r="AY16" s="48">
        <v>1561</v>
      </c>
      <c r="AZ16" s="48">
        <v>3136</v>
      </c>
      <c r="BA16" s="244">
        <v>4858</v>
      </c>
      <c r="BB16" s="244">
        <v>6735</v>
      </c>
      <c r="BD16" s="48">
        <v>2050</v>
      </c>
      <c r="BE16" s="45">
        <v>4102</v>
      </c>
      <c r="BF16" s="45">
        <v>6126</v>
      </c>
      <c r="BG16" s="48">
        <v>8150</v>
      </c>
      <c r="BI16" s="48">
        <v>2021</v>
      </c>
      <c r="BJ16" s="48">
        <v>4094</v>
      </c>
      <c r="BK16" s="48">
        <v>6168.5852699999996</v>
      </c>
      <c r="BL16" s="48">
        <v>8200.8642999999993</v>
      </c>
      <c r="BM16" s="127"/>
      <c r="BN16" s="48">
        <v>2066.2570000000001</v>
      </c>
      <c r="BO16" s="127"/>
      <c r="BP16" s="127"/>
      <c r="BQ16" s="127"/>
      <c r="BR16" s="127"/>
    </row>
    <row r="17" spans="2:70" ht="11.4" customHeight="1" x14ac:dyDescent="0.3">
      <c r="B17" s="288" t="s">
        <v>177</v>
      </c>
      <c r="D17" s="48"/>
      <c r="F17" s="48"/>
      <c r="G17" s="48"/>
      <c r="H17" s="48"/>
      <c r="I17" s="48"/>
      <c r="K17" s="48"/>
      <c r="L17" s="48"/>
      <c r="M17" s="48"/>
      <c r="N17" s="48"/>
      <c r="O17" s="249"/>
      <c r="P17" s="48"/>
      <c r="Q17" s="48"/>
      <c r="R17" s="48"/>
      <c r="S17" s="48"/>
      <c r="T17" s="249"/>
      <c r="U17" s="48"/>
      <c r="V17" s="48"/>
      <c r="W17" s="48"/>
      <c r="X17" s="48"/>
      <c r="Z17" s="48"/>
      <c r="AA17" s="48"/>
      <c r="AB17" s="48"/>
      <c r="AC17" s="48"/>
      <c r="AE17" s="48">
        <v>2182</v>
      </c>
      <c r="AF17" s="48">
        <v>4805</v>
      </c>
      <c r="AG17" s="48">
        <v>7398</v>
      </c>
      <c r="AH17" s="48">
        <v>10302</v>
      </c>
      <c r="AJ17" s="48">
        <v>3385</v>
      </c>
      <c r="AK17" s="48">
        <v>6149.9023344246698</v>
      </c>
      <c r="AL17" s="48">
        <v>9337</v>
      </c>
      <c r="AM17" s="48">
        <v>12365</v>
      </c>
      <c r="AO17" s="48">
        <v>3022</v>
      </c>
      <c r="AP17" s="48">
        <v>6053</v>
      </c>
      <c r="AQ17" s="48">
        <v>9084.1544673696735</v>
      </c>
      <c r="AR17" s="48">
        <v>12251</v>
      </c>
      <c r="AS17" s="127"/>
      <c r="AT17" s="48">
        <v>3083</v>
      </c>
      <c r="AU17" s="48">
        <v>6349</v>
      </c>
      <c r="AV17" s="244">
        <v>9567</v>
      </c>
      <c r="AW17" s="244">
        <v>13289</v>
      </c>
      <c r="AX17" s="127"/>
      <c r="AY17" s="48">
        <v>3905</v>
      </c>
      <c r="AZ17" s="48">
        <v>7870</v>
      </c>
      <c r="BA17" s="244">
        <v>11642</v>
      </c>
      <c r="BB17" s="244">
        <v>15460</v>
      </c>
      <c r="BC17" s="26"/>
      <c r="BD17" s="48">
        <v>3588</v>
      </c>
      <c r="BE17" s="45">
        <v>7694</v>
      </c>
      <c r="BF17" s="45">
        <v>12181</v>
      </c>
      <c r="BG17" s="48">
        <v>16208</v>
      </c>
      <c r="BI17" s="48">
        <v>4452</v>
      </c>
      <c r="BJ17" s="48">
        <v>9995</v>
      </c>
      <c r="BK17" s="48">
        <v>19357.581723899999</v>
      </c>
      <c r="BL17" s="48">
        <v>23497.542191799999</v>
      </c>
      <c r="BM17" s="127"/>
      <c r="BN17" s="48">
        <v>5459.8744900000011</v>
      </c>
      <c r="BO17" s="127"/>
      <c r="BP17" s="127"/>
      <c r="BQ17" s="127"/>
      <c r="BR17" s="127"/>
    </row>
    <row r="18" spans="2:70" ht="11.4" customHeight="1" x14ac:dyDescent="0.3">
      <c r="B18" s="287" t="s">
        <v>178</v>
      </c>
      <c r="D18" s="48"/>
      <c r="F18" s="48"/>
      <c r="G18" s="48"/>
      <c r="H18" s="48"/>
      <c r="I18" s="48"/>
      <c r="K18" s="48"/>
      <c r="L18" s="48"/>
      <c r="M18" s="48"/>
      <c r="N18" s="48"/>
      <c r="O18" s="26"/>
      <c r="P18" s="48"/>
      <c r="Q18" s="48"/>
      <c r="R18" s="48"/>
      <c r="S18" s="48">
        <v>-2130</v>
      </c>
      <c r="T18" s="26"/>
      <c r="U18" s="48">
        <v>-3672</v>
      </c>
      <c r="V18" s="48">
        <v>-4720</v>
      </c>
      <c r="W18" s="48">
        <v>-5891</v>
      </c>
      <c r="X18" s="48">
        <v>-6850</v>
      </c>
      <c r="Z18" s="48">
        <v>-2174</v>
      </c>
      <c r="AA18" s="48">
        <f>-5968+973</f>
        <v>-4995</v>
      </c>
      <c r="AB18" s="48">
        <v>-5408</v>
      </c>
      <c r="AC18" s="48">
        <v>-5929</v>
      </c>
      <c r="AE18" s="48">
        <v>-2432</v>
      </c>
      <c r="AF18" s="48">
        <v>-3074</v>
      </c>
      <c r="AG18" s="48">
        <v>-4202</v>
      </c>
      <c r="AH18" s="48">
        <v>-4702</v>
      </c>
      <c r="AJ18" s="48">
        <v>-1641</v>
      </c>
      <c r="AK18" s="48">
        <v>-3091</v>
      </c>
      <c r="AL18" s="48">
        <v>-4426</v>
      </c>
      <c r="AM18" s="48">
        <v>-7007</v>
      </c>
      <c r="AO18" s="48">
        <v>-1474</v>
      </c>
      <c r="AP18" s="48">
        <v>-4643</v>
      </c>
      <c r="AQ18" s="48">
        <v>-6419</v>
      </c>
      <c r="AR18" s="48">
        <v>-9115</v>
      </c>
      <c r="AS18" s="127"/>
      <c r="AT18" s="48">
        <v>-2861</v>
      </c>
      <c r="AU18" s="48">
        <v>-4720</v>
      </c>
      <c r="AV18" s="244">
        <v>-7011</v>
      </c>
      <c r="AW18" s="244">
        <v>-9883</v>
      </c>
      <c r="AX18" s="127"/>
      <c r="AY18" s="48">
        <v>-3708</v>
      </c>
      <c r="AZ18" s="48">
        <v>-5338</v>
      </c>
      <c r="BA18" s="244">
        <v>-10477</v>
      </c>
      <c r="BB18" s="244">
        <v>-12960</v>
      </c>
      <c r="BD18" s="48">
        <v>-3287</v>
      </c>
      <c r="BE18" s="48">
        <v>-5370</v>
      </c>
      <c r="BF18" s="48">
        <v>-7618</v>
      </c>
      <c r="BG18" s="48">
        <v>-10840</v>
      </c>
      <c r="BI18" s="48">
        <v>-3231</v>
      </c>
      <c r="BJ18" s="48">
        <v>-4638</v>
      </c>
      <c r="BK18" s="48">
        <v>-9100</v>
      </c>
      <c r="BL18" s="48">
        <v>-5957</v>
      </c>
      <c r="BM18" s="127"/>
      <c r="BN18" s="48">
        <v>-8598</v>
      </c>
      <c r="BO18" s="127"/>
      <c r="BP18" s="127"/>
      <c r="BQ18" s="127"/>
      <c r="BR18" s="127"/>
    </row>
    <row r="19" spans="2:70" ht="11.4" customHeight="1" x14ac:dyDescent="0.3">
      <c r="B19" s="287" t="s">
        <v>179</v>
      </c>
      <c r="D19" s="251">
        <v>60</v>
      </c>
      <c r="F19" s="251">
        <v>38</v>
      </c>
      <c r="G19" s="251"/>
      <c r="H19" s="251">
        <v>219</v>
      </c>
      <c r="I19" s="251">
        <v>741</v>
      </c>
      <c r="K19" s="251">
        <v>20</v>
      </c>
      <c r="L19" s="251">
        <v>274</v>
      </c>
      <c r="M19" s="251">
        <v>305</v>
      </c>
      <c r="N19" s="251">
        <v>659</v>
      </c>
      <c r="O19" s="249"/>
      <c r="P19" s="251">
        <v>23</v>
      </c>
      <c r="Q19" s="251">
        <v>427</v>
      </c>
      <c r="R19" s="251">
        <v>384</v>
      </c>
      <c r="S19" s="251">
        <v>463</v>
      </c>
      <c r="T19" s="249"/>
      <c r="U19" s="251">
        <v>275</v>
      </c>
      <c r="V19" s="251">
        <v>311</v>
      </c>
      <c r="W19" s="251">
        <v>566</v>
      </c>
      <c r="X19" s="48">
        <v>3179</v>
      </c>
      <c r="Z19" s="251">
        <v>92</v>
      </c>
      <c r="AA19" s="251">
        <v>83</v>
      </c>
      <c r="AB19" s="251">
        <v>310</v>
      </c>
      <c r="AC19" s="48">
        <v>647</v>
      </c>
      <c r="AE19" s="251">
        <v>349</v>
      </c>
      <c r="AF19" s="251">
        <v>481</v>
      </c>
      <c r="AG19" s="251">
        <v>926</v>
      </c>
      <c r="AH19" s="48">
        <v>1645</v>
      </c>
      <c r="AJ19" s="251">
        <v>170</v>
      </c>
      <c r="AK19" s="251">
        <v>610</v>
      </c>
      <c r="AL19" s="251">
        <v>297</v>
      </c>
      <c r="AM19" s="251">
        <v>2958</v>
      </c>
      <c r="AO19" s="251">
        <v>129</v>
      </c>
      <c r="AP19" s="251">
        <v>74</v>
      </c>
      <c r="AQ19" s="251">
        <v>177</v>
      </c>
      <c r="AR19" s="251">
        <v>331</v>
      </c>
      <c r="AS19" s="127"/>
      <c r="AT19" s="48">
        <v>197</v>
      </c>
      <c r="AU19" s="48">
        <v>315</v>
      </c>
      <c r="AV19" s="244">
        <v>498</v>
      </c>
      <c r="AW19" s="244">
        <v>635</v>
      </c>
      <c r="AX19" s="127"/>
      <c r="AY19" s="48">
        <v>142</v>
      </c>
      <c r="AZ19" s="48">
        <v>249</v>
      </c>
      <c r="BA19" s="244">
        <v>299</v>
      </c>
      <c r="BB19" s="244">
        <v>231</v>
      </c>
      <c r="BD19" s="48">
        <v>1083</v>
      </c>
      <c r="BE19" s="48">
        <v>1177</v>
      </c>
      <c r="BF19" s="48">
        <v>1098</v>
      </c>
      <c r="BG19" s="48">
        <v>595</v>
      </c>
      <c r="BI19" s="48">
        <v>-66</v>
      </c>
      <c r="BJ19" s="48">
        <v>-23</v>
      </c>
      <c r="BK19" s="48">
        <v>-136.11526000000001</v>
      </c>
      <c r="BL19" s="48">
        <v>-152.80909</v>
      </c>
      <c r="BM19" s="127"/>
      <c r="BN19" s="48">
        <v>355.8968099999999</v>
      </c>
      <c r="BO19" s="127"/>
      <c r="BP19" s="127"/>
      <c r="BQ19" s="127"/>
      <c r="BR19" s="127"/>
    </row>
    <row r="20" spans="2:70" ht="11.4" customHeight="1" x14ac:dyDescent="0.3">
      <c r="B20" s="287" t="s">
        <v>180</v>
      </c>
      <c r="D20" s="48">
        <v>-24</v>
      </c>
      <c r="F20" s="48">
        <v>1598</v>
      </c>
      <c r="G20" s="48">
        <v>7649</v>
      </c>
      <c r="H20" s="48">
        <v>12490</v>
      </c>
      <c r="I20" s="48">
        <v>17199</v>
      </c>
      <c r="K20" s="48">
        <v>10647</v>
      </c>
      <c r="L20" s="48">
        <v>13361</v>
      </c>
      <c r="M20" s="48">
        <v>17615</v>
      </c>
      <c r="N20" s="48">
        <v>20440</v>
      </c>
      <c r="O20" s="26"/>
      <c r="P20" s="48">
        <v>4138</v>
      </c>
      <c r="Q20" s="48">
        <v>8425</v>
      </c>
      <c r="R20" s="48">
        <v>12839</v>
      </c>
      <c r="S20" s="48">
        <v>17986</v>
      </c>
      <c r="T20" s="26"/>
      <c r="U20" s="48">
        <v>4568</v>
      </c>
      <c r="V20" s="48">
        <v>8918</v>
      </c>
      <c r="W20" s="48">
        <v>13059</v>
      </c>
      <c r="X20" s="48">
        <v>19641</v>
      </c>
      <c r="Z20" s="48">
        <v>4981</v>
      </c>
      <c r="AA20" s="48">
        <v>9260</v>
      </c>
      <c r="AB20" s="48">
        <v>13392</v>
      </c>
      <c r="AC20" s="48">
        <v>17963</v>
      </c>
      <c r="AE20" s="48">
        <v>5113</v>
      </c>
      <c r="AF20" s="48">
        <v>10189</v>
      </c>
      <c r="AG20" s="48">
        <v>14899</v>
      </c>
      <c r="AH20" s="48">
        <v>19677</v>
      </c>
      <c r="AJ20" s="48">
        <v>6186</v>
      </c>
      <c r="AK20" s="48">
        <v>13051</v>
      </c>
      <c r="AL20" s="48">
        <v>16728</v>
      </c>
      <c r="AM20" s="48">
        <v>32850</v>
      </c>
      <c r="AO20" s="48">
        <v>3181</v>
      </c>
      <c r="AP20" s="48">
        <v>6639</v>
      </c>
      <c r="AQ20" s="48">
        <v>9164</v>
      </c>
      <c r="AR20" s="48">
        <v>11914</v>
      </c>
      <c r="AS20" s="127"/>
      <c r="AT20" s="48">
        <v>3648</v>
      </c>
      <c r="AU20" s="48">
        <v>9204</v>
      </c>
      <c r="AV20" s="244">
        <v>16343</v>
      </c>
      <c r="AW20" s="244">
        <v>32576</v>
      </c>
      <c r="AX20" s="127"/>
      <c r="AY20" s="48">
        <v>17319</v>
      </c>
      <c r="AZ20" s="48">
        <v>37591</v>
      </c>
      <c r="BA20" s="244">
        <v>56241</v>
      </c>
      <c r="BB20" s="244">
        <v>68541</v>
      </c>
      <c r="BD20" s="48">
        <v>17121</v>
      </c>
      <c r="BE20" s="48">
        <v>32419</v>
      </c>
      <c r="BF20" s="48">
        <v>48909</v>
      </c>
      <c r="BG20" s="48">
        <v>64685</v>
      </c>
      <c r="BI20" s="48">
        <v>16095</v>
      </c>
      <c r="BJ20" s="48">
        <v>45084</v>
      </c>
      <c r="BK20" s="48">
        <v>80090.828406579996</v>
      </c>
      <c r="BL20" s="48">
        <v>111324</v>
      </c>
      <c r="BM20" s="127"/>
      <c r="BN20" s="48">
        <v>29085.881572967999</v>
      </c>
      <c r="BO20" s="127"/>
      <c r="BP20" s="127"/>
      <c r="BQ20" s="127"/>
      <c r="BR20" s="127"/>
    </row>
    <row r="21" spans="2:70" ht="11.4" customHeight="1" x14ac:dyDescent="0.3">
      <c r="B21" s="287" t="s">
        <v>181</v>
      </c>
      <c r="D21" s="48"/>
      <c r="F21" s="48"/>
      <c r="G21" s="48"/>
      <c r="H21" s="48"/>
      <c r="I21" s="48"/>
      <c r="K21" s="48"/>
      <c r="L21" s="48"/>
      <c r="M21" s="48"/>
      <c r="N21" s="48"/>
      <c r="O21" s="26"/>
      <c r="P21" s="48"/>
      <c r="Q21" s="48"/>
      <c r="R21" s="48"/>
      <c r="S21" s="48"/>
      <c r="T21" s="26"/>
      <c r="U21" s="48"/>
      <c r="V21" s="48"/>
      <c r="W21" s="48"/>
      <c r="X21" s="48"/>
      <c r="Z21" s="48"/>
      <c r="AA21" s="48"/>
      <c r="AB21" s="48"/>
      <c r="AC21" s="48"/>
      <c r="AE21" s="48"/>
      <c r="AF21" s="48"/>
      <c r="AG21" s="48"/>
      <c r="AH21" s="48"/>
      <c r="AJ21" s="48"/>
      <c r="AK21" s="48">
        <v>-630</v>
      </c>
      <c r="AL21" s="48">
        <v>-630</v>
      </c>
      <c r="AM21" s="48">
        <v>-630</v>
      </c>
      <c r="AO21" s="48"/>
      <c r="AP21" s="48"/>
      <c r="AQ21" s="48"/>
      <c r="AR21" s="48">
        <v>0</v>
      </c>
      <c r="AS21" s="127"/>
      <c r="AT21" s="48">
        <v>0</v>
      </c>
      <c r="AU21" s="48">
        <v>0</v>
      </c>
      <c r="AV21" s="244"/>
      <c r="AW21" s="244"/>
      <c r="AX21" s="127"/>
      <c r="AY21" s="48"/>
      <c r="AZ21" s="48"/>
      <c r="BA21" s="244"/>
      <c r="BB21" s="244"/>
      <c r="BD21" s="48"/>
      <c r="BE21" s="48"/>
      <c r="BF21" s="48"/>
      <c r="BG21" s="48"/>
      <c r="BI21" s="48"/>
      <c r="BJ21" s="48"/>
      <c r="BK21" s="48"/>
      <c r="BL21"/>
      <c r="BM21" s="127"/>
      <c r="BN21" s="48"/>
      <c r="BO21" s="127"/>
      <c r="BP21" s="127"/>
      <c r="BQ21" s="127"/>
      <c r="BR21" s="127"/>
    </row>
    <row r="22" spans="2:70" ht="11.25" customHeight="1" x14ac:dyDescent="0.3">
      <c r="B22" s="287" t="s">
        <v>182</v>
      </c>
      <c r="D22" s="48"/>
      <c r="F22" s="48"/>
      <c r="G22" s="48"/>
      <c r="H22" s="48"/>
      <c r="I22" s="48"/>
      <c r="K22" s="48"/>
      <c r="L22" s="48"/>
      <c r="M22" s="48"/>
      <c r="N22" s="48"/>
      <c r="O22" s="26"/>
      <c r="P22" s="48"/>
      <c r="Q22" s="48"/>
      <c r="R22" s="48"/>
      <c r="S22" s="48"/>
      <c r="T22" s="26"/>
      <c r="U22" s="48"/>
      <c r="V22" s="48"/>
      <c r="W22" s="48"/>
      <c r="X22" s="48"/>
      <c r="Z22" s="48"/>
      <c r="AA22" s="48"/>
      <c r="AB22" s="48"/>
      <c r="AC22" s="48"/>
      <c r="AE22" s="48"/>
      <c r="AF22" s="48"/>
      <c r="AG22" s="48"/>
      <c r="AH22" s="48"/>
      <c r="AJ22" s="48"/>
      <c r="AK22" s="48"/>
      <c r="AL22" s="48"/>
      <c r="AM22" s="48"/>
      <c r="AO22" s="48"/>
      <c r="AP22" s="48"/>
      <c r="AQ22" s="48"/>
      <c r="AR22" s="48">
        <v>-9803</v>
      </c>
      <c r="AS22" s="127"/>
      <c r="AT22" s="48">
        <v>-12163</v>
      </c>
      <c r="AU22" s="48">
        <v>-13197</v>
      </c>
      <c r="AV22" s="244">
        <v>-14986</v>
      </c>
      <c r="AW22" s="244">
        <v>-22545</v>
      </c>
      <c r="AX22" s="127"/>
      <c r="AY22" s="48">
        <v>-2273</v>
      </c>
      <c r="AZ22" s="48">
        <v>-3946</v>
      </c>
      <c r="BA22" s="244">
        <v>-5250</v>
      </c>
      <c r="BB22" s="244">
        <v>-605</v>
      </c>
      <c r="BD22" s="48">
        <v>-726</v>
      </c>
      <c r="BE22" s="48">
        <v>-726</v>
      </c>
      <c r="BF22" s="48">
        <v>-726</v>
      </c>
      <c r="BG22" s="48">
        <v>0</v>
      </c>
      <c r="BI22" s="48"/>
      <c r="BJ22" s="48"/>
      <c r="BK22" s="48"/>
      <c r="BL22"/>
      <c r="BM22" s="127"/>
      <c r="BN22" s="48">
        <v>61.000000000000014</v>
      </c>
      <c r="BO22" s="127"/>
      <c r="BP22" s="127"/>
      <c r="BQ22" s="127"/>
      <c r="BR22" s="127"/>
    </row>
    <row r="23" spans="2:70" ht="11.4" customHeight="1" x14ac:dyDescent="0.3">
      <c r="B23" s="287" t="s">
        <v>183</v>
      </c>
      <c r="D23" s="48"/>
      <c r="F23" s="48"/>
      <c r="G23" s="48"/>
      <c r="H23" s="48"/>
      <c r="I23" s="48"/>
      <c r="K23" s="48"/>
      <c r="L23" s="48"/>
      <c r="M23" s="48"/>
      <c r="N23" s="48"/>
      <c r="O23" s="26"/>
      <c r="P23" s="48"/>
      <c r="Q23" s="48"/>
      <c r="R23" s="48"/>
      <c r="S23" s="48"/>
      <c r="T23" s="26"/>
      <c r="U23" s="48"/>
      <c r="V23" s="48"/>
      <c r="W23" s="48"/>
      <c r="X23" s="48"/>
      <c r="Z23" s="48"/>
      <c r="AA23" s="48"/>
      <c r="AB23" s="48"/>
      <c r="AC23" s="48"/>
      <c r="AE23" s="48"/>
      <c r="AF23" s="48"/>
      <c r="AG23" s="48"/>
      <c r="AH23" s="48"/>
      <c r="AJ23" s="48"/>
      <c r="AK23" s="48"/>
      <c r="AL23" s="48"/>
      <c r="AM23" s="48"/>
      <c r="AO23" s="48"/>
      <c r="AP23" s="48">
        <v>-1936</v>
      </c>
      <c r="AQ23" s="48">
        <v>-1496</v>
      </c>
      <c r="AR23" s="48">
        <v>-1966</v>
      </c>
      <c r="AS23" s="127"/>
      <c r="AT23" s="48">
        <v>-163</v>
      </c>
      <c r="AU23" s="48">
        <v>-1279</v>
      </c>
      <c r="AV23" s="244">
        <v>-3655</v>
      </c>
      <c r="AW23" s="244">
        <v>-895</v>
      </c>
      <c r="AX23" s="127"/>
      <c r="AY23" s="48">
        <v>0</v>
      </c>
      <c r="AZ23" s="48">
        <v>-1091</v>
      </c>
      <c r="BA23" s="244">
        <v>-482</v>
      </c>
      <c r="BB23" s="244">
        <v>-2203</v>
      </c>
      <c r="BD23" s="48">
        <v>-372</v>
      </c>
      <c r="BE23" s="48">
        <v>-560</v>
      </c>
      <c r="BF23" s="48">
        <v>-554</v>
      </c>
      <c r="BG23" s="48">
        <v>-1364</v>
      </c>
      <c r="BI23" s="48">
        <v>-1613</v>
      </c>
      <c r="BJ23" s="48">
        <v>-4034</v>
      </c>
      <c r="BK23" s="48">
        <v>-2943.5216069799999</v>
      </c>
      <c r="BL23" s="48">
        <v>-7369.3229010020004</v>
      </c>
      <c r="BM23" s="127"/>
      <c r="BN23" s="48">
        <v>4066.3860037319996</v>
      </c>
      <c r="BO23" s="127"/>
      <c r="BP23" s="127"/>
      <c r="BQ23" s="127"/>
      <c r="BR23" s="127"/>
    </row>
    <row r="24" spans="2:70" ht="11.4" customHeight="1" x14ac:dyDescent="0.3">
      <c r="B24" s="266" t="s">
        <v>61</v>
      </c>
      <c r="D24" s="48"/>
      <c r="F24" s="48"/>
      <c r="G24" s="48"/>
      <c r="H24" s="48"/>
      <c r="I24" s="48"/>
      <c r="K24" s="48"/>
      <c r="L24" s="48"/>
      <c r="M24" s="48"/>
      <c r="N24" s="48"/>
      <c r="O24" s="26"/>
      <c r="P24" s="48"/>
      <c r="Q24" s="48"/>
      <c r="R24" s="48"/>
      <c r="S24" s="48"/>
      <c r="T24" s="26"/>
      <c r="U24" s="48"/>
      <c r="V24" s="48"/>
      <c r="W24" s="48"/>
      <c r="X24" s="48"/>
      <c r="Z24" s="48"/>
      <c r="AA24" s="48"/>
      <c r="AB24" s="48"/>
      <c r="AC24" s="48"/>
      <c r="AE24" s="48"/>
      <c r="AF24" s="48">
        <v>554</v>
      </c>
      <c r="AG24" s="48">
        <v>1197</v>
      </c>
      <c r="AH24" s="48">
        <v>2077</v>
      </c>
      <c r="AJ24" s="48">
        <v>664</v>
      </c>
      <c r="AK24" s="48">
        <v>2317</v>
      </c>
      <c r="AL24" s="48">
        <v>2923</v>
      </c>
      <c r="AM24" s="48">
        <v>2923</v>
      </c>
      <c r="AO24" s="48">
        <v>0</v>
      </c>
      <c r="AP24" s="48">
        <v>0</v>
      </c>
      <c r="AQ24" s="48">
        <v>0</v>
      </c>
      <c r="AR24" s="48">
        <v>0</v>
      </c>
      <c r="AS24" s="127"/>
      <c r="AT24" s="48">
        <v>0</v>
      </c>
      <c r="AU24" s="48">
        <v>0</v>
      </c>
      <c r="AV24" s="244">
        <v>0</v>
      </c>
      <c r="AW24" s="244"/>
      <c r="AX24" s="127"/>
      <c r="AY24" s="48"/>
      <c r="AZ24" s="48"/>
      <c r="BA24" s="244"/>
      <c r="BB24" s="244"/>
      <c r="BD24" s="48"/>
      <c r="BE24" s="48"/>
      <c r="BF24" s="48"/>
      <c r="BG24" s="48"/>
      <c r="BI24" s="48"/>
      <c r="BJ24" s="48"/>
      <c r="BK24" s="48"/>
      <c r="BL24" s="48"/>
      <c r="BM24" s="127"/>
      <c r="BN24" s="48"/>
      <c r="BO24" s="127"/>
      <c r="BP24" s="127"/>
      <c r="BQ24" s="127"/>
      <c r="BR24" s="127"/>
    </row>
    <row r="25" spans="2:70" ht="11.4" customHeight="1" x14ac:dyDescent="0.3">
      <c r="B25" s="266" t="s">
        <v>50</v>
      </c>
      <c r="D25" s="251">
        <v>231</v>
      </c>
      <c r="F25" s="251"/>
      <c r="G25" s="251">
        <v>-1112</v>
      </c>
      <c r="H25" s="251">
        <v>-1112</v>
      </c>
      <c r="I25" s="251">
        <v>-609</v>
      </c>
      <c r="K25" s="289">
        <v>0</v>
      </c>
      <c r="L25" s="251">
        <v>150</v>
      </c>
      <c r="M25" s="251">
        <v>150</v>
      </c>
      <c r="N25" s="251">
        <v>150</v>
      </c>
      <c r="O25" s="249"/>
      <c r="P25" s="289">
        <v>0</v>
      </c>
      <c r="Q25" s="251"/>
      <c r="R25" s="251">
        <v>324</v>
      </c>
      <c r="S25" s="251">
        <v>-341</v>
      </c>
      <c r="T25" s="249"/>
      <c r="U25" s="251"/>
      <c r="V25" s="251"/>
      <c r="W25" s="251"/>
      <c r="X25" s="251"/>
      <c r="Z25" s="251"/>
      <c r="AA25" s="251"/>
      <c r="AB25" s="251"/>
      <c r="AC25" s="251">
        <v>0</v>
      </c>
      <c r="AE25" s="251"/>
      <c r="AF25" s="251"/>
      <c r="AG25" s="251"/>
      <c r="AH25" s="251"/>
      <c r="AJ25" s="251"/>
      <c r="AK25" s="251"/>
      <c r="AL25" s="251"/>
      <c r="AM25" s="251"/>
      <c r="AO25" s="251"/>
      <c r="AP25" s="251"/>
      <c r="AQ25" s="251"/>
      <c r="AR25" s="251"/>
      <c r="AS25" s="127"/>
      <c r="AT25" s="48"/>
      <c r="AU25" s="48"/>
      <c r="AV25" s="244"/>
      <c r="AW25" s="244"/>
      <c r="AX25" s="127"/>
      <c r="AY25" s="48"/>
      <c r="AZ25" s="48"/>
      <c r="BA25" s="244"/>
      <c r="BB25" s="244"/>
      <c r="BD25" s="48"/>
      <c r="BE25" s="48"/>
      <c r="BF25" s="48"/>
      <c r="BG25" s="48"/>
      <c r="BI25" s="48"/>
      <c r="BJ25" s="48"/>
      <c r="BK25" s="48"/>
      <c r="BL25" s="48"/>
      <c r="BM25" s="127"/>
      <c r="BN25" s="48"/>
      <c r="BO25" s="127"/>
      <c r="BP25" s="127"/>
      <c r="BQ25" s="127"/>
      <c r="BR25" s="127"/>
    </row>
    <row r="26" spans="2:70" ht="11.4" customHeight="1" x14ac:dyDescent="0.3">
      <c r="B26" s="266" t="s">
        <v>184</v>
      </c>
      <c r="D26" s="289">
        <v>0</v>
      </c>
      <c r="F26" s="289">
        <v>0</v>
      </c>
      <c r="G26" s="289">
        <v>0</v>
      </c>
      <c r="H26" s="289">
        <v>0</v>
      </c>
      <c r="I26" s="289">
        <v>0</v>
      </c>
      <c r="K26" s="289">
        <v>0</v>
      </c>
      <c r="L26" s="289">
        <v>659</v>
      </c>
      <c r="M26" s="251">
        <v>659</v>
      </c>
      <c r="N26" s="289">
        <v>0</v>
      </c>
      <c r="O26" s="237"/>
      <c r="P26" s="289">
        <v>0</v>
      </c>
      <c r="Q26" s="289">
        <v>2984</v>
      </c>
      <c r="R26" s="251">
        <v>3036</v>
      </c>
      <c r="S26" s="289">
        <v>5218</v>
      </c>
      <c r="T26" s="237"/>
      <c r="U26" s="289"/>
      <c r="V26" s="289"/>
      <c r="W26" s="289"/>
      <c r="X26" s="289">
        <v>342</v>
      </c>
      <c r="Z26" s="289">
        <v>1686</v>
      </c>
      <c r="AA26" s="289">
        <v>1686</v>
      </c>
      <c r="AB26" s="289">
        <v>-1104</v>
      </c>
      <c r="AC26" s="289">
        <v>-1771</v>
      </c>
      <c r="AE26" s="289"/>
      <c r="AF26" s="289"/>
      <c r="AG26" s="289"/>
      <c r="AH26" s="289"/>
      <c r="AJ26" s="289"/>
      <c r="AK26" s="289"/>
      <c r="AL26" s="289"/>
      <c r="AM26" s="289"/>
      <c r="AO26" s="289"/>
      <c r="AP26" s="289"/>
      <c r="AQ26" s="289"/>
      <c r="AR26" s="289"/>
      <c r="AS26" s="127"/>
      <c r="AT26" s="48"/>
      <c r="AU26" s="48"/>
      <c r="AV26" s="244"/>
      <c r="AW26" s="244"/>
      <c r="AX26" s="127"/>
      <c r="AY26" s="48"/>
      <c r="AZ26" s="48">
        <v>-4242</v>
      </c>
      <c r="BA26" s="244">
        <v>-4856</v>
      </c>
      <c r="BB26" s="244">
        <v>-1499</v>
      </c>
      <c r="BD26" s="48"/>
      <c r="BE26" s="48">
        <v>1064</v>
      </c>
      <c r="BF26" s="48">
        <v>1064</v>
      </c>
      <c r="BG26" s="48">
        <v>2028</v>
      </c>
      <c r="BI26" s="48">
        <v>0</v>
      </c>
      <c r="BJ26" s="48">
        <v>0</v>
      </c>
      <c r="BL26" s="48"/>
      <c r="BM26" s="127"/>
      <c r="BN26" s="48">
        <v>0</v>
      </c>
      <c r="BO26" s="127"/>
      <c r="BP26" s="127"/>
      <c r="BQ26" s="127"/>
      <c r="BR26" s="127"/>
    </row>
    <row r="27" spans="2:70" ht="11.4" customHeight="1" x14ac:dyDescent="0.3">
      <c r="B27" s="266" t="s">
        <v>185</v>
      </c>
      <c r="D27" s="289"/>
      <c r="F27" s="289"/>
      <c r="G27" s="289"/>
      <c r="H27" s="289"/>
      <c r="I27" s="289"/>
      <c r="K27" s="289"/>
      <c r="L27" s="289"/>
      <c r="M27" s="251"/>
      <c r="N27" s="289"/>
      <c r="O27" s="237"/>
      <c r="P27" s="289"/>
      <c r="Q27" s="289"/>
      <c r="R27" s="251"/>
      <c r="S27" s="289"/>
      <c r="T27" s="237"/>
      <c r="U27" s="289"/>
      <c r="V27" s="289"/>
      <c r="W27" s="289"/>
      <c r="X27" s="289"/>
      <c r="Z27" s="289">
        <f>-162.819267723227-371</f>
        <v>-533.81926772322697</v>
      </c>
      <c r="AA27" s="289">
        <f>-328.570538803415-371</f>
        <v>-699.57053880341505</v>
      </c>
      <c r="AB27" s="289">
        <f>-497.30661192837-371</f>
        <v>-868.30661192836999</v>
      </c>
      <c r="AC27" s="289">
        <v>-1040</v>
      </c>
      <c r="AE27" s="289">
        <v>-908</v>
      </c>
      <c r="AF27" s="289">
        <v>-1561</v>
      </c>
      <c r="AG27" s="289">
        <v>-1561</v>
      </c>
      <c r="AH27" s="289">
        <v>-2372</v>
      </c>
      <c r="AJ27" s="289">
        <v>1807</v>
      </c>
      <c r="AK27" s="289"/>
      <c r="AL27" s="289"/>
      <c r="AM27" s="289"/>
      <c r="AO27" s="289">
        <v>268</v>
      </c>
      <c r="AP27" s="289">
        <v>197</v>
      </c>
      <c r="AQ27" s="289">
        <v>-3538</v>
      </c>
      <c r="AR27" s="289">
        <v>-3538</v>
      </c>
      <c r="AS27" s="127"/>
      <c r="AT27" s="48">
        <v>0</v>
      </c>
      <c r="AU27" s="48">
        <v>0</v>
      </c>
      <c r="AV27" s="244">
        <v>0</v>
      </c>
      <c r="AW27" s="244"/>
      <c r="AX27" s="127"/>
      <c r="AY27" s="48"/>
      <c r="AZ27" s="48"/>
      <c r="BA27" s="244"/>
      <c r="BB27" s="244"/>
      <c r="BD27" s="48"/>
      <c r="BE27" s="48"/>
      <c r="BF27" s="48"/>
      <c r="BG27" s="48"/>
      <c r="BI27" s="48"/>
      <c r="BJ27" s="48"/>
      <c r="BK27" s="48">
        <v>-575.82550000000003</v>
      </c>
      <c r="BL27" s="48"/>
      <c r="BM27" s="127"/>
      <c r="BN27" s="48"/>
      <c r="BO27" s="127"/>
      <c r="BP27" s="127"/>
      <c r="BQ27" s="127"/>
      <c r="BR27" s="127"/>
    </row>
    <row r="28" spans="2:70" ht="11.4" customHeight="1" x14ac:dyDescent="0.3">
      <c r="B28" s="266" t="s">
        <v>186</v>
      </c>
      <c r="D28" s="289">
        <v>0</v>
      </c>
      <c r="F28" s="289">
        <v>0</v>
      </c>
      <c r="G28" s="289">
        <v>0</v>
      </c>
      <c r="H28" s="289">
        <v>0</v>
      </c>
      <c r="I28" s="289">
        <v>0</v>
      </c>
      <c r="K28" s="289">
        <v>0</v>
      </c>
      <c r="L28" s="289">
        <v>0</v>
      </c>
      <c r="M28" s="48">
        <v>11546</v>
      </c>
      <c r="N28" s="48">
        <v>28111</v>
      </c>
      <c r="O28" s="237"/>
      <c r="P28" s="289">
        <v>0</v>
      </c>
      <c r="Q28" s="289">
        <v>1261</v>
      </c>
      <c r="R28" s="289">
        <v>1261</v>
      </c>
      <c r="S28" s="48">
        <v>48126</v>
      </c>
      <c r="T28" s="237"/>
      <c r="U28" s="48"/>
      <c r="V28" s="48"/>
      <c r="W28" s="48"/>
      <c r="X28" s="48">
        <v>5319</v>
      </c>
      <c r="Z28" s="48"/>
      <c r="AA28" s="48"/>
      <c r="AB28" s="48"/>
      <c r="AC28" s="48"/>
      <c r="AE28" s="48"/>
      <c r="AF28" s="48">
        <v>11610</v>
      </c>
      <c r="AG28" s="48">
        <v>9972</v>
      </c>
      <c r="AH28" s="48">
        <v>12221</v>
      </c>
      <c r="AJ28" s="48"/>
      <c r="AK28" s="48">
        <v>-4154</v>
      </c>
      <c r="AL28" s="48">
        <v>-4287</v>
      </c>
      <c r="AM28" s="48">
        <v>-4125</v>
      </c>
      <c r="AO28" s="48"/>
      <c r="AP28" s="48"/>
      <c r="AQ28" s="48"/>
      <c r="AR28" s="48"/>
      <c r="AS28" s="127"/>
      <c r="AT28" s="48"/>
      <c r="AU28" s="48"/>
      <c r="AV28" s="244"/>
      <c r="AW28" s="244"/>
      <c r="AX28" s="127"/>
      <c r="AY28" s="48"/>
      <c r="AZ28" s="48"/>
      <c r="BA28" s="244"/>
      <c r="BB28" s="244"/>
      <c r="BD28" s="48"/>
      <c r="BE28" s="48"/>
      <c r="BF28" s="48"/>
      <c r="BG28" s="48"/>
      <c r="BI28" s="48"/>
      <c r="BJ28" s="48">
        <v>3606</v>
      </c>
      <c r="BK28" s="48"/>
      <c r="BL28" s="48">
        <v>1780</v>
      </c>
      <c r="BM28" s="127"/>
      <c r="BN28" s="48">
        <v>0</v>
      </c>
      <c r="BO28" s="127"/>
      <c r="BP28" s="127"/>
      <c r="BQ28" s="127"/>
      <c r="BR28" s="127"/>
    </row>
    <row r="29" spans="2:70" ht="11.4" customHeight="1" x14ac:dyDescent="0.3">
      <c r="B29" s="266" t="s">
        <v>187</v>
      </c>
      <c r="D29" s="289">
        <v>0</v>
      </c>
      <c r="F29" s="289">
        <v>0</v>
      </c>
      <c r="G29" s="289">
        <v>0</v>
      </c>
      <c r="H29" s="289">
        <v>0</v>
      </c>
      <c r="I29" s="251">
        <v>1954</v>
      </c>
      <c r="K29" s="251">
        <v>348</v>
      </c>
      <c r="L29" s="251">
        <v>696</v>
      </c>
      <c r="M29" s="48">
        <v>1045</v>
      </c>
      <c r="N29" s="48">
        <v>1393</v>
      </c>
      <c r="O29" s="237"/>
      <c r="P29" s="48">
        <v>546</v>
      </c>
      <c r="Q29" s="48">
        <v>1361</v>
      </c>
      <c r="R29" s="48">
        <v>1563</v>
      </c>
      <c r="S29" s="48">
        <v>1767</v>
      </c>
      <c r="T29" s="237"/>
      <c r="U29" s="48">
        <v>313</v>
      </c>
      <c r="V29" s="48">
        <v>707</v>
      </c>
      <c r="W29" s="48">
        <v>1028</v>
      </c>
      <c r="X29" s="48">
        <v>1326</v>
      </c>
      <c r="Z29" s="48">
        <v>327</v>
      </c>
      <c r="AA29" s="48">
        <v>750</v>
      </c>
      <c r="AB29" s="48">
        <v>1062</v>
      </c>
      <c r="AC29" s="48">
        <v>1357</v>
      </c>
      <c r="AE29" s="48">
        <v>582</v>
      </c>
      <c r="AF29" s="48">
        <v>1172</v>
      </c>
      <c r="AG29" s="48">
        <v>1762</v>
      </c>
      <c r="AH29" s="48">
        <v>2376</v>
      </c>
      <c r="AJ29" s="48">
        <v>785</v>
      </c>
      <c r="AK29" s="48">
        <v>1349</v>
      </c>
      <c r="AL29" s="48">
        <v>1915</v>
      </c>
      <c r="AM29" s="48">
        <v>2361</v>
      </c>
      <c r="AO29" s="48">
        <v>713</v>
      </c>
      <c r="AP29" s="48">
        <v>1193</v>
      </c>
      <c r="AQ29" s="48">
        <v>1607</v>
      </c>
      <c r="AR29" s="48">
        <v>2236</v>
      </c>
      <c r="AS29" s="127"/>
      <c r="AT29" s="48">
        <v>629</v>
      </c>
      <c r="AU29" s="48">
        <v>1259</v>
      </c>
      <c r="AV29" s="244">
        <v>1888</v>
      </c>
      <c r="AW29" s="244">
        <v>2479</v>
      </c>
      <c r="AX29" s="127"/>
      <c r="AY29" s="48">
        <v>176</v>
      </c>
      <c r="AZ29" s="48">
        <v>377</v>
      </c>
      <c r="BA29" s="244">
        <v>551</v>
      </c>
      <c r="BB29" s="244">
        <v>708</v>
      </c>
      <c r="BD29" s="48">
        <v>8722</v>
      </c>
      <c r="BE29" s="48">
        <v>8823</v>
      </c>
      <c r="BF29" s="48">
        <v>8997</v>
      </c>
      <c r="BG29" s="48">
        <v>10505</v>
      </c>
      <c r="BI29" s="48">
        <v>282</v>
      </c>
      <c r="BJ29" s="48">
        <v>563</v>
      </c>
      <c r="BK29" s="48">
        <v>844.78407000000004</v>
      </c>
      <c r="BL29" s="48">
        <v>1126.3787600000001</v>
      </c>
      <c r="BM29" s="127"/>
      <c r="BN29" s="48">
        <v>281.59469000000001</v>
      </c>
      <c r="BO29" s="127"/>
      <c r="BP29" s="127"/>
      <c r="BQ29" s="127"/>
      <c r="BR29" s="127"/>
    </row>
    <row r="30" spans="2:70" ht="11.4" customHeight="1" x14ac:dyDescent="0.3">
      <c r="B30" s="266" t="s">
        <v>48</v>
      </c>
      <c r="D30" s="289"/>
      <c r="F30" s="289"/>
      <c r="G30" s="289"/>
      <c r="H30" s="289"/>
      <c r="I30" s="251"/>
      <c r="K30" s="251"/>
      <c r="L30" s="251"/>
      <c r="M30" s="48"/>
      <c r="N30" s="48"/>
      <c r="O30" s="237"/>
      <c r="P30" s="48"/>
      <c r="Q30" s="48"/>
      <c r="R30" s="48"/>
      <c r="S30" s="48"/>
      <c r="T30" s="237"/>
      <c r="U30" s="48"/>
      <c r="V30" s="48"/>
      <c r="W30" s="48"/>
      <c r="X30" s="48"/>
      <c r="Z30" s="48"/>
      <c r="AA30" s="48"/>
      <c r="AB30" s="48"/>
      <c r="AC30" s="48"/>
      <c r="AE30" s="48"/>
      <c r="AF30" s="48"/>
      <c r="AG30" s="48"/>
      <c r="AH30" s="48"/>
      <c r="AJ30" s="48"/>
      <c r="AK30" s="48"/>
      <c r="AL30" s="48"/>
      <c r="AM30" s="48"/>
      <c r="AO30" s="48"/>
      <c r="AP30" s="48"/>
      <c r="AQ30" s="48"/>
      <c r="AR30" s="48"/>
      <c r="AS30" s="127"/>
      <c r="AT30" s="48">
        <v>2783</v>
      </c>
      <c r="AU30" s="48">
        <v>5651</v>
      </c>
      <c r="AV30" s="244">
        <v>5651</v>
      </c>
      <c r="AW30" s="244">
        <v>5651</v>
      </c>
      <c r="AX30" s="127"/>
      <c r="AY30" s="48">
        <v>0</v>
      </c>
      <c r="AZ30" s="48">
        <v>0</v>
      </c>
      <c r="BA30" s="244">
        <v>0</v>
      </c>
      <c r="BB30" s="244"/>
      <c r="BD30" s="48">
        <v>0</v>
      </c>
      <c r="BE30" s="48">
        <v>0</v>
      </c>
      <c r="BF30" s="48"/>
      <c r="BG30" s="48"/>
      <c r="BI30" s="48"/>
      <c r="BJ30" s="48"/>
      <c r="BK30" s="48"/>
      <c r="BL30" s="48">
        <v>146542</v>
      </c>
      <c r="BM30" s="127"/>
      <c r="BN30" s="48"/>
      <c r="BO30" s="127"/>
      <c r="BP30" s="127"/>
      <c r="BQ30" s="127"/>
      <c r="BR30" s="127"/>
    </row>
    <row r="31" spans="2:70" ht="11.4" customHeight="1" x14ac:dyDescent="0.3">
      <c r="B31" s="266" t="s">
        <v>188</v>
      </c>
      <c r="D31" s="289">
        <v>0</v>
      </c>
      <c r="F31" s="289">
        <v>0</v>
      </c>
      <c r="G31" s="289">
        <v>0</v>
      </c>
      <c r="H31" s="251">
        <v>-61</v>
      </c>
      <c r="I31" s="251">
        <v>-61</v>
      </c>
      <c r="K31" s="289">
        <v>0</v>
      </c>
      <c r="L31" s="289">
        <v>0</v>
      </c>
      <c r="M31" s="289">
        <v>0</v>
      </c>
      <c r="N31" s="289">
        <v>0</v>
      </c>
      <c r="O31" s="237"/>
      <c r="P31" s="289"/>
      <c r="Q31" s="289"/>
      <c r="R31" s="289"/>
      <c r="S31" s="289"/>
      <c r="T31" s="237"/>
      <c r="U31" s="289"/>
      <c r="V31" s="289"/>
      <c r="W31" s="289"/>
      <c r="X31" s="289"/>
      <c r="Z31" s="289"/>
      <c r="AA31" s="289"/>
      <c r="AB31" s="48"/>
      <c r="AC31" s="289"/>
      <c r="AE31" s="289"/>
      <c r="AH31" s="289"/>
      <c r="AJ31" s="289"/>
      <c r="AK31" s="289"/>
      <c r="AL31" s="289"/>
      <c r="AM31" s="289"/>
      <c r="AO31" s="289"/>
      <c r="AP31" s="289"/>
      <c r="AQ31" s="289"/>
      <c r="AR31" s="289"/>
      <c r="AS31" s="127"/>
      <c r="AT31" s="48"/>
      <c r="AU31" s="48"/>
      <c r="AV31" s="244"/>
      <c r="AW31" s="244"/>
      <c r="AX31" s="127"/>
      <c r="AY31" s="48"/>
      <c r="AZ31" s="48"/>
      <c r="BA31" s="244"/>
      <c r="BB31" s="244"/>
      <c r="BD31" s="48"/>
      <c r="BE31" s="48"/>
      <c r="BF31" s="48"/>
      <c r="BG31" s="48"/>
      <c r="BI31" s="48"/>
      <c r="BJ31" s="48"/>
      <c r="BK31" s="48"/>
      <c r="BL31"/>
      <c r="BM31" s="127"/>
      <c r="BN31" s="48"/>
      <c r="BO31" s="127"/>
      <c r="BP31" s="127"/>
      <c r="BQ31" s="127"/>
      <c r="BR31" s="127"/>
    </row>
    <row r="32" spans="2:70" ht="11.4" customHeight="1" x14ac:dyDescent="0.3">
      <c r="B32" s="266" t="s">
        <v>189</v>
      </c>
      <c r="D32" s="251">
        <v>151</v>
      </c>
      <c r="F32" s="251">
        <v>3</v>
      </c>
      <c r="G32" s="251">
        <v>7</v>
      </c>
      <c r="H32" s="251">
        <v>13</v>
      </c>
      <c r="I32" s="251">
        <v>10</v>
      </c>
      <c r="K32" s="251">
        <v>-86</v>
      </c>
      <c r="L32" s="251">
        <v>41</v>
      </c>
      <c r="M32" s="251">
        <v>-59</v>
      </c>
      <c r="N32" s="251">
        <v>-115</v>
      </c>
      <c r="O32" s="237"/>
      <c r="P32" s="251">
        <v>5</v>
      </c>
      <c r="Q32" s="251">
        <v>6</v>
      </c>
      <c r="R32" s="251">
        <f>-53-4</f>
        <v>-57</v>
      </c>
      <c r="S32" s="251">
        <v>-94</v>
      </c>
      <c r="T32" s="237"/>
      <c r="U32" s="251">
        <v>-295</v>
      </c>
      <c r="V32" s="251">
        <v>-395</v>
      </c>
      <c r="W32" s="251">
        <v>-395</v>
      </c>
      <c r="X32" s="48">
        <v>-251</v>
      </c>
      <c r="Z32" s="289">
        <f>-449-Z27</f>
        <v>84.819267723226972</v>
      </c>
      <c r="AA32" s="289">
        <f>-687-AA27</f>
        <v>12.570538803415047</v>
      </c>
      <c r="AB32" s="48">
        <f>-815-AB27</f>
        <v>53.306611928369989</v>
      </c>
      <c r="AC32" s="289">
        <v>-92</v>
      </c>
      <c r="AE32" s="289">
        <v>50</v>
      </c>
      <c r="AF32" s="289">
        <v>-128</v>
      </c>
      <c r="AG32" s="48">
        <v>-101</v>
      </c>
      <c r="AH32" s="289">
        <v>-59</v>
      </c>
      <c r="AJ32" s="289">
        <v>-45</v>
      </c>
      <c r="AK32" s="289">
        <v>-96</v>
      </c>
      <c r="AL32" s="289">
        <v>-226</v>
      </c>
      <c r="AM32" s="289">
        <v>-265</v>
      </c>
      <c r="AO32" s="289">
        <v>-6</v>
      </c>
      <c r="AP32" s="289">
        <v>-35</v>
      </c>
      <c r="AQ32" s="289">
        <v>-14103</v>
      </c>
      <c r="AR32" s="289">
        <v>-14405</v>
      </c>
      <c r="AS32" s="127"/>
      <c r="AT32" s="48">
        <v>-48</v>
      </c>
      <c r="AU32" s="48">
        <v>-40</v>
      </c>
      <c r="AV32" s="244">
        <v>18</v>
      </c>
      <c r="AW32" s="244">
        <v>-298</v>
      </c>
      <c r="AX32" s="127"/>
      <c r="AY32" s="48">
        <v>1316</v>
      </c>
      <c r="AZ32" s="48">
        <v>-639</v>
      </c>
      <c r="BA32" s="244">
        <v>-876</v>
      </c>
      <c r="BB32" s="244">
        <v>-4986</v>
      </c>
      <c r="BD32" s="48">
        <v>-2314</v>
      </c>
      <c r="BE32" s="48">
        <v>-2189</v>
      </c>
      <c r="BF32" s="48">
        <v>-4088</v>
      </c>
      <c r="BG32" s="48">
        <v>-4192</v>
      </c>
      <c r="BI32" s="48">
        <v>-696</v>
      </c>
      <c r="BJ32" s="48">
        <v>-4119</v>
      </c>
      <c r="BK32" s="48">
        <v>2639.0062685917501</v>
      </c>
      <c r="BL32" s="48">
        <v>1241</v>
      </c>
      <c r="BM32" s="127"/>
      <c r="BN32" s="48">
        <v>8859.3057017099982</v>
      </c>
      <c r="BO32" s="127"/>
      <c r="BP32" s="127"/>
      <c r="BQ32" s="127"/>
      <c r="BR32" s="127"/>
    </row>
    <row r="33" spans="2:70" ht="11.4" customHeight="1" x14ac:dyDescent="0.3">
      <c r="B33" s="242"/>
      <c r="D33" s="251"/>
      <c r="F33" s="251"/>
      <c r="G33" s="251"/>
      <c r="H33" s="251"/>
      <c r="I33" s="251"/>
      <c r="K33" s="251"/>
      <c r="L33" s="251"/>
      <c r="M33" s="251"/>
      <c r="N33" s="251"/>
      <c r="O33" s="237"/>
      <c r="P33" s="251"/>
      <c r="Q33" s="251"/>
      <c r="R33" s="251"/>
      <c r="S33" s="251"/>
      <c r="T33" s="237"/>
      <c r="U33" s="251"/>
      <c r="V33" s="251"/>
      <c r="W33" s="251"/>
      <c r="X33" s="251"/>
      <c r="Z33" s="251"/>
      <c r="AA33" s="251"/>
      <c r="AB33" s="251"/>
      <c r="AC33" s="251"/>
      <c r="AE33" s="251"/>
      <c r="AF33" s="251"/>
      <c r="AG33" s="251"/>
      <c r="AH33" s="251"/>
      <c r="AJ33" s="251"/>
      <c r="AK33" s="251"/>
      <c r="AL33" s="251"/>
      <c r="AM33" s="251"/>
      <c r="AO33" s="251"/>
      <c r="AP33" s="251"/>
      <c r="AQ33" s="251"/>
      <c r="AR33" s="251"/>
      <c r="AT33" s="48"/>
      <c r="AU33" s="48"/>
      <c r="AV33" s="244"/>
      <c r="AW33" s="244"/>
      <c r="AY33" s="48"/>
      <c r="AZ33" s="48"/>
      <c r="BA33" s="244"/>
      <c r="BB33" s="244"/>
      <c r="BD33" s="48"/>
      <c r="BE33" s="48"/>
      <c r="BF33" s="48"/>
      <c r="BG33" s="48"/>
      <c r="BI33" s="48"/>
      <c r="BJ33" s="48"/>
      <c r="BK33" s="48"/>
      <c r="BL33" s="48"/>
      <c r="BM33" s="127"/>
      <c r="BN33" s="48"/>
      <c r="BO33" s="127"/>
      <c r="BP33" s="127"/>
      <c r="BQ33" s="127"/>
      <c r="BR33" s="127"/>
    </row>
    <row r="34" spans="2:70" s="101" customFormat="1" ht="11.4" customHeight="1" x14ac:dyDescent="0.3">
      <c r="B34" s="253" t="s">
        <v>190</v>
      </c>
      <c r="D34" s="167">
        <v>6600</v>
      </c>
      <c r="F34" s="167">
        <v>-2</v>
      </c>
      <c r="G34" s="167">
        <v>-14721</v>
      </c>
      <c r="H34" s="167">
        <f>SUM(H36:H39)</f>
        <v>-11635</v>
      </c>
      <c r="I34" s="167">
        <v>-4026</v>
      </c>
      <c r="K34" s="167">
        <v>1617</v>
      </c>
      <c r="L34" s="167">
        <v>-15019</v>
      </c>
      <c r="M34" s="167">
        <f>SUM(M36:M39)</f>
        <v>-10762</v>
      </c>
      <c r="N34" s="167">
        <f>SUM(N36:N39)</f>
        <v>-10219</v>
      </c>
      <c r="O34" s="255"/>
      <c r="P34" s="167">
        <f>SUM(P36:P39)</f>
        <v>-2291</v>
      </c>
      <c r="Q34" s="167">
        <f>SUM(Q36:Q39)</f>
        <v>-8123</v>
      </c>
      <c r="R34" s="167">
        <f>SUM(R36:R39)</f>
        <v>-4139</v>
      </c>
      <c r="S34" s="167">
        <f>SUM(S36:S39)</f>
        <v>-6033</v>
      </c>
      <c r="T34" s="255"/>
      <c r="U34" s="167">
        <f>SUM(U36:U39)</f>
        <v>15942</v>
      </c>
      <c r="V34" s="167">
        <f>SUM(V36:V39)</f>
        <v>-1124</v>
      </c>
      <c r="W34" s="167">
        <f>SUM(W36:W39)</f>
        <v>-2502</v>
      </c>
      <c r="X34" s="167">
        <f>SUM(X36:X39)</f>
        <v>-10848</v>
      </c>
      <c r="Z34" s="167">
        <f>SUM(Z35:Z39)</f>
        <v>12761</v>
      </c>
      <c r="AA34" s="167">
        <f>SUM(AA35:AA39)</f>
        <v>14490</v>
      </c>
      <c r="AB34" s="167">
        <f>SUM(AB35:AB39)</f>
        <v>23050</v>
      </c>
      <c r="AC34" s="167">
        <f>SUM(AC35:AC39)</f>
        <v>2900</v>
      </c>
      <c r="AE34" s="167">
        <f>SUM(AE35:AE39)</f>
        <v>13889</v>
      </c>
      <c r="AF34" s="167">
        <f>SUM(AF35:AF39)</f>
        <v>16098</v>
      </c>
      <c r="AG34" s="167">
        <f>SUM(AG35:AG39)</f>
        <v>15320</v>
      </c>
      <c r="AH34" s="167">
        <f>SUM(AH35:AH39)</f>
        <v>-18972</v>
      </c>
      <c r="AJ34" s="167">
        <v>23025</v>
      </c>
      <c r="AK34" s="167">
        <f>SUM(AK35:AK39)</f>
        <v>37440</v>
      </c>
      <c r="AL34" s="167">
        <f>SUM(AL35:AL39)</f>
        <v>29727</v>
      </c>
      <c r="AM34" s="167">
        <f>SUM(AM35:AM39)</f>
        <v>11368</v>
      </c>
      <c r="AO34" s="167">
        <f>SUM(AO35:AO39)</f>
        <v>17579</v>
      </c>
      <c r="AP34" s="167">
        <f>SUM(AP35:AP39)</f>
        <v>14524</v>
      </c>
      <c r="AQ34" s="167">
        <f>SUM(AQ35:AQ39)</f>
        <v>3827.7363177743682</v>
      </c>
      <c r="AR34" s="167">
        <f>SUM(AR35:AR39)</f>
        <v>-21281</v>
      </c>
      <c r="AS34" s="127"/>
      <c r="AT34" s="167">
        <v>2370</v>
      </c>
      <c r="AU34" s="167">
        <v>11739</v>
      </c>
      <c r="AV34" s="167">
        <v>-10152</v>
      </c>
      <c r="AW34" s="167">
        <v>-27701</v>
      </c>
      <c r="AX34" s="127"/>
      <c r="AY34" s="167">
        <v>45247</v>
      </c>
      <c r="AZ34" s="167">
        <v>100487</v>
      </c>
      <c r="BA34" s="167">
        <v>50730</v>
      </c>
      <c r="BB34" s="167">
        <v>27112</v>
      </c>
      <c r="BD34" s="167">
        <v>38952</v>
      </c>
      <c r="BE34" s="167">
        <v>94360</v>
      </c>
      <c r="BF34" s="167">
        <v>28740</v>
      </c>
      <c r="BG34" s="167">
        <v>-6056</v>
      </c>
      <c r="BH34" s="22"/>
      <c r="BI34" s="167">
        <f>SUM(BI35:BI39)</f>
        <v>64094</v>
      </c>
      <c r="BJ34" s="167">
        <f>SUM(BJ35:BJ39)</f>
        <v>161033</v>
      </c>
      <c r="BK34" s="167">
        <f>SUM(BK35:BK39)</f>
        <v>-50912.445677700001</v>
      </c>
      <c r="BL34" s="167">
        <v>-48480.336897200075</v>
      </c>
      <c r="BM34" s="127"/>
      <c r="BN34" s="167">
        <f>SUM(BN35:BN39)</f>
        <v>79237.181040699899</v>
      </c>
      <c r="BO34" s="127"/>
      <c r="BP34" s="127"/>
      <c r="BQ34" s="127"/>
      <c r="BR34" s="127"/>
    </row>
    <row r="35" spans="2:70" ht="11.4" customHeight="1" x14ac:dyDescent="0.3">
      <c r="B35" s="266" t="s">
        <v>191</v>
      </c>
      <c r="D35" s="48"/>
      <c r="F35" s="48"/>
      <c r="G35" s="48"/>
      <c r="H35" s="48"/>
      <c r="I35" s="48"/>
      <c r="K35" s="48"/>
      <c r="L35" s="48"/>
      <c r="M35" s="48"/>
      <c r="N35" s="48"/>
      <c r="O35" s="237"/>
      <c r="P35" s="48"/>
      <c r="Q35" s="48"/>
      <c r="R35" s="48"/>
      <c r="S35" s="48"/>
      <c r="T35" s="237"/>
      <c r="U35" s="48"/>
      <c r="V35" s="48"/>
      <c r="W35" s="48"/>
      <c r="X35" s="48"/>
      <c r="Z35" s="48"/>
      <c r="AA35" s="48"/>
      <c r="AB35" s="48"/>
      <c r="AC35" s="48"/>
      <c r="AE35" s="48"/>
      <c r="AF35" s="48"/>
      <c r="AG35" s="48"/>
      <c r="AH35" s="48"/>
      <c r="AJ35" s="48"/>
      <c r="AK35" s="48"/>
      <c r="AL35" s="48"/>
      <c r="AM35" s="48">
        <v>-5029</v>
      </c>
      <c r="AO35" s="48">
        <v>-1512</v>
      </c>
      <c r="AP35" s="48">
        <v>-2351</v>
      </c>
      <c r="AQ35" s="48">
        <v>-4708.9193699999996</v>
      </c>
      <c r="AR35" s="48">
        <v>-9513</v>
      </c>
      <c r="AS35" s="127"/>
      <c r="AT35" s="48">
        <v>-3053</v>
      </c>
      <c r="AU35" s="48">
        <v>-8254</v>
      </c>
      <c r="AV35" s="244">
        <v>-9109</v>
      </c>
      <c r="AW35" s="244">
        <v>-10663</v>
      </c>
      <c r="AX35" s="127"/>
      <c r="AY35" s="48">
        <v>778</v>
      </c>
      <c r="AZ35" s="48">
        <v>-147</v>
      </c>
      <c r="BA35" s="244">
        <v>957</v>
      </c>
      <c r="BB35" s="244">
        <v>-1078</v>
      </c>
      <c r="BD35" s="48">
        <v>-1334</v>
      </c>
      <c r="BE35" s="48">
        <v>1948</v>
      </c>
      <c r="BF35" s="48">
        <v>-1282</v>
      </c>
      <c r="BG35" s="48">
        <v>-6251</v>
      </c>
      <c r="BI35" s="48">
        <v>-1279</v>
      </c>
      <c r="BJ35" s="48">
        <v>-328</v>
      </c>
      <c r="BK35" s="48">
        <v>-1113.3642899999977</v>
      </c>
      <c r="BL35" s="48">
        <v>1317.2723100000005</v>
      </c>
      <c r="BM35" s="127"/>
      <c r="BN35" s="48">
        <v>10546.549530000002</v>
      </c>
      <c r="BO35" s="127"/>
      <c r="BP35" s="127"/>
      <c r="BQ35" s="127"/>
      <c r="BR35" s="127"/>
    </row>
    <row r="36" spans="2:70" ht="11.4" customHeight="1" x14ac:dyDescent="0.3">
      <c r="B36" s="266" t="s">
        <v>192</v>
      </c>
      <c r="D36" s="48">
        <v>2700</v>
      </c>
      <c r="F36" s="48">
        <v>7762</v>
      </c>
      <c r="G36" s="48">
        <f>-6596-56</f>
        <v>-6652</v>
      </c>
      <c r="H36" s="48">
        <v>-1069</v>
      </c>
      <c r="I36" s="48">
        <v>2147</v>
      </c>
      <c r="K36" s="48">
        <v>-295</v>
      </c>
      <c r="L36" s="48">
        <v>-4923</v>
      </c>
      <c r="M36" s="48">
        <v>-856</v>
      </c>
      <c r="N36" s="48">
        <v>712</v>
      </c>
      <c r="O36" s="237"/>
      <c r="P36" s="48">
        <v>-8420</v>
      </c>
      <c r="Q36" s="48">
        <v>-11322</v>
      </c>
      <c r="R36" s="48">
        <v>-3070</v>
      </c>
      <c r="S36" s="48">
        <v>-12434</v>
      </c>
      <c r="T36" s="237"/>
      <c r="U36" s="48">
        <v>1609</v>
      </c>
      <c r="V36" s="48">
        <f>-6238</f>
        <v>-6238</v>
      </c>
      <c r="W36" s="48">
        <v>-214</v>
      </c>
      <c r="X36" s="48">
        <v>-18330</v>
      </c>
      <c r="Z36" s="48">
        <v>-897</v>
      </c>
      <c r="AA36" s="48">
        <v>-9280</v>
      </c>
      <c r="AB36" s="48">
        <v>13132</v>
      </c>
      <c r="AC36" s="48">
        <v>-18527</v>
      </c>
      <c r="AE36" s="48">
        <v>2563</v>
      </c>
      <c r="AF36" s="48">
        <v>-9638</v>
      </c>
      <c r="AG36" s="48">
        <v>11966</v>
      </c>
      <c r="AH36" s="48">
        <v>-23192</v>
      </c>
      <c r="AJ36" s="48">
        <v>21593</v>
      </c>
      <c r="AK36" s="48">
        <v>50657</v>
      </c>
      <c r="AL36" s="48">
        <v>35780</v>
      </c>
      <c r="AM36" s="48">
        <v>6784</v>
      </c>
      <c r="AO36" s="48">
        <v>3115</v>
      </c>
      <c r="AP36" s="48">
        <v>-5505</v>
      </c>
      <c r="AQ36" s="48">
        <v>152.18679600003827</v>
      </c>
      <c r="AR36" s="48">
        <v>-33348</v>
      </c>
      <c r="AS36" s="127"/>
      <c r="AT36" s="48">
        <v>-7862</v>
      </c>
      <c r="AU36" s="48">
        <v>-7798</v>
      </c>
      <c r="AV36" s="244">
        <v>-7834</v>
      </c>
      <c r="AW36" s="244">
        <v>-38929</v>
      </c>
      <c r="AX36" s="127"/>
      <c r="AY36" s="48">
        <v>-23357</v>
      </c>
      <c r="AZ36" s="48">
        <v>-20606</v>
      </c>
      <c r="BA36" s="244">
        <v>-149</v>
      </c>
      <c r="BB36" s="244">
        <v>-26751</v>
      </c>
      <c r="BD36" s="48">
        <v>-37593</v>
      </c>
      <c r="BE36" s="48">
        <v>-12994</v>
      </c>
      <c r="BF36" s="48">
        <v>9232</v>
      </c>
      <c r="BG36" s="48">
        <v>-45489</v>
      </c>
      <c r="BI36" s="48">
        <v>-62405</v>
      </c>
      <c r="BJ36" s="48">
        <v>-29270</v>
      </c>
      <c r="BK36" s="48">
        <v>288613.026612924</v>
      </c>
      <c r="BL36" s="48">
        <v>167894.11898479995</v>
      </c>
      <c r="BM36" s="127"/>
      <c r="BN36" s="48">
        <v>-208337.68564500008</v>
      </c>
      <c r="BO36" s="127"/>
      <c r="BP36" s="127"/>
      <c r="BQ36" s="127"/>
      <c r="BR36" s="127"/>
    </row>
    <row r="37" spans="2:70" ht="11.4" customHeight="1" x14ac:dyDescent="0.3">
      <c r="B37" s="266" t="s">
        <v>193</v>
      </c>
      <c r="D37" s="48">
        <v>3757</v>
      </c>
      <c r="F37" s="48">
        <v>-7809</v>
      </c>
      <c r="G37" s="48">
        <v>-7952</v>
      </c>
      <c r="H37" s="48">
        <v>-9568</v>
      </c>
      <c r="I37" s="48">
        <v>-6435</v>
      </c>
      <c r="K37" s="48">
        <v>1934</v>
      </c>
      <c r="L37" s="48">
        <v>-5185</v>
      </c>
      <c r="M37" s="48">
        <v>-4410</v>
      </c>
      <c r="N37" s="48">
        <v>-5661</v>
      </c>
      <c r="O37" s="263"/>
      <c r="P37" s="48">
        <v>5643</v>
      </c>
      <c r="Q37" s="48">
        <v>2690</v>
      </c>
      <c r="R37" s="48">
        <v>-982</v>
      </c>
      <c r="S37" s="48">
        <v>5932</v>
      </c>
      <c r="T37" s="263"/>
      <c r="U37" s="48">
        <v>13518</v>
      </c>
      <c r="V37" s="48">
        <v>4307</v>
      </c>
      <c r="W37" s="48">
        <v>-2770</v>
      </c>
      <c r="X37" s="48">
        <v>7139</v>
      </c>
      <c r="Z37" s="48">
        <v>12858</v>
      </c>
      <c r="AA37" s="48">
        <v>22945</v>
      </c>
      <c r="AB37" s="48">
        <v>9769</v>
      </c>
      <c r="AC37" s="48">
        <v>20814</v>
      </c>
      <c r="AE37" s="48">
        <v>10557</v>
      </c>
      <c r="AF37" s="48">
        <v>24979</v>
      </c>
      <c r="AG37" s="48">
        <v>3835</v>
      </c>
      <c r="AH37" s="48">
        <v>4665</v>
      </c>
      <c r="AJ37" s="48">
        <v>315</v>
      </c>
      <c r="AK37" s="48">
        <v>-15055</v>
      </c>
      <c r="AL37" s="48">
        <v>-7273</v>
      </c>
      <c r="AM37" s="48">
        <v>8505</v>
      </c>
      <c r="AO37" s="48">
        <v>14780</v>
      </c>
      <c r="AP37" s="48">
        <v>20694</v>
      </c>
      <c r="AQ37" s="48">
        <v>7378.4688917743297</v>
      </c>
      <c r="AR37" s="48">
        <v>20681</v>
      </c>
      <c r="AS37" s="127"/>
      <c r="AT37" s="48">
        <v>12103</v>
      </c>
      <c r="AU37" s="48">
        <v>26188</v>
      </c>
      <c r="AV37" s="244">
        <v>6268</v>
      </c>
      <c r="AW37" s="244">
        <v>21132</v>
      </c>
      <c r="AX37" s="127"/>
      <c r="AY37" s="48">
        <v>66483</v>
      </c>
      <c r="AZ37" s="48">
        <v>119773</v>
      </c>
      <c r="BA37" s="244">
        <v>49243</v>
      </c>
      <c r="BB37" s="244">
        <v>53610</v>
      </c>
      <c r="BD37" s="48">
        <v>75287</v>
      </c>
      <c r="BE37" s="48">
        <v>104214</v>
      </c>
      <c r="BF37" s="48">
        <v>20882</v>
      </c>
      <c r="BG37" s="48">
        <v>46108</v>
      </c>
      <c r="BI37" s="48">
        <v>126021</v>
      </c>
      <c r="BJ37" s="48">
        <v>188607</v>
      </c>
      <c r="BK37" s="48">
        <v>-339094.90185062401</v>
      </c>
      <c r="BL37" s="48">
        <v>-218844.79620200003</v>
      </c>
      <c r="BM37" s="127"/>
      <c r="BN37" s="48">
        <v>275112.70876569999</v>
      </c>
      <c r="BO37" s="127"/>
      <c r="BP37" s="127"/>
      <c r="BQ37" s="127"/>
      <c r="BR37" s="127"/>
    </row>
    <row r="38" spans="2:70" ht="11.4" customHeight="1" x14ac:dyDescent="0.3">
      <c r="B38" s="266" t="s">
        <v>194</v>
      </c>
      <c r="D38" s="289">
        <v>0</v>
      </c>
      <c r="F38" s="289">
        <v>0</v>
      </c>
      <c r="G38" s="289">
        <v>0</v>
      </c>
      <c r="H38" s="289">
        <v>0</v>
      </c>
      <c r="I38" s="289">
        <v>0</v>
      </c>
      <c r="K38" s="289">
        <v>0</v>
      </c>
      <c r="L38" s="48">
        <v>-4747</v>
      </c>
      <c r="M38" s="48">
        <v>-4917</v>
      </c>
      <c r="N38" s="48">
        <v>-4917</v>
      </c>
      <c r="O38" s="265"/>
      <c r="P38" s="289">
        <v>0</v>
      </c>
      <c r="Q38" s="48"/>
      <c r="R38" s="48"/>
      <c r="S38" s="48"/>
      <c r="T38" s="265"/>
      <c r="U38" s="48"/>
      <c r="V38" s="48"/>
      <c r="W38" s="48"/>
      <c r="X38" s="48"/>
      <c r="Z38" s="48"/>
      <c r="AA38" s="48"/>
      <c r="AB38" s="48"/>
      <c r="AC38" s="48"/>
      <c r="AE38" s="48"/>
      <c r="AF38" s="48"/>
      <c r="AG38" s="48"/>
      <c r="AH38" s="48"/>
      <c r="AJ38" s="48"/>
      <c r="AK38" s="48"/>
      <c r="AL38" s="48"/>
      <c r="AM38" s="48"/>
      <c r="AO38" s="48"/>
      <c r="AP38" s="48"/>
      <c r="AQ38" s="48"/>
      <c r="AR38" s="48"/>
      <c r="AS38" s="127"/>
      <c r="AT38" s="48"/>
      <c r="AU38" s="48"/>
      <c r="AV38" s="244"/>
      <c r="AW38" s="244"/>
      <c r="AX38" s="127"/>
      <c r="AY38" s="48"/>
      <c r="AZ38" s="48"/>
      <c r="BA38" s="244"/>
      <c r="BB38" s="244"/>
      <c r="BD38" s="48"/>
      <c r="BE38" s="48"/>
      <c r="BF38" s="48"/>
      <c r="BG38" s="48"/>
      <c r="BI38" s="48"/>
      <c r="BJ38" s="48"/>
      <c r="BK38" s="48"/>
      <c r="BL38" s="48"/>
      <c r="BM38" s="127"/>
      <c r="BN38" s="48"/>
      <c r="BO38" s="127"/>
      <c r="BP38" s="127"/>
      <c r="BQ38" s="127"/>
      <c r="BR38" s="127"/>
    </row>
    <row r="39" spans="2:70" ht="11.4" customHeight="1" x14ac:dyDescent="0.3">
      <c r="B39" s="349" t="s">
        <v>278</v>
      </c>
      <c r="D39" s="251">
        <v>143</v>
      </c>
      <c r="F39" s="251">
        <v>45</v>
      </c>
      <c r="G39" s="251">
        <v>-117</v>
      </c>
      <c r="H39" s="251">
        <v>-998</v>
      </c>
      <c r="I39" s="251">
        <v>262</v>
      </c>
      <c r="K39" s="251">
        <v>-22</v>
      </c>
      <c r="L39" s="251">
        <v>-164</v>
      </c>
      <c r="M39" s="251">
        <v>-579</v>
      </c>
      <c r="N39" s="251">
        <v>-353</v>
      </c>
      <c r="O39" s="248"/>
      <c r="P39" s="251">
        <v>486</v>
      </c>
      <c r="Q39" s="251">
        <v>509</v>
      </c>
      <c r="R39" s="251">
        <v>-87</v>
      </c>
      <c r="S39" s="251">
        <v>469</v>
      </c>
      <c r="T39" s="248"/>
      <c r="U39" s="251">
        <v>815</v>
      </c>
      <c r="V39" s="251">
        <v>807</v>
      </c>
      <c r="W39" s="48">
        <v>482</v>
      </c>
      <c r="X39" s="48">
        <v>343</v>
      </c>
      <c r="Z39" s="251">
        <v>800</v>
      </c>
      <c r="AA39" s="251">
        <v>825</v>
      </c>
      <c r="AB39" s="48">
        <v>149</v>
      </c>
      <c r="AC39" s="48">
        <v>613</v>
      </c>
      <c r="AE39" s="251">
        <v>769</v>
      </c>
      <c r="AF39" s="251">
        <v>757</v>
      </c>
      <c r="AG39" s="48">
        <v>-481</v>
      </c>
      <c r="AH39" s="48">
        <v>-445</v>
      </c>
      <c r="AJ39" s="251">
        <v>1117</v>
      </c>
      <c r="AK39" s="48">
        <v>1838</v>
      </c>
      <c r="AL39" s="48">
        <v>1220</v>
      </c>
      <c r="AM39" s="48">
        <v>1108</v>
      </c>
      <c r="AO39" s="251">
        <v>1196</v>
      </c>
      <c r="AP39" s="251">
        <v>1686</v>
      </c>
      <c r="AQ39" s="251">
        <v>1006</v>
      </c>
      <c r="AR39" s="251">
        <v>899</v>
      </c>
      <c r="AS39" s="127"/>
      <c r="AT39" s="251">
        <v>1182</v>
      </c>
      <c r="AU39" s="251">
        <v>1603</v>
      </c>
      <c r="AV39" s="284">
        <v>523</v>
      </c>
      <c r="AW39" s="284">
        <v>759</v>
      </c>
      <c r="AX39" s="127"/>
      <c r="AY39" s="251">
        <v>1343</v>
      </c>
      <c r="AZ39" s="48">
        <v>1467</v>
      </c>
      <c r="BA39" s="284">
        <v>679</v>
      </c>
      <c r="BB39" s="244">
        <v>1331</v>
      </c>
      <c r="BD39" s="48">
        <v>2592</v>
      </c>
      <c r="BE39" s="48">
        <v>1192</v>
      </c>
      <c r="BF39" s="48">
        <v>-92</v>
      </c>
      <c r="BG39" s="48">
        <v>-424</v>
      </c>
      <c r="BI39" s="48">
        <v>1757</v>
      </c>
      <c r="BJ39" s="48">
        <v>2024</v>
      </c>
      <c r="BK39" s="48">
        <v>682.79385000000161</v>
      </c>
      <c r="BL39" s="48">
        <v>1153.0680099999995</v>
      </c>
      <c r="BM39" s="127"/>
      <c r="BN39" s="48">
        <v>1915.6083900000003</v>
      </c>
      <c r="BO39" s="127"/>
      <c r="BP39" s="127"/>
      <c r="BQ39" s="127"/>
      <c r="BR39" s="127"/>
    </row>
    <row r="40" spans="2:70" ht="11.4" customHeight="1" x14ac:dyDescent="0.3">
      <c r="B40" s="266"/>
      <c r="D40" s="251"/>
      <c r="F40" s="251"/>
      <c r="G40" s="251"/>
      <c r="H40" s="251"/>
      <c r="I40" s="251"/>
      <c r="K40" s="251"/>
      <c r="L40" s="251"/>
      <c r="M40" s="251"/>
      <c r="N40" s="251"/>
      <c r="O40" s="237"/>
      <c r="P40" s="251"/>
      <c r="Q40" s="251"/>
      <c r="R40" s="251"/>
      <c r="S40" s="251"/>
      <c r="T40" s="237"/>
      <c r="U40" s="251"/>
      <c r="V40" s="251"/>
      <c r="W40" s="251"/>
      <c r="X40" s="251"/>
      <c r="Z40" s="251"/>
      <c r="AA40" s="251"/>
      <c r="AB40" s="251"/>
      <c r="AC40" s="251"/>
      <c r="AE40" s="251"/>
      <c r="AF40" s="251"/>
      <c r="AG40" s="251"/>
      <c r="AH40" s="251"/>
      <c r="AJ40" s="251"/>
      <c r="AK40" s="251"/>
      <c r="AL40" s="251"/>
      <c r="AM40" s="251"/>
      <c r="AO40" s="251"/>
      <c r="AP40" s="251"/>
      <c r="AQ40" s="251"/>
      <c r="AR40" s="251"/>
      <c r="AS40" s="127"/>
      <c r="AT40" s="251"/>
      <c r="AU40" s="251"/>
      <c r="AV40" s="284"/>
      <c r="AW40" s="284"/>
      <c r="AX40" s="127"/>
      <c r="AY40" s="251"/>
      <c r="AZ40" s="48"/>
      <c r="BA40" s="284"/>
      <c r="BB40" s="244"/>
      <c r="BD40" s="48"/>
      <c r="BE40" s="48"/>
      <c r="BF40" s="48"/>
      <c r="BG40" s="48"/>
      <c r="BI40" s="48"/>
      <c r="BJ40" s="48"/>
      <c r="BK40" s="48"/>
      <c r="BL40" s="48"/>
      <c r="BM40" s="127"/>
      <c r="BN40" s="48"/>
      <c r="BO40" s="127"/>
      <c r="BP40" s="127"/>
      <c r="BQ40" s="127"/>
      <c r="BR40" s="127"/>
    </row>
    <row r="41" spans="2:70" ht="11.4" customHeight="1" x14ac:dyDescent="0.3">
      <c r="B41" s="287" t="s">
        <v>195</v>
      </c>
      <c r="D41" s="48">
        <v>-192</v>
      </c>
      <c r="F41" s="48">
        <v>-247</v>
      </c>
      <c r="G41" s="48">
        <v>-1358</v>
      </c>
      <c r="H41" s="48">
        <v>-4498</v>
      </c>
      <c r="I41" s="48">
        <v>-4682</v>
      </c>
      <c r="K41" s="48">
        <v>-451</v>
      </c>
      <c r="L41" s="48">
        <v>-1007</v>
      </c>
      <c r="M41" s="48">
        <v>-1322</v>
      </c>
      <c r="N41" s="48">
        <v>-2168</v>
      </c>
      <c r="O41" s="237"/>
      <c r="P41" s="48">
        <v>-1751</v>
      </c>
      <c r="Q41" s="48">
        <v>-2396</v>
      </c>
      <c r="R41" s="48">
        <v>-4306</v>
      </c>
      <c r="S41" s="48">
        <v>-9403</v>
      </c>
      <c r="T41" s="237"/>
      <c r="U41" s="48">
        <v>-2542</v>
      </c>
      <c r="V41" s="48">
        <v>-4089</v>
      </c>
      <c r="W41" s="48">
        <v>-6677</v>
      </c>
      <c r="X41" s="48">
        <v>-8412</v>
      </c>
      <c r="Z41" s="48">
        <v>-1780</v>
      </c>
      <c r="AA41" s="48">
        <v>-8791</v>
      </c>
      <c r="AB41" s="48">
        <v>-10554</v>
      </c>
      <c r="AC41" s="48">
        <v>-12623</v>
      </c>
      <c r="AE41" s="48">
        <v>-3787</v>
      </c>
      <c r="AF41" s="48">
        <v>-6109</v>
      </c>
      <c r="AG41" s="48">
        <v>-8050</v>
      </c>
      <c r="AH41" s="48">
        <v>-9235</v>
      </c>
      <c r="AJ41" s="48">
        <v>-3420</v>
      </c>
      <c r="AK41" s="48">
        <v>-4085</v>
      </c>
      <c r="AL41" s="48">
        <v>-5685</v>
      </c>
      <c r="AM41" s="48">
        <v>-6687</v>
      </c>
      <c r="AO41" s="48">
        <v>-1883</v>
      </c>
      <c r="AP41" s="48">
        <v>-9147</v>
      </c>
      <c r="AQ41" s="48">
        <v>-17998</v>
      </c>
      <c r="AR41" s="48">
        <v>-34392</v>
      </c>
      <c r="AS41" s="127"/>
      <c r="AT41" s="48">
        <v>-12689</v>
      </c>
      <c r="AU41" s="48">
        <v>-25148</v>
      </c>
      <c r="AV41" s="244">
        <v>-38190</v>
      </c>
      <c r="AW41" s="244">
        <v>-55993</v>
      </c>
      <c r="AX41" s="127"/>
      <c r="AY41" s="48">
        <v>-13402</v>
      </c>
      <c r="AZ41" s="48">
        <v>-29090</v>
      </c>
      <c r="BA41" s="244">
        <v>-50231</v>
      </c>
      <c r="BB41" s="244">
        <v>-67791</v>
      </c>
      <c r="BD41" s="48">
        <v>-12542</v>
      </c>
      <c r="BE41" s="48">
        <v>-26228</v>
      </c>
      <c r="BF41" s="48">
        <v>-47598</v>
      </c>
      <c r="BG41" s="48">
        <v>-66886</v>
      </c>
      <c r="BI41" s="48">
        <v>-11752</v>
      </c>
      <c r="BJ41" s="48">
        <v>-33292</v>
      </c>
      <c r="BK41" s="48">
        <v>-64445.416110000013</v>
      </c>
      <c r="BL41" s="48">
        <v>-74385</v>
      </c>
      <c r="BM41" s="127"/>
      <c r="BN41" s="48">
        <v>-28091.43231</v>
      </c>
      <c r="BO41" s="127"/>
      <c r="BP41" s="127"/>
      <c r="BQ41" s="127"/>
      <c r="BR41" s="127"/>
    </row>
    <row r="42" spans="2:70" ht="11.4" customHeight="1" x14ac:dyDescent="0.3">
      <c r="B42" s="287" t="s">
        <v>196</v>
      </c>
      <c r="D42" s="289">
        <v>0</v>
      </c>
      <c r="F42" s="289">
        <v>0</v>
      </c>
      <c r="G42" s="289">
        <v>0</v>
      </c>
      <c r="H42" s="289">
        <v>0</v>
      </c>
      <c r="I42" s="289">
        <v>0</v>
      </c>
      <c r="K42" s="289">
        <v>0</v>
      </c>
      <c r="L42" s="289">
        <v>0</v>
      </c>
      <c r="M42" s="48">
        <v>3907</v>
      </c>
      <c r="N42" s="48">
        <v>3907</v>
      </c>
      <c r="O42" s="265"/>
      <c r="P42" s="289">
        <v>0</v>
      </c>
      <c r="Q42" s="289">
        <v>0</v>
      </c>
      <c r="R42" s="48">
        <v>36</v>
      </c>
      <c r="S42" s="48">
        <v>255</v>
      </c>
      <c r="T42" s="265"/>
      <c r="U42" s="48"/>
      <c r="V42" s="48">
        <v>1412</v>
      </c>
      <c r="W42" s="48">
        <v>2014</v>
      </c>
      <c r="X42" s="48">
        <v>2014</v>
      </c>
      <c r="Z42" s="48">
        <v>32</v>
      </c>
      <c r="AA42" s="48">
        <v>1575</v>
      </c>
      <c r="AB42" s="48">
        <v>1721</v>
      </c>
      <c r="AC42" s="48">
        <v>1753</v>
      </c>
      <c r="AE42" s="48">
        <v>29</v>
      </c>
      <c r="AF42" s="48">
        <v>2662</v>
      </c>
      <c r="AG42" s="48">
        <v>2905</v>
      </c>
      <c r="AH42" s="48">
        <v>3039</v>
      </c>
      <c r="AJ42" s="48"/>
      <c r="AK42" s="48">
        <v>53</v>
      </c>
      <c r="AL42" s="48">
        <v>589</v>
      </c>
      <c r="AM42" s="48">
        <v>596</v>
      </c>
      <c r="AO42" s="48"/>
      <c r="AP42" s="48">
        <v>3636</v>
      </c>
      <c r="AQ42" s="48">
        <v>4260</v>
      </c>
      <c r="AR42" s="48">
        <v>5841</v>
      </c>
      <c r="AS42" s="127"/>
      <c r="AT42" s="48">
        <v>0</v>
      </c>
      <c r="AU42" s="48">
        <v>0</v>
      </c>
      <c r="AV42" s="244">
        <v>1090</v>
      </c>
      <c r="AW42" s="244">
        <v>1606</v>
      </c>
      <c r="AX42" s="127"/>
      <c r="AY42" s="48">
        <v>0</v>
      </c>
      <c r="AZ42" s="48"/>
      <c r="BA42" s="244">
        <v>418</v>
      </c>
      <c r="BB42" s="244">
        <v>2808</v>
      </c>
      <c r="BD42" s="48">
        <v>0</v>
      </c>
      <c r="BE42" s="48">
        <v>3185</v>
      </c>
      <c r="BF42" s="48">
        <v>3334</v>
      </c>
      <c r="BG42" s="48">
        <v>3417</v>
      </c>
      <c r="BI42" s="48">
        <v>0</v>
      </c>
      <c r="BJ42" s="48">
        <v>3340</v>
      </c>
      <c r="BK42" s="48">
        <v>4624.1442699999998</v>
      </c>
      <c r="BL42" s="48">
        <v>0</v>
      </c>
      <c r="BM42" s="127"/>
      <c r="BN42" s="48">
        <v>46.418999999999997</v>
      </c>
      <c r="BO42" s="127"/>
      <c r="BP42" s="127"/>
      <c r="BQ42" s="127"/>
      <c r="BR42" s="127"/>
    </row>
    <row r="43" spans="2:70" ht="11.4" customHeight="1" x14ac:dyDescent="0.3">
      <c r="B43" s="262"/>
      <c r="D43" s="290"/>
      <c r="F43" s="290"/>
      <c r="G43" s="290"/>
      <c r="H43" s="290"/>
      <c r="I43" s="290"/>
      <c r="K43" s="290"/>
      <c r="L43" s="290"/>
      <c r="M43" s="290"/>
      <c r="N43" s="290"/>
      <c r="O43" s="248"/>
      <c r="P43" s="290"/>
      <c r="Q43" s="290"/>
      <c r="R43" s="290"/>
      <c r="S43" s="290"/>
      <c r="T43" s="248"/>
      <c r="U43" s="290"/>
      <c r="V43" s="290"/>
      <c r="W43" s="290"/>
      <c r="X43" s="290"/>
      <c r="Z43" s="290"/>
      <c r="AA43" s="290"/>
      <c r="AB43" s="290"/>
      <c r="AC43" s="290"/>
      <c r="AE43" s="290"/>
      <c r="AF43" s="290"/>
      <c r="AG43" s="290"/>
      <c r="AH43" s="290"/>
      <c r="AJ43" s="290"/>
      <c r="AK43" s="290"/>
      <c r="AL43" s="290"/>
      <c r="AM43" s="290"/>
      <c r="AO43" s="290"/>
      <c r="AP43" s="290"/>
      <c r="AQ43" s="290"/>
      <c r="AR43" s="290"/>
      <c r="AT43" s="290"/>
      <c r="AU43" s="290"/>
      <c r="AV43" s="291"/>
      <c r="AW43" s="291"/>
      <c r="AY43" s="290"/>
      <c r="AZ43" s="48"/>
      <c r="BA43" s="291"/>
      <c r="BB43" s="292"/>
      <c r="BD43" s="48"/>
      <c r="BE43" s="48"/>
      <c r="BF43" s="48"/>
      <c r="BG43" s="48"/>
      <c r="BI43" s="48"/>
      <c r="BJ43" s="48"/>
      <c r="BK43" s="48"/>
      <c r="BL43" s="48"/>
      <c r="BM43" s="127"/>
      <c r="BN43" s="48"/>
      <c r="BO43" s="127"/>
      <c r="BP43" s="127"/>
      <c r="BQ43" s="127"/>
      <c r="BR43" s="127"/>
    </row>
    <row r="44" spans="2:70" s="101" customFormat="1" ht="11.4" customHeight="1" x14ac:dyDescent="0.3">
      <c r="B44" s="261" t="s">
        <v>197</v>
      </c>
      <c r="D44" s="125">
        <v>11679</v>
      </c>
      <c r="F44" s="125">
        <v>911</v>
      </c>
      <c r="G44" s="125">
        <v>-1068</v>
      </c>
      <c r="H44" s="125">
        <f>SUM(H41:H42,H34,H13,H11)</f>
        <v>11234</v>
      </c>
      <c r="I44" s="125">
        <v>37956</v>
      </c>
      <c r="K44" s="125">
        <v>19191</v>
      </c>
      <c r="L44" s="125">
        <v>27090</v>
      </c>
      <c r="M44" s="125">
        <f>SUM(M41:M42,M34,M13,M11)</f>
        <v>57620</v>
      </c>
      <c r="N44" s="125">
        <f>SUM(N41:N42,N34,N13,N11)</f>
        <v>88000</v>
      </c>
      <c r="O44" s="255"/>
      <c r="P44" s="125">
        <f>SUM(P41:P42,P34,P13,P11)</f>
        <v>21074</v>
      </c>
      <c r="Q44" s="125">
        <f>SUM(Q41:Q42,Q34,Q13,Q11)</f>
        <v>51397</v>
      </c>
      <c r="R44" s="125">
        <f>SUM(R41:R42,R34,R13,R11)</f>
        <v>81985</v>
      </c>
      <c r="S44" s="125">
        <f>SUM(S41:S42,S34,S13,S11)</f>
        <v>113591</v>
      </c>
      <c r="T44" s="255"/>
      <c r="U44" s="125">
        <f>SUM(U41:U42,U34,U13,U11)</f>
        <v>31774</v>
      </c>
      <c r="V44" s="125">
        <f>SUM(V41:V42,V34,V13,V11)</f>
        <v>49377</v>
      </c>
      <c r="W44" s="125">
        <f>SUM(W41:W42,W34,W13,W11)</f>
        <v>80420</v>
      </c>
      <c r="X44" s="125">
        <f>SUM(X41:X42,X34,X13,X11)</f>
        <v>113639</v>
      </c>
      <c r="Z44" s="125">
        <f>SUM(Z41:Z42,Z34,Z13,Z11)</f>
        <v>42147</v>
      </c>
      <c r="AA44" s="125">
        <f>SUM(AA41:AA42,AA34,AA13,AA11)</f>
        <v>79005</v>
      </c>
      <c r="AB44" s="125">
        <f>SUM(AB41:AB42,AB34,AB13,AB11)</f>
        <v>129942</v>
      </c>
      <c r="AC44" s="125">
        <f>SUM(AC41:AC42,AC34,AC13,AC11)</f>
        <v>155714</v>
      </c>
      <c r="AE44" s="125">
        <f>SUM(AE41:AE42,AE34,AE13,AE11)</f>
        <v>52630</v>
      </c>
      <c r="AF44" s="125">
        <f>SUM(AF41:AF42,AF34,AF13,AF11)</f>
        <v>107830</v>
      </c>
      <c r="AG44" s="125">
        <f>SUM(AG41:AG42,AG34,AG13,AG11)</f>
        <v>158620</v>
      </c>
      <c r="AH44" s="125">
        <f>SUM(AH41:AH42,AH34,AH13,AH11)</f>
        <v>188986</v>
      </c>
      <c r="AJ44" s="125">
        <v>59621</v>
      </c>
      <c r="AK44" s="125">
        <f>SUM(AK41:AK42,AK34,AK13,AK11)</f>
        <v>106833</v>
      </c>
      <c r="AL44" s="125">
        <f>SUM(AL41:AL42,AL34,AL13,AL11)</f>
        <v>154464</v>
      </c>
      <c r="AM44" s="125">
        <f>SUM(AM41:AM42,AM34,AM13,AM11)</f>
        <v>211024</v>
      </c>
      <c r="AO44" s="125">
        <f>SUM(AO41:AO42,AO34,AO13,AO11)</f>
        <v>74113</v>
      </c>
      <c r="AP44" s="125">
        <f>SUM(AP41:AP42,AP34,AP13,AP11)</f>
        <v>140572</v>
      </c>
      <c r="AQ44" s="125">
        <f>SUM(AQ41:AQ42,AQ34,AQ13,AQ11)</f>
        <v>192410.97027181071</v>
      </c>
      <c r="AR44" s="125">
        <f>SUM(AR41:AR42,AR34,AR13,AR11)</f>
        <v>244690</v>
      </c>
      <c r="AS44" s="127"/>
      <c r="AT44" s="125">
        <v>59165</v>
      </c>
      <c r="AU44" s="125">
        <v>147210</v>
      </c>
      <c r="AV44" s="125">
        <v>203957</v>
      </c>
      <c r="AW44" s="125">
        <v>265768</v>
      </c>
      <c r="AX44" s="127"/>
      <c r="AY44" s="125">
        <v>108094</v>
      </c>
      <c r="AZ44" s="125">
        <v>244355</v>
      </c>
      <c r="BA44" s="125">
        <v>317841</v>
      </c>
      <c r="BB44" s="125">
        <v>383984</v>
      </c>
      <c r="BC44" s="293"/>
      <c r="BD44" s="125">
        <v>114696</v>
      </c>
      <c r="BE44" s="125">
        <v>246065</v>
      </c>
      <c r="BF44" s="125">
        <v>310726</v>
      </c>
      <c r="BG44" s="125">
        <v>377773</v>
      </c>
      <c r="BH44" s="22"/>
      <c r="BI44" s="125">
        <f>SUM(BI41:BI42,BI34,BI13,BI11)</f>
        <v>130969</v>
      </c>
      <c r="BJ44" s="125">
        <f>SUM(BJ41:BJ42,BJ34,BJ13,BJ11)</f>
        <v>297043</v>
      </c>
      <c r="BK44" s="125">
        <f>SUM(BK41:BK42,BK34,BK13,BK11)</f>
        <v>290776.31589069188</v>
      </c>
      <c r="BL44" s="125">
        <v>404824.95955969789</v>
      </c>
      <c r="BM44" s="127"/>
      <c r="BN44" s="125">
        <f>SUM(BN41:BN42,BN34,BN13,BN11)</f>
        <v>145494.38133911</v>
      </c>
      <c r="BO44" s="127"/>
      <c r="BP44" s="127"/>
      <c r="BQ44" s="127"/>
      <c r="BR44" s="127"/>
    </row>
    <row r="45" spans="2:70" ht="11.4" customHeight="1" x14ac:dyDescent="0.3">
      <c r="B45" s="257"/>
      <c r="D45" s="294"/>
      <c r="F45" s="294"/>
      <c r="G45" s="294"/>
      <c r="H45" s="294"/>
      <c r="I45" s="294"/>
      <c r="K45" s="294"/>
      <c r="L45" s="294"/>
      <c r="M45" s="294"/>
      <c r="N45" s="294"/>
      <c r="O45" s="237"/>
      <c r="P45" s="294"/>
      <c r="Q45" s="294"/>
      <c r="R45" s="294"/>
      <c r="S45" s="294"/>
      <c r="T45" s="237"/>
      <c r="U45" s="294"/>
      <c r="V45" s="294"/>
      <c r="W45" s="294"/>
      <c r="X45" s="294"/>
      <c r="Z45" s="294"/>
      <c r="AA45" s="294"/>
      <c r="AB45" s="294"/>
      <c r="AC45" s="294"/>
      <c r="AE45" s="294"/>
      <c r="AF45" s="294"/>
      <c r="AG45" s="294"/>
      <c r="AH45" s="294"/>
      <c r="AJ45" s="294"/>
      <c r="AK45" s="294"/>
      <c r="AL45" s="294"/>
      <c r="AM45" s="294"/>
      <c r="AO45" s="294"/>
      <c r="AP45" s="294"/>
      <c r="AQ45" s="294"/>
      <c r="AR45" s="294"/>
      <c r="AT45" s="294"/>
      <c r="AU45" s="294"/>
      <c r="AV45" s="295"/>
      <c r="AW45" s="295"/>
      <c r="AY45" s="294"/>
      <c r="AZ45" s="48"/>
      <c r="BA45" s="295"/>
      <c r="BB45" s="296"/>
      <c r="BD45" s="48"/>
      <c r="BE45" s="48"/>
      <c r="BF45" s="48"/>
      <c r="BG45" s="48"/>
      <c r="BI45" s="382"/>
      <c r="BJ45" s="382"/>
      <c r="BK45" s="382"/>
      <c r="BL45" s="382"/>
      <c r="BM45" s="127"/>
      <c r="BN45" s="382"/>
      <c r="BO45" s="127"/>
      <c r="BP45" s="127"/>
      <c r="BQ45" s="127"/>
      <c r="BR45" s="127"/>
    </row>
    <row r="46" spans="2:70" ht="11.4" customHeight="1" x14ac:dyDescent="0.3">
      <c r="B46" s="257" t="s">
        <v>198</v>
      </c>
      <c r="D46" s="297"/>
      <c r="F46" s="297"/>
      <c r="G46" s="297"/>
      <c r="H46" s="297"/>
      <c r="I46" s="297"/>
      <c r="K46" s="297"/>
      <c r="L46" s="297"/>
      <c r="M46" s="297"/>
      <c r="N46" s="297"/>
      <c r="O46" s="248"/>
      <c r="P46" s="297"/>
      <c r="Q46" s="297"/>
      <c r="R46" s="297"/>
      <c r="S46" s="297"/>
      <c r="T46" s="248"/>
      <c r="U46" s="297"/>
      <c r="V46" s="297"/>
      <c r="W46" s="297"/>
      <c r="X46" s="297"/>
      <c r="Z46" s="297"/>
      <c r="AA46" s="297"/>
      <c r="AB46" s="297"/>
      <c r="AC46" s="297"/>
      <c r="AE46" s="297"/>
      <c r="AF46" s="297"/>
      <c r="AG46" s="297"/>
      <c r="AH46" s="297"/>
      <c r="AJ46" s="297"/>
      <c r="AK46" s="297"/>
      <c r="AL46" s="297"/>
      <c r="AM46" s="297"/>
      <c r="AO46" s="297"/>
      <c r="AP46" s="297"/>
      <c r="AQ46" s="297"/>
      <c r="AR46" s="297"/>
      <c r="AT46" s="297"/>
      <c r="AU46" s="297"/>
      <c r="AV46" s="298"/>
      <c r="AW46" s="298"/>
      <c r="AY46" s="297"/>
      <c r="AZ46" s="48"/>
      <c r="BA46" s="298"/>
      <c r="BB46" s="299"/>
      <c r="BD46" s="48"/>
      <c r="BE46" s="48"/>
      <c r="BF46" s="48"/>
      <c r="BG46" s="48"/>
      <c r="BI46" s="48"/>
      <c r="BJ46" s="48"/>
      <c r="BK46" s="48"/>
      <c r="BL46" s="48"/>
      <c r="BM46" s="127"/>
      <c r="BN46" s="48"/>
      <c r="BO46" s="127"/>
      <c r="BP46" s="127"/>
      <c r="BQ46" s="127"/>
      <c r="BR46" s="127"/>
    </row>
    <row r="47" spans="2:70" ht="11.4" customHeight="1" x14ac:dyDescent="0.3">
      <c r="B47" s="260" t="s">
        <v>199</v>
      </c>
      <c r="D47" s="300">
        <v>8</v>
      </c>
      <c r="F47" s="289">
        <v>0</v>
      </c>
      <c r="G47" s="289">
        <v>0</v>
      </c>
      <c r="H47" s="289">
        <v>0</v>
      </c>
      <c r="I47" s="289">
        <v>0</v>
      </c>
      <c r="K47" s="289">
        <v>0</v>
      </c>
      <c r="L47" s="289">
        <v>0</v>
      </c>
      <c r="M47" s="289">
        <v>0</v>
      </c>
      <c r="N47" s="289">
        <v>0</v>
      </c>
      <c r="O47" s="237"/>
      <c r="P47" s="289"/>
      <c r="Q47" s="289">
        <v>41</v>
      </c>
      <c r="R47" s="289">
        <v>93</v>
      </c>
      <c r="S47" s="22">
        <v>105</v>
      </c>
      <c r="T47" s="237"/>
      <c r="U47" s="22">
        <v>14</v>
      </c>
      <c r="V47" s="22">
        <v>83</v>
      </c>
      <c r="W47" s="22">
        <v>205</v>
      </c>
      <c r="X47" s="22">
        <v>216</v>
      </c>
      <c r="Z47" s="22">
        <v>13</v>
      </c>
      <c r="AA47" s="22">
        <v>41</v>
      </c>
      <c r="AB47" s="22">
        <v>148</v>
      </c>
      <c r="AC47" s="22">
        <v>116</v>
      </c>
      <c r="AE47" s="22">
        <v>109</v>
      </c>
      <c r="AF47" s="22">
        <v>120</v>
      </c>
      <c r="AG47" s="22">
        <v>270</v>
      </c>
      <c r="AH47" s="22">
        <v>271</v>
      </c>
      <c r="AJ47" s="22">
        <v>15</v>
      </c>
      <c r="AK47" s="22">
        <v>79</v>
      </c>
      <c r="AL47" s="22">
        <v>755</v>
      </c>
      <c r="AM47" s="22">
        <v>755</v>
      </c>
      <c r="AO47" s="22">
        <v>26</v>
      </c>
      <c r="AP47" s="22">
        <v>51</v>
      </c>
      <c r="AQ47" s="22">
        <v>59</v>
      </c>
      <c r="AR47" s="22">
        <v>306</v>
      </c>
      <c r="AS47" s="127"/>
      <c r="AT47" s="22">
        <v>353</v>
      </c>
      <c r="AU47" s="22">
        <v>133</v>
      </c>
      <c r="AV47" s="301">
        <v>246</v>
      </c>
      <c r="AW47" s="301">
        <v>479</v>
      </c>
      <c r="AX47" s="127"/>
      <c r="AY47" s="22">
        <v>227</v>
      </c>
      <c r="AZ47" s="48">
        <v>601</v>
      </c>
      <c r="BA47" s="301">
        <v>1044</v>
      </c>
      <c r="BB47" s="302">
        <v>1646</v>
      </c>
      <c r="BD47" s="48">
        <v>961</v>
      </c>
      <c r="BE47" s="48">
        <v>1414</v>
      </c>
      <c r="BF47" s="48">
        <v>1975</v>
      </c>
      <c r="BG47" s="48">
        <v>4074</v>
      </c>
      <c r="BI47" s="48">
        <v>298</v>
      </c>
      <c r="BJ47" s="48">
        <v>402</v>
      </c>
      <c r="BK47" s="48">
        <v>928.34571677600002</v>
      </c>
      <c r="BL47" s="48">
        <v>1187</v>
      </c>
      <c r="BM47" s="127"/>
      <c r="BN47" s="48">
        <v>172.43518</v>
      </c>
      <c r="BO47" s="127"/>
      <c r="BP47" s="127"/>
      <c r="BQ47" s="127"/>
      <c r="BR47" s="127"/>
    </row>
    <row r="48" spans="2:70" ht="11.4" customHeight="1" x14ac:dyDescent="0.3">
      <c r="B48" s="260" t="s">
        <v>59</v>
      </c>
      <c r="D48" s="300"/>
      <c r="F48" s="289"/>
      <c r="G48" s="289"/>
      <c r="H48" s="289"/>
      <c r="I48" s="289"/>
      <c r="K48" s="289"/>
      <c r="L48" s="289"/>
      <c r="M48" s="289"/>
      <c r="N48" s="289"/>
      <c r="O48" s="237"/>
      <c r="P48" s="289"/>
      <c r="Q48" s="289"/>
      <c r="R48" s="289"/>
      <c r="T48" s="237"/>
      <c r="AG48" s="22">
        <v>56</v>
      </c>
      <c r="AH48" s="22">
        <v>56</v>
      </c>
      <c r="AS48" s="127"/>
      <c r="AV48" s="301"/>
      <c r="AW48" s="301"/>
      <c r="AX48" s="127"/>
      <c r="AZ48" s="48"/>
      <c r="BA48" s="301"/>
      <c r="BB48" s="302">
        <v>185</v>
      </c>
      <c r="BD48" s="48"/>
      <c r="BE48" s="48"/>
      <c r="BF48" s="48">
        <v>184</v>
      </c>
      <c r="BG48" s="48">
        <v>184</v>
      </c>
      <c r="BI48" s="48">
        <v>0</v>
      </c>
      <c r="BJ48" s="48">
        <v>0</v>
      </c>
      <c r="BK48" s="48">
        <v>92</v>
      </c>
      <c r="BL48" s="48">
        <v>92</v>
      </c>
      <c r="BM48" s="127"/>
      <c r="BN48" s="48">
        <v>0</v>
      </c>
      <c r="BO48" s="127"/>
      <c r="BP48" s="127"/>
      <c r="BQ48" s="127"/>
      <c r="BR48" s="127"/>
    </row>
    <row r="49" spans="2:70" ht="11.4" customHeight="1" x14ac:dyDescent="0.3">
      <c r="B49" s="260" t="s">
        <v>200</v>
      </c>
      <c r="D49" s="303">
        <v>22</v>
      </c>
      <c r="F49" s="303">
        <v>8489</v>
      </c>
      <c r="G49" s="303">
        <v>8489</v>
      </c>
      <c r="H49" s="303">
        <v>8489</v>
      </c>
      <c r="I49" s="303">
        <v>8489</v>
      </c>
      <c r="K49" s="289">
        <v>0</v>
      </c>
      <c r="L49" s="303">
        <v>8</v>
      </c>
      <c r="M49" s="303">
        <v>8</v>
      </c>
      <c r="N49" s="303">
        <v>8</v>
      </c>
      <c r="O49" s="245"/>
      <c r="P49" s="289"/>
      <c r="S49" s="289">
        <v>1</v>
      </c>
      <c r="T49" s="245"/>
      <c r="U49" s="289"/>
      <c r="V49" s="289"/>
      <c r="W49" s="289"/>
      <c r="X49" s="289"/>
      <c r="Z49" s="289"/>
      <c r="AA49" s="289"/>
      <c r="AB49" s="289"/>
      <c r="AC49" s="289"/>
      <c r="AE49" s="289"/>
      <c r="AF49" s="289"/>
      <c r="AG49" s="289"/>
      <c r="AH49" s="289"/>
      <c r="AJ49" s="289"/>
      <c r="AK49" s="289"/>
      <c r="AL49" s="289"/>
      <c r="AM49" s="289"/>
      <c r="AO49" s="289"/>
      <c r="AP49" s="289"/>
      <c r="AQ49" s="289"/>
      <c r="AR49" s="289"/>
      <c r="AS49" s="127"/>
      <c r="AT49" s="289">
        <v>24368</v>
      </c>
      <c r="AU49" s="289">
        <v>24368</v>
      </c>
      <c r="AV49" s="304">
        <v>24368</v>
      </c>
      <c r="AW49" s="304">
        <v>24311</v>
      </c>
      <c r="AX49" s="127"/>
      <c r="AY49" s="289">
        <v>0</v>
      </c>
      <c r="AZ49" s="48">
        <v>0</v>
      </c>
      <c r="BA49" s="304">
        <v>0</v>
      </c>
      <c r="BB49" s="244"/>
      <c r="BD49" s="48"/>
      <c r="BE49" s="48">
        <v>0</v>
      </c>
      <c r="BF49" s="48"/>
      <c r="BG49" s="48"/>
      <c r="BI49" s="48"/>
      <c r="BJ49" s="48"/>
      <c r="BK49" s="48"/>
      <c r="BL49" s="48"/>
      <c r="BM49" s="127"/>
      <c r="BN49" s="48"/>
      <c r="BO49" s="127"/>
      <c r="BP49" s="127"/>
      <c r="BQ49" s="127"/>
      <c r="BR49" s="127"/>
    </row>
    <row r="50" spans="2:70" ht="11.4" customHeight="1" x14ac:dyDescent="0.3">
      <c r="B50" s="260" t="s">
        <v>201</v>
      </c>
      <c r="D50" s="305">
        <v>183</v>
      </c>
      <c r="F50" s="289">
        <v>0</v>
      </c>
      <c r="G50" s="289">
        <v>0</v>
      </c>
      <c r="H50" s="289">
        <v>0</v>
      </c>
      <c r="I50" s="289">
        <v>0</v>
      </c>
      <c r="K50" s="289">
        <v>0</v>
      </c>
      <c r="L50" s="289">
        <v>0</v>
      </c>
      <c r="M50" s="289">
        <v>0</v>
      </c>
      <c r="N50" s="289">
        <v>0</v>
      </c>
      <c r="O50" s="237"/>
      <c r="P50" s="289"/>
      <c r="Q50" s="289"/>
      <c r="R50" s="289"/>
      <c r="S50" s="289"/>
      <c r="T50" s="237"/>
      <c r="U50" s="289"/>
      <c r="V50" s="289"/>
      <c r="W50" s="289"/>
      <c r="X50" s="289"/>
      <c r="Z50" s="289"/>
      <c r="AA50" s="289"/>
      <c r="AB50" s="289"/>
      <c r="AC50" s="289"/>
      <c r="AE50" s="289"/>
      <c r="AF50" s="289"/>
      <c r="AG50" s="289"/>
      <c r="AH50" s="289"/>
      <c r="AJ50" s="289"/>
      <c r="AK50" s="289"/>
      <c r="AL50" s="289"/>
      <c r="AM50" s="289"/>
      <c r="AO50" s="289"/>
      <c r="AP50" s="289"/>
      <c r="AQ50" s="289"/>
      <c r="AR50" s="289"/>
      <c r="AS50" s="127"/>
      <c r="AT50" s="289"/>
      <c r="AU50" s="289"/>
      <c r="AV50" s="304"/>
      <c r="AW50" s="304"/>
      <c r="AX50" s="127"/>
      <c r="AY50" s="289"/>
      <c r="AZ50" s="48"/>
      <c r="BA50" s="304"/>
      <c r="BB50" s="244"/>
      <c r="BD50" s="48"/>
      <c r="BE50" s="48"/>
      <c r="BF50" s="48"/>
      <c r="BG50" s="48"/>
      <c r="BI50" s="48"/>
      <c r="BJ50" s="48"/>
      <c r="BK50" s="48"/>
      <c r="BL50" s="48"/>
      <c r="BM50" s="127"/>
      <c r="BN50" s="48"/>
      <c r="BO50" s="127"/>
      <c r="BP50" s="127"/>
      <c r="BQ50" s="127"/>
      <c r="BR50" s="127"/>
    </row>
    <row r="51" spans="2:70" ht="11.4" customHeight="1" x14ac:dyDescent="0.3">
      <c r="B51" s="260" t="s">
        <v>202</v>
      </c>
      <c r="D51" s="303">
        <v>-3284</v>
      </c>
      <c r="F51" s="303">
        <v>-1497</v>
      </c>
      <c r="G51" s="303">
        <v>-6827</v>
      </c>
      <c r="H51" s="303">
        <v>-9977</v>
      </c>
      <c r="I51" s="303">
        <v>-15477</v>
      </c>
      <c r="K51" s="303">
        <v>-5631</v>
      </c>
      <c r="L51" s="303">
        <v>-15211</v>
      </c>
      <c r="M51" s="303">
        <v>-24601</v>
      </c>
      <c r="N51" s="303">
        <v>-32048</v>
      </c>
      <c r="O51" s="237"/>
      <c r="P51" s="303">
        <v>-6814</v>
      </c>
      <c r="Q51" s="303">
        <v>-15531</v>
      </c>
      <c r="R51" s="303">
        <v>-24079</v>
      </c>
      <c r="S51" s="303">
        <v>-37221</v>
      </c>
      <c r="T51" s="237"/>
      <c r="U51" s="303">
        <v>-15550</v>
      </c>
      <c r="V51" s="303">
        <v>-25250</v>
      </c>
      <c r="W51" s="303">
        <v>-35665</v>
      </c>
      <c r="X51" s="303">
        <v>-41983</v>
      </c>
      <c r="Z51" s="303">
        <v>-16522</v>
      </c>
      <c r="AA51" s="303">
        <f>-25265-973</f>
        <v>-26238</v>
      </c>
      <c r="AB51" s="303">
        <v>-35212</v>
      </c>
      <c r="AC51" s="303">
        <v>-42699</v>
      </c>
      <c r="AE51" s="303">
        <v>-18197</v>
      </c>
      <c r="AF51" s="303">
        <v>-31218</v>
      </c>
      <c r="AG51" s="303">
        <v>-43185</v>
      </c>
      <c r="AH51" s="303">
        <v>-58479</v>
      </c>
      <c r="AJ51" s="303">
        <v>-20744</v>
      </c>
      <c r="AK51" s="303">
        <v>-35102</v>
      </c>
      <c r="AL51" s="303">
        <v>-47969</v>
      </c>
      <c r="AM51" s="303">
        <v>-61214</v>
      </c>
      <c r="AO51" s="303">
        <v>-15824</v>
      </c>
      <c r="AP51" s="303">
        <f>-37019+5940</f>
        <v>-31079</v>
      </c>
      <c r="AQ51" s="303">
        <v>-58308</v>
      </c>
      <c r="AR51" s="303">
        <v>-77977</v>
      </c>
      <c r="AS51" s="127"/>
      <c r="AT51" s="303">
        <v>-20506</v>
      </c>
      <c r="AU51" s="303">
        <v>-40434</v>
      </c>
      <c r="AV51" s="306">
        <v>-63497</v>
      </c>
      <c r="AW51" s="306">
        <v>-97065</v>
      </c>
      <c r="AX51" s="127"/>
      <c r="AY51" s="303">
        <v>-29697</v>
      </c>
      <c r="AZ51" s="48">
        <v>-60866</v>
      </c>
      <c r="BA51" s="306">
        <v>-91336</v>
      </c>
      <c r="BB51" s="306">
        <v>-123703</v>
      </c>
      <c r="BD51" s="48">
        <v>-35352</v>
      </c>
      <c r="BE51" s="48">
        <v>-69994</v>
      </c>
      <c r="BF51" s="48">
        <v>-107136</v>
      </c>
      <c r="BG51" s="48">
        <v>-145653</v>
      </c>
      <c r="BI51" s="48">
        <v>-38961</v>
      </c>
      <c r="BJ51" s="48">
        <v>-80078</v>
      </c>
      <c r="BK51" s="48">
        <v>-133153.26799999998</v>
      </c>
      <c r="BL51" s="48">
        <v>-186863.83742704301</v>
      </c>
      <c r="BM51" s="127"/>
      <c r="BN51" s="48">
        <v>-60707.5028513992</v>
      </c>
      <c r="BO51" s="127"/>
      <c r="BP51" s="127"/>
      <c r="BQ51" s="127"/>
      <c r="BR51" s="127"/>
    </row>
    <row r="52" spans="2:70" ht="11.4" customHeight="1" x14ac:dyDescent="0.3">
      <c r="B52" s="260" t="s">
        <v>203</v>
      </c>
      <c r="D52" s="303"/>
      <c r="F52" s="303"/>
      <c r="G52" s="303"/>
      <c r="H52" s="303"/>
      <c r="I52" s="303"/>
      <c r="K52" s="303"/>
      <c r="L52" s="303"/>
      <c r="M52" s="303"/>
      <c r="N52" s="303"/>
      <c r="O52" s="237"/>
      <c r="P52" s="303"/>
      <c r="Q52" s="303"/>
      <c r="R52" s="303"/>
      <c r="S52" s="303"/>
      <c r="T52" s="237"/>
      <c r="U52" s="303"/>
      <c r="V52" s="303"/>
      <c r="W52" s="303"/>
      <c r="X52" s="303"/>
      <c r="Z52" s="303"/>
      <c r="AA52" s="303"/>
      <c r="AB52" s="303"/>
      <c r="AC52" s="303"/>
      <c r="AE52" s="303"/>
      <c r="AF52" s="303"/>
      <c r="AG52" s="303"/>
      <c r="AH52" s="303"/>
      <c r="AJ52" s="303"/>
      <c r="AK52" s="303"/>
      <c r="AL52" s="303"/>
      <c r="AM52" s="303"/>
      <c r="AO52" s="303"/>
      <c r="AP52" s="303"/>
      <c r="AQ52" s="303"/>
      <c r="AR52" s="303"/>
      <c r="AS52" s="127"/>
      <c r="AT52" s="303"/>
      <c r="AU52" s="303"/>
      <c r="AV52" s="306"/>
      <c r="AW52" s="306">
        <v>-5430</v>
      </c>
      <c r="AX52" s="127"/>
      <c r="AY52" s="303">
        <v>0</v>
      </c>
      <c r="AZ52" s="48"/>
      <c r="BA52" s="306"/>
      <c r="BB52" s="306"/>
      <c r="BD52" s="48"/>
      <c r="BE52" s="48"/>
      <c r="BF52" s="48"/>
      <c r="BG52" s="48">
        <v>-3105</v>
      </c>
      <c r="BI52" s="48">
        <v>0</v>
      </c>
      <c r="BJ52" s="48">
        <v>0</v>
      </c>
      <c r="BK52" s="48">
        <v>-5300</v>
      </c>
      <c r="BL52" s="48">
        <v>-5300</v>
      </c>
      <c r="BM52" s="127"/>
      <c r="BN52" s="48"/>
      <c r="BO52" s="127"/>
      <c r="BP52" s="127"/>
      <c r="BQ52" s="127"/>
      <c r="BR52" s="127"/>
    </row>
    <row r="53" spans="2:70" ht="11.4" customHeight="1" x14ac:dyDescent="0.3">
      <c r="B53" s="260" t="s">
        <v>204</v>
      </c>
      <c r="D53" s="303"/>
      <c r="F53" s="303"/>
      <c r="G53" s="303"/>
      <c r="H53" s="303"/>
      <c r="I53" s="303"/>
      <c r="K53" s="303"/>
      <c r="L53" s="303"/>
      <c r="M53" s="303"/>
      <c r="N53" s="303"/>
      <c r="O53" s="237"/>
      <c r="P53" s="303"/>
      <c r="Q53" s="303"/>
      <c r="R53" s="303"/>
      <c r="S53" s="303"/>
      <c r="T53" s="237"/>
      <c r="U53" s="303"/>
      <c r="V53" s="303"/>
      <c r="W53" s="303"/>
      <c r="X53" s="303"/>
      <c r="Z53" s="303"/>
      <c r="AA53" s="303"/>
      <c r="AB53" s="303"/>
      <c r="AC53" s="303"/>
      <c r="AE53" s="303"/>
      <c r="AF53" s="303"/>
      <c r="AG53" s="303"/>
      <c r="AH53" s="303"/>
      <c r="AJ53" s="303">
        <v>-3800</v>
      </c>
      <c r="AK53" s="303">
        <v>-3800</v>
      </c>
      <c r="AL53" s="303">
        <v>-3800</v>
      </c>
      <c r="AM53" s="303">
        <v>-3800</v>
      </c>
      <c r="AO53" s="303">
        <v>0</v>
      </c>
      <c r="AP53" s="303">
        <v>0</v>
      </c>
      <c r="AQ53" s="303">
        <v>0</v>
      </c>
      <c r="AR53" s="303">
        <v>0</v>
      </c>
      <c r="AS53" s="127"/>
      <c r="AT53" s="303">
        <v>0</v>
      </c>
      <c r="AU53" s="303">
        <v>0</v>
      </c>
      <c r="AV53" s="306">
        <v>0</v>
      </c>
      <c r="AW53" s="306"/>
      <c r="AX53" s="127"/>
      <c r="AY53" s="303"/>
      <c r="AZ53" s="48"/>
      <c r="BA53" s="306"/>
      <c r="BB53" s="306"/>
      <c r="BD53" s="48"/>
      <c r="BE53" s="48"/>
      <c r="BF53" s="48"/>
      <c r="BG53" s="48"/>
      <c r="BI53" s="48"/>
      <c r="BJ53" s="48"/>
      <c r="BK53" s="48"/>
      <c r="BL53" s="48"/>
      <c r="BM53" s="127"/>
      <c r="BN53" s="48"/>
      <c r="BO53" s="127"/>
      <c r="BP53" s="127"/>
      <c r="BQ53" s="127"/>
      <c r="BR53" s="127"/>
    </row>
    <row r="54" spans="2:70" ht="11.4" customHeight="1" x14ac:dyDescent="0.3">
      <c r="B54" s="260" t="s">
        <v>205</v>
      </c>
      <c r="D54" s="303">
        <v>0</v>
      </c>
      <c r="F54" s="303">
        <v>0</v>
      </c>
      <c r="G54" s="303">
        <v>0</v>
      </c>
      <c r="H54" s="303">
        <v>0</v>
      </c>
      <c r="I54" s="303">
        <v>0</v>
      </c>
      <c r="K54" s="303">
        <v>0</v>
      </c>
      <c r="L54" s="303">
        <v>0</v>
      </c>
      <c r="M54" s="303">
        <v>0</v>
      </c>
      <c r="N54" s="303">
        <v>-5344</v>
      </c>
      <c r="O54" s="237"/>
      <c r="P54" s="303">
        <v>-336</v>
      </c>
      <c r="Q54" s="303">
        <v>-3121</v>
      </c>
      <c r="R54" s="303">
        <v>-3121</v>
      </c>
      <c r="S54" s="303">
        <v>-19113</v>
      </c>
      <c r="T54" s="237"/>
      <c r="U54" s="303">
        <v>0</v>
      </c>
      <c r="V54" s="303">
        <v>0</v>
      </c>
      <c r="W54" s="303">
        <v>0</v>
      </c>
      <c r="X54" s="303">
        <v>0</v>
      </c>
      <c r="Z54" s="303">
        <v>-3998</v>
      </c>
      <c r="AA54" s="303">
        <v>-6484</v>
      </c>
      <c r="AB54" s="303">
        <v>-10502</v>
      </c>
      <c r="AC54" s="303">
        <v>-10825</v>
      </c>
      <c r="AE54" s="303">
        <v>-18266</v>
      </c>
      <c r="AF54" s="303">
        <v>-18874</v>
      </c>
      <c r="AG54" s="303">
        <v>-23140</v>
      </c>
      <c r="AH54" s="303">
        <v>-23140</v>
      </c>
      <c r="AJ54" s="303">
        <v>-2558</v>
      </c>
      <c r="AK54" s="303">
        <v>-2558</v>
      </c>
      <c r="AL54" s="303">
        <v>-2630</v>
      </c>
      <c r="AM54" s="303">
        <v>-5630</v>
      </c>
      <c r="AO54" s="303">
        <v>-5450</v>
      </c>
      <c r="AP54" s="303">
        <v>-5450</v>
      </c>
      <c r="AQ54" s="303">
        <v>-9550</v>
      </c>
      <c r="AR54" s="303">
        <v>-9550</v>
      </c>
      <c r="AS54" s="127"/>
      <c r="AT54" s="303">
        <v>-2879</v>
      </c>
      <c r="AU54" s="303">
        <v>-2879</v>
      </c>
      <c r="AV54" s="306">
        <v>-2879</v>
      </c>
      <c r="AW54" s="306">
        <v>-2879</v>
      </c>
      <c r="AX54" s="127"/>
      <c r="AY54" s="303">
        <v>-7922</v>
      </c>
      <c r="AZ54" s="48">
        <v>-9855</v>
      </c>
      <c r="BA54" s="306">
        <v>-9855</v>
      </c>
      <c r="BB54" s="306">
        <v>-9855</v>
      </c>
      <c r="BD54" s="48">
        <v>-2515</v>
      </c>
      <c r="BE54" s="48">
        <v>-2515</v>
      </c>
      <c r="BF54" s="48">
        <v>-2515</v>
      </c>
      <c r="BG54" s="48">
        <v>-2515</v>
      </c>
      <c r="BI54" s="48">
        <v>-22099</v>
      </c>
      <c r="BJ54" s="48">
        <v>-22099</v>
      </c>
      <c r="BK54" s="48">
        <v>-43708</v>
      </c>
      <c r="BL54" s="48">
        <v>-43708</v>
      </c>
      <c r="BM54" s="127"/>
      <c r="BN54" s="48">
        <v>0</v>
      </c>
      <c r="BO54" s="127"/>
      <c r="BP54" s="127"/>
      <c r="BQ54" s="127"/>
      <c r="BR54" s="127"/>
    </row>
    <row r="55" spans="2:70" ht="11.4" customHeight="1" x14ac:dyDescent="0.3">
      <c r="B55" s="307" t="s">
        <v>206</v>
      </c>
      <c r="D55" s="303"/>
      <c r="F55" s="303"/>
      <c r="G55" s="303"/>
      <c r="H55" s="303"/>
      <c r="I55" s="303"/>
      <c r="K55" s="303"/>
      <c r="L55" s="303"/>
      <c r="M55" s="303"/>
      <c r="N55" s="303"/>
      <c r="O55" s="237"/>
      <c r="P55" s="303"/>
      <c r="Q55" s="303"/>
      <c r="R55" s="303"/>
      <c r="S55" s="303"/>
      <c r="T55" s="237"/>
      <c r="U55" s="303"/>
      <c r="V55" s="303"/>
      <c r="W55" s="303"/>
      <c r="X55" s="303"/>
      <c r="Z55" s="303"/>
      <c r="AA55" s="303"/>
      <c r="AB55" s="303"/>
      <c r="AC55" s="303"/>
      <c r="AE55" s="303"/>
      <c r="AF55" s="303"/>
      <c r="AG55" s="303"/>
      <c r="AH55" s="303"/>
      <c r="AJ55" s="303"/>
      <c r="AK55" s="303"/>
      <c r="AL55" s="303"/>
      <c r="AM55" s="303"/>
      <c r="AO55" s="303"/>
      <c r="AP55" s="303">
        <v>-5940</v>
      </c>
      <c r="AQ55" s="303">
        <v>-5940</v>
      </c>
      <c r="AR55" s="303"/>
      <c r="AS55" s="127"/>
      <c r="AT55" s="303"/>
      <c r="AU55" s="303"/>
      <c r="AV55" s="306"/>
      <c r="AW55" s="306"/>
      <c r="AX55" s="127"/>
      <c r="AY55" s="303"/>
      <c r="AZ55" s="48">
        <v>-1834</v>
      </c>
      <c r="BA55" s="306">
        <v>-1834</v>
      </c>
      <c r="BB55" s="306">
        <v>-1834</v>
      </c>
      <c r="BD55" s="48">
        <v>0</v>
      </c>
      <c r="BE55" s="48">
        <v>0</v>
      </c>
      <c r="BF55" s="48"/>
      <c r="BG55" s="48">
        <v>0</v>
      </c>
      <c r="BI55" s="48"/>
      <c r="BJ55" s="48"/>
      <c r="BK55" s="274"/>
      <c r="BL55" s="274"/>
      <c r="BM55" s="405"/>
      <c r="BN55" s="48"/>
      <c r="BO55" s="405"/>
      <c r="BP55" s="405"/>
      <c r="BQ55" s="405"/>
      <c r="BR55" s="405"/>
    </row>
    <row r="56" spans="2:70" ht="11.4" customHeight="1" x14ac:dyDescent="0.3">
      <c r="B56" s="260" t="s">
        <v>207</v>
      </c>
      <c r="D56" s="303">
        <v>-5903</v>
      </c>
      <c r="F56" s="303">
        <v>-350467</v>
      </c>
      <c r="G56" s="303">
        <v>-350467</v>
      </c>
      <c r="H56" s="303">
        <v>-357555</v>
      </c>
      <c r="I56" s="303">
        <v>-400231</v>
      </c>
      <c r="K56" s="289">
        <v>0</v>
      </c>
      <c r="L56" s="303">
        <v>-20471</v>
      </c>
      <c r="M56" s="303">
        <v>-32614</v>
      </c>
      <c r="N56" s="303">
        <v>-123371</v>
      </c>
      <c r="O56" s="237"/>
      <c r="P56" s="289">
        <v>-14676</v>
      </c>
      <c r="Q56" s="303">
        <v>-35890</v>
      </c>
      <c r="R56" s="303">
        <v>-35890</v>
      </c>
      <c r="S56" s="303">
        <v>-36385</v>
      </c>
      <c r="T56" s="237"/>
      <c r="U56" s="303">
        <v>0</v>
      </c>
      <c r="V56" s="303">
        <v>0</v>
      </c>
      <c r="W56" s="303">
        <v>0</v>
      </c>
      <c r="X56" s="303">
        <v>-10403</v>
      </c>
      <c r="Z56" s="303">
        <f>-86586-Z60</f>
        <v>-1102</v>
      </c>
      <c r="AA56" s="303">
        <v>-7961</v>
      </c>
      <c r="AB56" s="303">
        <v>-7961</v>
      </c>
      <c r="AC56" s="303">
        <v>-67061</v>
      </c>
      <c r="AE56" s="303">
        <v>-6715</v>
      </c>
      <c r="AF56" s="303">
        <v>-6715</v>
      </c>
      <c r="AG56" s="303">
        <v>-6715</v>
      </c>
      <c r="AH56" s="303">
        <v>-14874</v>
      </c>
      <c r="AJ56" s="303"/>
      <c r="AK56" s="303"/>
      <c r="AL56" s="303"/>
      <c r="AM56" s="303"/>
      <c r="AO56" s="303"/>
      <c r="AP56" s="303"/>
      <c r="AQ56" s="303"/>
      <c r="AR56" s="303"/>
      <c r="AS56" s="127"/>
      <c r="AT56" s="303">
        <v>0</v>
      </c>
      <c r="AU56" s="303">
        <v>0</v>
      </c>
      <c r="AV56" s="306">
        <v>-14101</v>
      </c>
      <c r="AW56" s="306">
        <v>-442855</v>
      </c>
      <c r="AX56" s="127"/>
      <c r="AY56" s="303">
        <v>0</v>
      </c>
      <c r="AZ56" s="48">
        <v>0</v>
      </c>
      <c r="BA56" s="306">
        <v>-74644</v>
      </c>
      <c r="BB56" s="306">
        <v>-74644</v>
      </c>
      <c r="BD56" s="48">
        <v>-14444</v>
      </c>
      <c r="BE56" s="48">
        <v>-15237</v>
      </c>
      <c r="BF56" s="48">
        <v>-59857</v>
      </c>
      <c r="BG56" s="48">
        <v>-59857</v>
      </c>
      <c r="BI56" s="48">
        <v>0</v>
      </c>
      <c r="BJ56" s="48">
        <v>-877093</v>
      </c>
      <c r="BK56" s="48">
        <v>-882198</v>
      </c>
      <c r="BL56" s="48">
        <v>-882198</v>
      </c>
      <c r="BM56" s="127"/>
      <c r="BN56" s="48">
        <v>0</v>
      </c>
      <c r="BO56" s="127"/>
      <c r="BP56" s="127"/>
      <c r="BQ56" s="127"/>
      <c r="BR56" s="127"/>
    </row>
    <row r="57" spans="2:70" ht="11.4" customHeight="1" x14ac:dyDescent="0.3">
      <c r="B57" s="260" t="s">
        <v>208</v>
      </c>
      <c r="D57" s="303"/>
      <c r="F57" s="303"/>
      <c r="G57" s="303"/>
      <c r="H57" s="303"/>
      <c r="I57" s="303"/>
      <c r="K57" s="289"/>
      <c r="L57" s="303"/>
      <c r="M57" s="303"/>
      <c r="N57" s="303"/>
      <c r="O57" s="237"/>
      <c r="P57" s="289"/>
      <c r="Q57" s="303"/>
      <c r="R57" s="303"/>
      <c r="S57" s="303"/>
      <c r="T57" s="237"/>
      <c r="U57" s="303"/>
      <c r="V57" s="303"/>
      <c r="W57" s="303"/>
      <c r="X57" s="303"/>
      <c r="Z57" s="303"/>
      <c r="AA57" s="303"/>
      <c r="AB57" s="303"/>
      <c r="AC57" s="303"/>
      <c r="AE57" s="303"/>
      <c r="AF57" s="303"/>
      <c r="AG57" s="303"/>
      <c r="AH57" s="303"/>
      <c r="AJ57" s="303"/>
      <c r="AK57" s="303"/>
      <c r="AL57" s="303"/>
      <c r="AM57" s="303"/>
      <c r="AO57" s="303"/>
      <c r="AP57" s="303"/>
      <c r="AQ57" s="303"/>
      <c r="AR57" s="303"/>
      <c r="AS57" s="127"/>
      <c r="AT57" s="303"/>
      <c r="AU57" s="303"/>
      <c r="AV57" s="306">
        <v>31526</v>
      </c>
      <c r="AW57" s="306"/>
      <c r="AX57" s="127"/>
      <c r="AY57" s="303"/>
      <c r="AZ57" s="48"/>
      <c r="BA57" s="306"/>
      <c r="BB57" s="306"/>
      <c r="BD57" s="48"/>
      <c r="BE57" s="48"/>
      <c r="BF57" s="48"/>
      <c r="BG57" s="48"/>
      <c r="BI57" s="48"/>
      <c r="BJ57" s="48"/>
      <c r="BK57" s="274"/>
      <c r="BL57" s="274"/>
      <c r="BM57" s="127"/>
      <c r="BN57" s="48"/>
      <c r="BO57" s="127"/>
      <c r="BP57" s="127"/>
      <c r="BQ57" s="127"/>
      <c r="BR57" s="127"/>
    </row>
    <row r="58" spans="2:70" ht="11.4" customHeight="1" x14ac:dyDescent="0.3">
      <c r="B58" s="260" t="s">
        <v>209</v>
      </c>
      <c r="D58" s="303"/>
      <c r="F58" s="303"/>
      <c r="G58" s="303"/>
      <c r="H58" s="303"/>
      <c r="I58" s="303"/>
      <c r="K58" s="289"/>
      <c r="L58" s="303"/>
      <c r="M58" s="303"/>
      <c r="N58" s="303"/>
      <c r="O58" s="237"/>
      <c r="P58" s="289"/>
      <c r="Q58" s="303"/>
      <c r="R58" s="303"/>
      <c r="S58" s="303"/>
      <c r="T58" s="237"/>
      <c r="U58" s="303"/>
      <c r="V58" s="303"/>
      <c r="W58" s="303"/>
      <c r="X58" s="303"/>
      <c r="Z58" s="303"/>
      <c r="AA58" s="303"/>
      <c r="AB58" s="303"/>
      <c r="AC58" s="303"/>
      <c r="AF58" s="303"/>
      <c r="AG58" s="303"/>
      <c r="AH58" s="303"/>
      <c r="AL58" s="22">
        <v>28</v>
      </c>
      <c r="AM58" s="22">
        <v>4065</v>
      </c>
      <c r="AO58" s="22">
        <v>92</v>
      </c>
      <c r="AP58" s="22">
        <v>128</v>
      </c>
      <c r="AQ58" s="22">
        <v>193</v>
      </c>
      <c r="AR58" s="22">
        <v>276</v>
      </c>
      <c r="AS58" s="127"/>
      <c r="AT58" s="22">
        <v>123</v>
      </c>
      <c r="AU58" s="22">
        <v>196</v>
      </c>
      <c r="AV58" s="301">
        <v>328</v>
      </c>
      <c r="AW58" s="301">
        <v>0</v>
      </c>
      <c r="AX58" s="127"/>
      <c r="AY58" s="22">
        <v>0</v>
      </c>
      <c r="AZ58" s="48">
        <v>395</v>
      </c>
      <c r="BA58" s="301">
        <v>238</v>
      </c>
      <c r="BB58" s="302"/>
      <c r="BD58" s="48"/>
      <c r="BE58" s="48">
        <v>726</v>
      </c>
      <c r="BF58" s="48">
        <v>726</v>
      </c>
      <c r="BG58" s="48"/>
      <c r="BI58" s="48"/>
      <c r="BJ58" s="48"/>
      <c r="BK58" s="274"/>
      <c r="BL58" s="274"/>
      <c r="BM58" s="127"/>
      <c r="BN58" s="48"/>
      <c r="BO58" s="127"/>
      <c r="BP58" s="127"/>
      <c r="BQ58" s="127"/>
      <c r="BR58" s="127"/>
    </row>
    <row r="59" spans="2:70" ht="11.4" customHeight="1" x14ac:dyDescent="0.3">
      <c r="B59" s="260" t="s">
        <v>210</v>
      </c>
      <c r="D59" s="303"/>
      <c r="F59" s="303"/>
      <c r="G59" s="303"/>
      <c r="H59" s="303"/>
      <c r="I59" s="303"/>
      <c r="K59" s="289"/>
      <c r="L59" s="303"/>
      <c r="M59" s="303"/>
      <c r="N59" s="303"/>
      <c r="O59" s="237"/>
      <c r="P59" s="289"/>
      <c r="Q59" s="303"/>
      <c r="R59" s="303"/>
      <c r="S59" s="303"/>
      <c r="T59" s="237"/>
      <c r="U59" s="303"/>
      <c r="V59" s="303"/>
      <c r="W59" s="303"/>
      <c r="X59" s="303"/>
      <c r="Z59" s="303"/>
      <c r="AA59" s="303"/>
      <c r="AB59" s="303"/>
      <c r="AC59" s="303"/>
      <c r="AF59" s="303"/>
      <c r="AG59" s="303"/>
      <c r="AH59" s="303"/>
      <c r="AS59" s="127"/>
      <c r="AV59" s="301"/>
      <c r="AW59" s="301"/>
      <c r="AX59" s="127"/>
      <c r="AZ59" s="48">
        <v>759</v>
      </c>
      <c r="BA59" s="301">
        <v>1035</v>
      </c>
      <c r="BB59" s="302">
        <v>1750</v>
      </c>
      <c r="BD59" s="48">
        <v>360</v>
      </c>
      <c r="BE59" s="48">
        <v>6555</v>
      </c>
      <c r="BF59" s="48">
        <v>6899</v>
      </c>
      <c r="BG59" s="48">
        <v>8429</v>
      </c>
      <c r="BI59" s="48">
        <v>440</v>
      </c>
      <c r="BJ59" s="48">
        <v>875</v>
      </c>
      <c r="BK59" s="48">
        <v>1310</v>
      </c>
      <c r="BL59" s="48">
        <v>722</v>
      </c>
      <c r="BM59" s="127"/>
      <c r="BN59" s="48">
        <v>0</v>
      </c>
      <c r="BO59" s="127"/>
      <c r="BP59" s="127"/>
      <c r="BQ59" s="127"/>
      <c r="BR59" s="127"/>
    </row>
    <row r="60" spans="2:70" ht="11.4" customHeight="1" x14ac:dyDescent="0.3">
      <c r="B60" s="260" t="s">
        <v>211</v>
      </c>
      <c r="D60" s="303"/>
      <c r="F60" s="303"/>
      <c r="G60" s="303"/>
      <c r="H60" s="303"/>
      <c r="I60" s="303"/>
      <c r="K60" s="289"/>
      <c r="L60" s="303"/>
      <c r="M60" s="303"/>
      <c r="N60" s="303"/>
      <c r="O60" s="237"/>
      <c r="P60" s="289"/>
      <c r="Q60" s="303"/>
      <c r="R60" s="303"/>
      <c r="S60" s="303"/>
      <c r="T60" s="237"/>
      <c r="U60" s="303"/>
      <c r="V60" s="303"/>
      <c r="W60" s="303"/>
      <c r="X60" s="303"/>
      <c r="Z60" s="303">
        <v>-85484</v>
      </c>
      <c r="AA60" s="303">
        <v>-85484</v>
      </c>
      <c r="AB60" s="303">
        <v>-118881</v>
      </c>
      <c r="AC60" s="303">
        <v>-118881</v>
      </c>
      <c r="AE60" s="303"/>
      <c r="AF60" s="303"/>
      <c r="AG60" s="303"/>
      <c r="AH60" s="303"/>
      <c r="AJ60" s="303"/>
      <c r="AK60" s="303"/>
      <c r="AL60" s="303"/>
      <c r="AM60" s="303"/>
      <c r="AO60" s="303"/>
      <c r="AP60" s="303"/>
      <c r="AQ60" s="303"/>
      <c r="AR60" s="303"/>
      <c r="AS60" s="127"/>
      <c r="AT60" s="303"/>
      <c r="AU60" s="303"/>
      <c r="AV60" s="306"/>
      <c r="AW60" s="306"/>
      <c r="AX60" s="127"/>
      <c r="AY60" s="303"/>
      <c r="AZ60" s="48"/>
      <c r="BA60" s="306"/>
      <c r="BB60" s="306"/>
      <c r="BD60" s="48"/>
      <c r="BE60" s="48"/>
      <c r="BF60" s="48"/>
      <c r="BG60" s="48"/>
      <c r="BI60" s="48"/>
      <c r="BJ60" s="48"/>
      <c r="BK60" s="274"/>
      <c r="BL60" s="274"/>
      <c r="BM60" s="405"/>
      <c r="BN60" s="48"/>
      <c r="BO60" s="405"/>
      <c r="BP60" s="405"/>
      <c r="BQ60" s="405"/>
      <c r="BR60" s="405"/>
    </row>
    <row r="61" spans="2:70" ht="11.4" customHeight="1" x14ac:dyDescent="0.3">
      <c r="B61" s="260" t="s">
        <v>212</v>
      </c>
      <c r="D61" s="303" t="s">
        <v>107</v>
      </c>
      <c r="F61" s="303">
        <v>-250</v>
      </c>
      <c r="G61" s="303">
        <v>-500</v>
      </c>
      <c r="H61" s="303">
        <v>-500</v>
      </c>
      <c r="I61" s="303">
        <v>-500</v>
      </c>
      <c r="K61" s="289">
        <v>0</v>
      </c>
      <c r="L61" s="289">
        <v>0</v>
      </c>
      <c r="M61" s="289">
        <v>0</v>
      </c>
      <c r="N61" s="289">
        <v>0</v>
      </c>
      <c r="O61" s="237"/>
      <c r="P61" s="289"/>
      <c r="Q61" s="289"/>
      <c r="R61" s="289"/>
      <c r="S61" s="289"/>
      <c r="T61" s="237"/>
      <c r="U61" s="289">
        <v>0</v>
      </c>
      <c r="V61" s="303">
        <v>-15625</v>
      </c>
      <c r="W61" s="303">
        <v>-15625</v>
      </c>
      <c r="X61" s="303">
        <v>-15625</v>
      </c>
      <c r="Z61" s="289">
        <v>0</v>
      </c>
      <c r="AA61" s="303"/>
      <c r="AB61" s="303"/>
      <c r="AC61" s="303"/>
      <c r="AE61" s="303">
        <v>-7754</v>
      </c>
      <c r="AF61" s="303">
        <v>-7742</v>
      </c>
      <c r="AG61" s="303">
        <v>-7742</v>
      </c>
      <c r="AH61" s="303">
        <v>-7742</v>
      </c>
      <c r="AJ61" s="303"/>
      <c r="AK61" s="303"/>
      <c r="AL61" s="303"/>
      <c r="AM61" s="303"/>
      <c r="AO61" s="303"/>
      <c r="AP61" s="303">
        <v>-9404</v>
      </c>
      <c r="AQ61" s="303">
        <v>-19404</v>
      </c>
      <c r="AR61" s="303">
        <v>-21404</v>
      </c>
      <c r="AS61" s="127"/>
      <c r="AT61" s="303">
        <v>-3105</v>
      </c>
      <c r="AU61" s="303">
        <v>-3105</v>
      </c>
      <c r="AV61" s="306">
        <v>-3105</v>
      </c>
      <c r="AW61" s="306">
        <v>0</v>
      </c>
      <c r="AX61" s="127"/>
      <c r="AY61" s="303">
        <v>0</v>
      </c>
      <c r="AZ61" s="48">
        <v>0</v>
      </c>
      <c r="BA61" s="306">
        <v>-5443</v>
      </c>
      <c r="BB61" s="306">
        <v>-5443</v>
      </c>
      <c r="BD61" s="48"/>
      <c r="BE61" s="48">
        <v>0</v>
      </c>
      <c r="BF61" s="48"/>
      <c r="BG61" s="48">
        <v>0</v>
      </c>
      <c r="BI61" s="48">
        <v>-4272</v>
      </c>
      <c r="BJ61" s="48">
        <v>-1104</v>
      </c>
      <c r="BK61" s="48">
        <v>-1104</v>
      </c>
      <c r="BL61" s="48">
        <v>-1286</v>
      </c>
      <c r="BM61" s="127"/>
      <c r="BN61" s="48">
        <v>0</v>
      </c>
      <c r="BO61" s="127"/>
      <c r="BP61" s="127"/>
      <c r="BQ61" s="127"/>
      <c r="BR61" s="127"/>
    </row>
    <row r="62" spans="2:70" ht="11.4" customHeight="1" x14ac:dyDescent="0.3">
      <c r="B62" s="260" t="s">
        <v>213</v>
      </c>
      <c r="D62" s="303"/>
      <c r="F62" s="303"/>
      <c r="G62" s="303"/>
      <c r="H62" s="303"/>
      <c r="I62" s="303"/>
      <c r="K62" s="289"/>
      <c r="L62" s="289"/>
      <c r="M62" s="289"/>
      <c r="N62" s="289"/>
      <c r="O62" s="237"/>
      <c r="P62" s="289"/>
      <c r="Q62" s="289"/>
      <c r="R62" s="289"/>
      <c r="S62" s="289"/>
      <c r="T62" s="237"/>
      <c r="U62" s="289"/>
      <c r="V62" s="303"/>
      <c r="W62" s="303"/>
      <c r="X62" s="303"/>
      <c r="Z62" s="289"/>
      <c r="AA62" s="303"/>
      <c r="AB62" s="303"/>
      <c r="AC62" s="303"/>
      <c r="AE62" s="303"/>
      <c r="AF62" s="303">
        <v>-5000</v>
      </c>
      <c r="AG62" s="303">
        <v>-5000</v>
      </c>
      <c r="AH62" s="303">
        <v>-5000</v>
      </c>
      <c r="AJ62" s="303"/>
      <c r="AK62" s="303"/>
      <c r="AL62" s="303"/>
      <c r="AM62" s="303"/>
      <c r="AO62" s="303"/>
      <c r="AP62" s="303"/>
      <c r="AQ62" s="303"/>
      <c r="AR62" s="303"/>
      <c r="AS62" s="127"/>
      <c r="AT62" s="303"/>
      <c r="AU62" s="303"/>
      <c r="AV62" s="306">
        <v>-31854</v>
      </c>
      <c r="AW62" s="306">
        <v>-52769</v>
      </c>
      <c r="AX62" s="127"/>
      <c r="AY62" s="303">
        <v>0</v>
      </c>
      <c r="AZ62" s="48">
        <v>0</v>
      </c>
      <c r="BA62" s="306">
        <v>0</v>
      </c>
      <c r="BB62" s="306">
        <v>-13961</v>
      </c>
      <c r="BD62" s="48">
        <v>0</v>
      </c>
      <c r="BE62" s="48">
        <v>0</v>
      </c>
      <c r="BF62" s="48"/>
      <c r="BG62" s="48">
        <v>0</v>
      </c>
      <c r="BI62" s="48"/>
      <c r="BJ62" s="48">
        <v>-9840</v>
      </c>
      <c r="BK62" s="48">
        <v>-9840</v>
      </c>
      <c r="BL62" s="48">
        <v>-9840</v>
      </c>
      <c r="BM62" s="127"/>
      <c r="BN62" s="48"/>
      <c r="BO62" s="127"/>
      <c r="BP62" s="127"/>
      <c r="BQ62" s="127"/>
      <c r="BR62" s="127"/>
    </row>
    <row r="63" spans="2:70" ht="11.4" customHeight="1" x14ac:dyDescent="0.3">
      <c r="B63" s="260" t="s">
        <v>79</v>
      </c>
      <c r="D63" s="303"/>
      <c r="F63" s="303"/>
      <c r="G63" s="303"/>
      <c r="H63" s="303"/>
      <c r="I63" s="303"/>
      <c r="K63" s="289"/>
      <c r="L63" s="289"/>
      <c r="M63" s="289"/>
      <c r="N63" s="289"/>
      <c r="O63" s="237"/>
      <c r="P63" s="289"/>
      <c r="Q63" s="289"/>
      <c r="R63" s="289"/>
      <c r="S63" s="289"/>
      <c r="T63" s="237"/>
      <c r="U63" s="289"/>
      <c r="V63" s="303"/>
      <c r="W63" s="303"/>
      <c r="X63" s="303"/>
      <c r="Z63" s="289"/>
      <c r="AA63" s="303"/>
      <c r="AB63" s="303"/>
      <c r="AC63" s="303"/>
      <c r="AE63" s="289">
        <v>-238</v>
      </c>
      <c r="AF63" s="303">
        <v>-239</v>
      </c>
      <c r="AG63" s="303">
        <v>-239</v>
      </c>
      <c r="AH63" s="303">
        <v>-239</v>
      </c>
      <c r="AJ63" s="289"/>
      <c r="AK63" s="289"/>
      <c r="AL63" s="289"/>
      <c r="AM63" s="289"/>
      <c r="AO63" s="289"/>
      <c r="AP63" s="289"/>
      <c r="AQ63" s="289"/>
      <c r="AR63" s="289"/>
      <c r="AS63" s="127"/>
      <c r="AT63" s="289"/>
      <c r="AU63" s="289"/>
      <c r="AV63" s="304">
        <v>-376</v>
      </c>
      <c r="AW63" s="304">
        <v>-235</v>
      </c>
      <c r="AX63" s="127"/>
      <c r="AY63" s="289">
        <v>0</v>
      </c>
      <c r="AZ63" s="48">
        <v>0</v>
      </c>
      <c r="BA63" s="304">
        <v>0</v>
      </c>
      <c r="BB63" s="244"/>
      <c r="BD63" s="48">
        <v>0</v>
      </c>
      <c r="BE63" s="48">
        <v>0</v>
      </c>
      <c r="BF63" s="48"/>
      <c r="BG63" s="48">
        <v>0</v>
      </c>
      <c r="BI63" s="48"/>
      <c r="BJ63" s="48"/>
      <c r="BK63" s="48"/>
      <c r="BL63" s="48">
        <v>2191.51107</v>
      </c>
      <c r="BM63" s="127"/>
      <c r="BN63" s="48">
        <v>1403</v>
      </c>
      <c r="BO63" s="127"/>
      <c r="BP63" s="127"/>
      <c r="BQ63" s="127"/>
      <c r="BR63" s="127"/>
    </row>
    <row r="64" spans="2:70" s="101" customFormat="1" ht="11.4" customHeight="1" x14ac:dyDescent="0.3">
      <c r="B64" s="261" t="s">
        <v>214</v>
      </c>
      <c r="D64" s="125">
        <v>-8974</v>
      </c>
      <c r="F64" s="125">
        <v>-343725</v>
      </c>
      <c r="G64" s="125">
        <v>-349305</v>
      </c>
      <c r="H64" s="125">
        <f>SUM(H47:H61)</f>
        <v>-359543</v>
      </c>
      <c r="I64" s="125">
        <v>-407719</v>
      </c>
      <c r="K64" s="125">
        <v>-5631</v>
      </c>
      <c r="L64" s="125">
        <v>-35675</v>
      </c>
      <c r="M64" s="125">
        <f>SUM(M47:M61)</f>
        <v>-57207</v>
      </c>
      <c r="N64" s="125">
        <f>SUM(N47:N61)</f>
        <v>-160755</v>
      </c>
      <c r="O64" s="255"/>
      <c r="P64" s="125">
        <f>SUM(P47:P61)</f>
        <v>-21826</v>
      </c>
      <c r="Q64" s="125">
        <f>SUM(Q47:Q61)</f>
        <v>-54501</v>
      </c>
      <c r="R64" s="125">
        <f>SUM(R47:R61)</f>
        <v>-62997</v>
      </c>
      <c r="S64" s="125">
        <f>SUM(S47:S61)</f>
        <v>-92613</v>
      </c>
      <c r="T64" s="255"/>
      <c r="U64" s="125">
        <f>SUM(U47:U61)</f>
        <v>-15536</v>
      </c>
      <c r="V64" s="125">
        <f>SUM(V47:V61)</f>
        <v>-40792</v>
      </c>
      <c r="W64" s="125">
        <f>SUM(W47:W61)</f>
        <v>-51085</v>
      </c>
      <c r="X64" s="125">
        <f>SUM(X47:X61)</f>
        <v>-67795</v>
      </c>
      <c r="Z64" s="125">
        <f>SUM(Z47:Z61)</f>
        <v>-107093</v>
      </c>
      <c r="AA64" s="125">
        <f>SUM(AA47:AA61)</f>
        <v>-126126</v>
      </c>
      <c r="AB64" s="125">
        <f>SUM(AB47:AB61)</f>
        <v>-172408</v>
      </c>
      <c r="AC64" s="125">
        <f>SUM(AC47:AC61)</f>
        <v>-239350</v>
      </c>
      <c r="AE64" s="125">
        <f>SUM(AE47:AE63)</f>
        <v>-51061</v>
      </c>
      <c r="AF64" s="125">
        <f>SUM(AF47:AF63)</f>
        <v>-69668</v>
      </c>
      <c r="AG64" s="125">
        <f>SUM(AG47:AG63)</f>
        <v>-85695</v>
      </c>
      <c r="AH64" s="125">
        <f>SUM(AH47:AH63)</f>
        <v>-109147</v>
      </c>
      <c r="AJ64" s="125">
        <v>-27087</v>
      </c>
      <c r="AK64" s="125">
        <f>SUM(AK47:AK63)</f>
        <v>-41381</v>
      </c>
      <c r="AL64" s="125">
        <f>SUM(AL47:AL63)</f>
        <v>-53616</v>
      </c>
      <c r="AM64" s="125">
        <f>SUM(AM47:AM63)</f>
        <v>-65824</v>
      </c>
      <c r="AO64" s="125">
        <f>SUM(AO47:AO63)</f>
        <v>-21156</v>
      </c>
      <c r="AP64" s="125">
        <f>SUM(AP47:AP63)</f>
        <v>-51694</v>
      </c>
      <c r="AQ64" s="125">
        <f>SUM(AQ47:AQ63)</f>
        <v>-92950</v>
      </c>
      <c r="AR64" s="125">
        <f>SUM(AR47:AR63)</f>
        <v>-108349</v>
      </c>
      <c r="AS64" s="127"/>
      <c r="AT64" s="125">
        <v>-1646</v>
      </c>
      <c r="AU64" s="125">
        <v>-21721</v>
      </c>
      <c r="AV64" s="125">
        <v>-59344</v>
      </c>
      <c r="AW64" s="125">
        <v>-576443</v>
      </c>
      <c r="AX64" s="127"/>
      <c r="AY64" s="125">
        <v>-37392</v>
      </c>
      <c r="AZ64" s="125">
        <v>-70800</v>
      </c>
      <c r="BA64" s="125">
        <v>-180795</v>
      </c>
      <c r="BB64" s="125">
        <v>-225859</v>
      </c>
      <c r="BD64" s="125">
        <v>-50990</v>
      </c>
      <c r="BE64" s="125">
        <v>-79051</v>
      </c>
      <c r="BF64" s="125">
        <v>-159724</v>
      </c>
      <c r="BG64" s="125">
        <v>-198443</v>
      </c>
      <c r="BH64" s="22"/>
      <c r="BI64" s="125">
        <f>SUM(BI47:BI63)</f>
        <v>-64594</v>
      </c>
      <c r="BJ64" s="125">
        <f>SUM(BJ47:BJ63)</f>
        <v>-988937</v>
      </c>
      <c r="BK64" s="125">
        <f>SUM(BK47:BK63)</f>
        <v>-1072972.9222832241</v>
      </c>
      <c r="BL64" s="125">
        <v>-1125003.3263570429</v>
      </c>
      <c r="BM64" s="127"/>
      <c r="BN64" s="125">
        <f>SUM(BN47:BN63)</f>
        <v>-59132.0676713992</v>
      </c>
      <c r="BO64" s="127"/>
      <c r="BP64" s="127"/>
      <c r="BQ64" s="127"/>
      <c r="BR64" s="127"/>
    </row>
    <row r="65" spans="2:70" ht="11.4" customHeight="1" x14ac:dyDescent="0.3">
      <c r="B65" s="262"/>
      <c r="D65" s="258"/>
      <c r="F65" s="258"/>
      <c r="G65" s="258"/>
      <c r="H65" s="258"/>
      <c r="I65" s="258"/>
      <c r="K65" s="258"/>
      <c r="L65" s="258"/>
      <c r="M65" s="258"/>
      <c r="N65" s="258"/>
      <c r="O65" s="237"/>
      <c r="P65" s="258"/>
      <c r="Q65" s="258"/>
      <c r="R65" s="258"/>
      <c r="S65" s="258"/>
      <c r="T65" s="237"/>
      <c r="U65" s="258"/>
      <c r="V65" s="258"/>
      <c r="W65" s="258"/>
      <c r="X65" s="258"/>
      <c r="Z65" s="258"/>
      <c r="AA65" s="258"/>
      <c r="AB65" s="258"/>
      <c r="AC65" s="258"/>
      <c r="AE65" s="258"/>
      <c r="AF65" s="258"/>
      <c r="AG65" s="258"/>
      <c r="AH65" s="258"/>
      <c r="AJ65" s="258"/>
      <c r="AK65" s="258"/>
      <c r="AL65" s="258"/>
      <c r="AM65" s="258"/>
      <c r="AO65" s="258"/>
      <c r="AP65" s="258"/>
      <c r="AQ65" s="258"/>
      <c r="AR65" s="258"/>
      <c r="AT65" s="258"/>
      <c r="AU65" s="258"/>
      <c r="AV65" s="259"/>
      <c r="AW65" s="259"/>
      <c r="AY65" s="258"/>
      <c r="AZ65" s="48"/>
      <c r="BA65" s="259"/>
      <c r="BB65" s="308"/>
      <c r="BD65" s="48"/>
      <c r="BE65" s="48"/>
      <c r="BF65" s="48"/>
      <c r="BG65" s="48"/>
      <c r="BI65" s="48"/>
      <c r="BJ65" s="48"/>
      <c r="BK65" s="48"/>
      <c r="BL65" s="48"/>
      <c r="BM65" s="127"/>
      <c r="BN65" s="48"/>
      <c r="BO65" s="127"/>
      <c r="BP65" s="127"/>
      <c r="BQ65" s="127"/>
      <c r="BR65" s="127"/>
    </row>
    <row r="66" spans="2:70" ht="11.4" customHeight="1" x14ac:dyDescent="0.3">
      <c r="B66" s="242" t="s">
        <v>215</v>
      </c>
      <c r="D66" s="309"/>
      <c r="F66" s="309"/>
      <c r="G66" s="309"/>
      <c r="H66" s="309"/>
      <c r="I66" s="309"/>
      <c r="K66" s="309"/>
      <c r="L66" s="309"/>
      <c r="M66" s="309"/>
      <c r="N66" s="309"/>
      <c r="O66" s="237"/>
      <c r="P66" s="309"/>
      <c r="Q66" s="309"/>
      <c r="R66" s="309"/>
      <c r="S66" s="309"/>
      <c r="T66" s="237"/>
      <c r="U66" s="309"/>
      <c r="V66" s="309"/>
      <c r="W66" s="309"/>
      <c r="X66" s="309"/>
      <c r="Z66" s="309"/>
      <c r="AA66" s="309"/>
      <c r="AB66" s="309"/>
      <c r="AC66" s="309"/>
      <c r="AE66" s="309"/>
      <c r="AF66" s="309"/>
      <c r="AG66" s="309"/>
      <c r="AH66" s="309"/>
      <c r="AJ66" s="309"/>
      <c r="AK66" s="309"/>
      <c r="AL66" s="309"/>
      <c r="AM66" s="309"/>
      <c r="AO66" s="309"/>
      <c r="AP66" s="309"/>
      <c r="AQ66" s="309"/>
      <c r="AR66" s="309"/>
      <c r="AT66" s="309"/>
      <c r="AU66" s="309"/>
      <c r="AV66" s="310"/>
      <c r="AW66" s="310"/>
      <c r="AY66" s="309"/>
      <c r="AZ66" s="48"/>
      <c r="BA66" s="310"/>
      <c r="BB66" s="311"/>
      <c r="BD66" s="48"/>
      <c r="BE66" s="48"/>
      <c r="BF66" s="48"/>
      <c r="BG66" s="48"/>
      <c r="BI66" s="48"/>
      <c r="BJ66" s="48"/>
      <c r="BK66" s="48"/>
      <c r="BL66" s="48"/>
      <c r="BM66" s="127"/>
      <c r="BN66" s="48"/>
      <c r="BO66" s="127"/>
      <c r="BP66" s="127"/>
      <c r="BQ66" s="127"/>
      <c r="BR66" s="127"/>
    </row>
    <row r="67" spans="2:70" ht="11.4" customHeight="1" x14ac:dyDescent="0.3">
      <c r="B67" s="162" t="s">
        <v>216</v>
      </c>
      <c r="D67" s="289">
        <v>0</v>
      </c>
      <c r="F67" s="158">
        <v>203504</v>
      </c>
      <c r="G67" s="158">
        <v>203504</v>
      </c>
      <c r="H67" s="158">
        <v>203504</v>
      </c>
      <c r="I67" s="158">
        <v>203504</v>
      </c>
      <c r="K67" s="158">
        <v>1907</v>
      </c>
      <c r="L67" s="158">
        <v>108779</v>
      </c>
      <c r="M67" s="158">
        <v>108888</v>
      </c>
      <c r="N67" s="158">
        <v>108888</v>
      </c>
      <c r="O67" s="237"/>
      <c r="P67" s="158">
        <v>0</v>
      </c>
      <c r="Q67" s="158"/>
      <c r="R67" s="158">
        <v>4723</v>
      </c>
      <c r="S67" s="158">
        <v>5398</v>
      </c>
      <c r="T67" s="237"/>
      <c r="U67" s="158">
        <v>409</v>
      </c>
      <c r="V67" s="158">
        <v>1978</v>
      </c>
      <c r="W67" s="158">
        <v>2537</v>
      </c>
      <c r="X67" s="158">
        <v>2938</v>
      </c>
      <c r="Z67" s="158"/>
      <c r="AA67" s="158">
        <v>948</v>
      </c>
      <c r="AB67" s="158">
        <v>1865</v>
      </c>
      <c r="AC67" s="158">
        <v>2142</v>
      </c>
      <c r="AE67" s="158">
        <v>331</v>
      </c>
      <c r="AF67" s="158">
        <v>756</v>
      </c>
      <c r="AG67" s="158">
        <v>1076</v>
      </c>
      <c r="AH67" s="158">
        <v>1330</v>
      </c>
      <c r="AJ67" s="158">
        <v>525</v>
      </c>
      <c r="AK67" s="158">
        <v>1238</v>
      </c>
      <c r="AL67" s="158">
        <v>1954</v>
      </c>
      <c r="AM67" s="158">
        <v>2268</v>
      </c>
      <c r="AO67" s="158">
        <v>1557</v>
      </c>
      <c r="AP67" s="158">
        <v>2125</v>
      </c>
      <c r="AQ67" s="158">
        <v>2402</v>
      </c>
      <c r="AR67" s="158">
        <v>2605</v>
      </c>
      <c r="AS67" s="127"/>
      <c r="AT67" s="158">
        <v>246</v>
      </c>
      <c r="AU67" s="158">
        <v>463</v>
      </c>
      <c r="AV67" s="312">
        <v>680</v>
      </c>
      <c r="AW67" s="312">
        <v>889</v>
      </c>
      <c r="AX67" s="127"/>
      <c r="AY67" s="158">
        <v>132</v>
      </c>
      <c r="AZ67" s="48">
        <v>246</v>
      </c>
      <c r="BA67" s="312">
        <v>318</v>
      </c>
      <c r="BB67" s="312">
        <v>445</v>
      </c>
      <c r="BD67" s="48">
        <v>195</v>
      </c>
      <c r="BE67" s="48">
        <v>2828</v>
      </c>
      <c r="BF67" s="48">
        <v>9161</v>
      </c>
      <c r="BG67" s="48">
        <v>9221</v>
      </c>
      <c r="BI67" s="48">
        <v>3061</v>
      </c>
      <c r="BJ67" s="48">
        <v>3061</v>
      </c>
      <c r="BK67" s="48">
        <v>3061</v>
      </c>
      <c r="BL67" s="48">
        <v>3061</v>
      </c>
      <c r="BM67" s="127"/>
      <c r="BN67" s="48">
        <v>0</v>
      </c>
      <c r="BO67" s="127"/>
      <c r="BP67" s="127"/>
      <c r="BQ67" s="127"/>
      <c r="BR67" s="127"/>
    </row>
    <row r="68" spans="2:70" ht="11.4" customHeight="1" x14ac:dyDescent="0.3">
      <c r="B68" s="260" t="s">
        <v>217</v>
      </c>
      <c r="D68" s="158">
        <v>100</v>
      </c>
      <c r="F68" s="158">
        <v>175000</v>
      </c>
      <c r="G68" s="158">
        <v>175000</v>
      </c>
      <c r="H68" s="158">
        <v>176831</v>
      </c>
      <c r="I68" s="158">
        <v>227149</v>
      </c>
      <c r="K68" s="289">
        <v>0</v>
      </c>
      <c r="L68" s="158">
        <v>219500</v>
      </c>
      <c r="M68" s="158">
        <v>219500</v>
      </c>
      <c r="N68" s="158">
        <v>273500</v>
      </c>
      <c r="O68" s="237"/>
      <c r="P68" s="289">
        <v>0</v>
      </c>
      <c r="Q68" s="158">
        <v>12000</v>
      </c>
      <c r="R68" s="158">
        <v>12000</v>
      </c>
      <c r="S68" s="158">
        <v>12000</v>
      </c>
      <c r="T68" s="237"/>
      <c r="U68" s="158">
        <v>0</v>
      </c>
      <c r="V68" s="158">
        <v>12940</v>
      </c>
      <c r="W68" s="158">
        <v>15011</v>
      </c>
      <c r="X68" s="158">
        <v>22111</v>
      </c>
      <c r="Z68" s="158">
        <v>85484</v>
      </c>
      <c r="AA68" s="158">
        <v>85558</v>
      </c>
      <c r="AB68" s="158">
        <v>93904</v>
      </c>
      <c r="AC68" s="158">
        <v>153379</v>
      </c>
      <c r="AE68" s="158">
        <v>29</v>
      </c>
      <c r="AF68" s="158">
        <v>200</v>
      </c>
      <c r="AG68" s="158">
        <v>0</v>
      </c>
      <c r="AH68" s="158">
        <v>104</v>
      </c>
      <c r="AJ68" s="158"/>
      <c r="AK68" s="158">
        <f>359368-345889</f>
        <v>13479</v>
      </c>
      <c r="AL68" s="158">
        <f>359356-345889</f>
        <v>13467</v>
      </c>
      <c r="AM68" s="158">
        <f>359356-345889</f>
        <v>13467</v>
      </c>
      <c r="AO68" s="158">
        <v>18822</v>
      </c>
      <c r="AP68" s="158">
        <v>18838</v>
      </c>
      <c r="AQ68" s="158">
        <v>18894</v>
      </c>
      <c r="AR68" s="158">
        <v>22174</v>
      </c>
      <c r="AS68" s="127"/>
      <c r="AT68" s="158">
        <v>719</v>
      </c>
      <c r="AU68" s="158">
        <v>11463</v>
      </c>
      <c r="AV68" s="312">
        <v>7382</v>
      </c>
      <c r="AW68" s="312">
        <v>454413</v>
      </c>
      <c r="AX68" s="127"/>
      <c r="AY68" s="158">
        <v>67</v>
      </c>
      <c r="AZ68" s="48">
        <v>67</v>
      </c>
      <c r="BA68" s="312">
        <v>72250</v>
      </c>
      <c r="BB68" s="312">
        <v>72250</v>
      </c>
      <c r="BD68" s="48">
        <v>28202</v>
      </c>
      <c r="BE68" s="48">
        <v>26910</v>
      </c>
      <c r="BF68" s="48">
        <v>26603</v>
      </c>
      <c r="BG68" s="48">
        <v>28395</v>
      </c>
      <c r="BI68" s="48">
        <v>103821</v>
      </c>
      <c r="BJ68" s="48">
        <v>1145544</v>
      </c>
      <c r="BK68" s="48">
        <v>1149308</v>
      </c>
      <c r="BL68" s="48">
        <v>1165356.0298200001</v>
      </c>
      <c r="BM68" s="127"/>
      <c r="BN68" s="48">
        <v>0</v>
      </c>
      <c r="BO68" s="127"/>
      <c r="BP68" s="127"/>
      <c r="BQ68" s="127"/>
      <c r="BR68" s="127"/>
    </row>
    <row r="69" spans="2:70" ht="11.4" customHeight="1" x14ac:dyDescent="0.3">
      <c r="B69" s="260" t="s">
        <v>218</v>
      </c>
      <c r="D69" s="289">
        <v>0</v>
      </c>
      <c r="F69" s="289">
        <v>0</v>
      </c>
      <c r="G69" s="289">
        <v>0</v>
      </c>
      <c r="H69" s="289">
        <v>0</v>
      </c>
      <c r="I69" s="289">
        <v>0</v>
      </c>
      <c r="K69" s="289">
        <v>0</v>
      </c>
      <c r="L69" s="289">
        <v>0</v>
      </c>
      <c r="M69" s="289">
        <v>0</v>
      </c>
      <c r="N69" s="158">
        <v>960</v>
      </c>
      <c r="O69" s="237"/>
      <c r="P69" s="289">
        <v>0</v>
      </c>
      <c r="Q69" s="289"/>
      <c r="R69" s="289"/>
      <c r="S69" s="158"/>
      <c r="T69" s="237"/>
      <c r="U69" s="158">
        <v>0</v>
      </c>
      <c r="V69" s="158"/>
      <c r="W69" s="158"/>
      <c r="X69" s="158"/>
      <c r="Z69" s="158">
        <v>0</v>
      </c>
      <c r="AA69" s="158"/>
      <c r="AB69" s="158"/>
      <c r="AC69" s="158"/>
      <c r="AE69" s="158">
        <v>0</v>
      </c>
      <c r="AF69" s="158"/>
      <c r="AG69" s="158"/>
      <c r="AH69" s="158"/>
      <c r="AJ69" s="158"/>
      <c r="AK69" s="158"/>
      <c r="AL69" s="158"/>
      <c r="AM69" s="158"/>
      <c r="AO69" s="158"/>
      <c r="AP69" s="158"/>
      <c r="AQ69" s="158"/>
      <c r="AR69" s="158"/>
      <c r="AS69" s="127"/>
      <c r="AT69" s="158"/>
      <c r="AU69" s="158"/>
      <c r="AV69" s="312"/>
      <c r="AW69" s="312"/>
      <c r="AX69" s="127"/>
      <c r="AY69" s="158"/>
      <c r="AZ69" s="48"/>
      <c r="BA69" s="312"/>
      <c r="BB69" s="312"/>
      <c r="BD69" s="48"/>
      <c r="BE69" s="48"/>
      <c r="BF69" s="48"/>
      <c r="BG69" s="48"/>
      <c r="BI69" s="48"/>
      <c r="BJ69" s="48"/>
      <c r="BK69" s="274"/>
      <c r="BL69" s="48"/>
      <c r="BM69" s="405"/>
      <c r="BN69" s="48"/>
      <c r="BO69" s="405"/>
      <c r="BP69" s="405"/>
      <c r="BQ69" s="405"/>
      <c r="BR69" s="405"/>
    </row>
    <row r="70" spans="2:70" ht="11.4" customHeight="1" x14ac:dyDescent="0.3">
      <c r="B70" s="260" t="s">
        <v>219</v>
      </c>
      <c r="D70" s="313">
        <v>-45</v>
      </c>
      <c r="F70" s="313">
        <v>-117</v>
      </c>
      <c r="G70" s="313">
        <v>-292</v>
      </c>
      <c r="H70" s="313">
        <v>-513</v>
      </c>
      <c r="I70" s="313">
        <v>-652</v>
      </c>
      <c r="K70" s="313">
        <v>-271</v>
      </c>
      <c r="L70" s="313">
        <v>-440</v>
      </c>
      <c r="M70" s="313">
        <v>-605</v>
      </c>
      <c r="N70" s="313">
        <v>-723</v>
      </c>
      <c r="O70" s="237"/>
      <c r="P70" s="313">
        <v>-101</v>
      </c>
      <c r="Q70" s="313">
        <v>-217</v>
      </c>
      <c r="R70" s="313">
        <v>-316</v>
      </c>
      <c r="S70" s="313">
        <v>-430</v>
      </c>
      <c r="T70" s="237"/>
      <c r="U70" s="313">
        <v>-97</v>
      </c>
      <c r="V70" s="313">
        <v>-215</v>
      </c>
      <c r="W70" s="313">
        <v>-666</v>
      </c>
      <c r="X70" s="313">
        <v>-893</v>
      </c>
      <c r="Z70" s="313">
        <v>-130</v>
      </c>
      <c r="AA70" s="313">
        <v>-422</v>
      </c>
      <c r="AB70" s="313">
        <v>-643</v>
      </c>
      <c r="AC70" s="313">
        <v>-651</v>
      </c>
      <c r="AE70" s="313">
        <f>-453-1883</f>
        <v>-2336</v>
      </c>
      <c r="AF70" s="313">
        <f>-686-3941</f>
        <v>-4627</v>
      </c>
      <c r="AG70" s="313">
        <v>-7015</v>
      </c>
      <c r="AH70" s="313">
        <v>-9728</v>
      </c>
      <c r="AJ70" s="313">
        <v>-4109</v>
      </c>
      <c r="AK70" s="158">
        <v>-7268</v>
      </c>
      <c r="AL70" s="158">
        <v>-11101</v>
      </c>
      <c r="AM70" s="158">
        <v>-14114</v>
      </c>
      <c r="AO70" s="158">
        <v>-2822</v>
      </c>
      <c r="AP70" s="158">
        <v>-5920</v>
      </c>
      <c r="AQ70" s="158">
        <v>-9006</v>
      </c>
      <c r="AR70" s="158">
        <v>-12411</v>
      </c>
      <c r="AS70" s="127"/>
      <c r="AT70" s="158">
        <v>-3287</v>
      </c>
      <c r="AU70" s="158">
        <v>-7049</v>
      </c>
      <c r="AV70" s="312">
        <v>-10450</v>
      </c>
      <c r="AW70" s="312">
        <v>-13695</v>
      </c>
      <c r="AX70" s="127"/>
      <c r="AY70" s="158">
        <v>-3657</v>
      </c>
      <c r="AZ70" s="48">
        <v>-7355</v>
      </c>
      <c r="BA70" s="312">
        <v>-11141</v>
      </c>
      <c r="BB70" s="312">
        <v>-15671</v>
      </c>
      <c r="BD70" s="48">
        <v>-4278</v>
      </c>
      <c r="BE70" s="48">
        <v>-9939</v>
      </c>
      <c r="BF70" s="48">
        <v>-15753</v>
      </c>
      <c r="BG70" s="48">
        <v>-23148</v>
      </c>
      <c r="BI70" s="48">
        <v>-5800</v>
      </c>
      <c r="BJ70" s="48">
        <v>-12545</v>
      </c>
      <c r="BK70" s="48">
        <v>-20203.062168910972</v>
      </c>
      <c r="BL70" s="48">
        <v>-25440.029453337</v>
      </c>
      <c r="BM70" s="127"/>
      <c r="BN70" s="48">
        <v>-7820.3377899999996</v>
      </c>
      <c r="BO70" s="127"/>
      <c r="BP70" s="127"/>
      <c r="BQ70" s="127"/>
      <c r="BR70" s="127"/>
    </row>
    <row r="71" spans="2:70" ht="11.4" customHeight="1" x14ac:dyDescent="0.3">
      <c r="B71" s="260" t="s">
        <v>211</v>
      </c>
      <c r="D71" s="313"/>
      <c r="F71" s="313"/>
      <c r="G71" s="313"/>
      <c r="H71" s="313"/>
      <c r="I71" s="313"/>
      <c r="K71" s="313"/>
      <c r="L71" s="313"/>
      <c r="M71" s="313"/>
      <c r="N71" s="313"/>
      <c r="O71" s="237"/>
      <c r="P71" s="313"/>
      <c r="Q71" s="313"/>
      <c r="R71" s="313"/>
      <c r="S71" s="313"/>
      <c r="T71" s="237"/>
      <c r="U71" s="313"/>
      <c r="V71" s="313"/>
      <c r="W71" s="313"/>
      <c r="X71" s="313"/>
      <c r="Z71" s="313"/>
      <c r="AA71" s="313"/>
      <c r="AB71" s="313"/>
      <c r="AC71" s="313"/>
      <c r="AE71" s="313"/>
      <c r="AF71" s="313"/>
      <c r="AG71" s="313"/>
      <c r="AH71" s="313"/>
      <c r="AJ71" s="313"/>
      <c r="AK71" s="303">
        <v>-13467</v>
      </c>
      <c r="AL71" s="303">
        <v>-13467</v>
      </c>
      <c r="AM71" s="303">
        <v>-13467</v>
      </c>
      <c r="AO71" s="313"/>
      <c r="AP71" s="158">
        <v>-9331</v>
      </c>
      <c r="AQ71" s="158">
        <v>-13596</v>
      </c>
      <c r="AR71" s="158">
        <v>-13596</v>
      </c>
      <c r="AS71" s="127"/>
      <c r="AT71" s="158">
        <v>0</v>
      </c>
      <c r="AU71" s="158">
        <v>0</v>
      </c>
      <c r="AV71" s="312">
        <v>0</v>
      </c>
      <c r="AW71" s="312">
        <v>0</v>
      </c>
      <c r="AX71" s="127"/>
      <c r="AY71" s="158">
        <v>0</v>
      </c>
      <c r="AZ71" s="48">
        <v>0</v>
      </c>
      <c r="BA71" s="312">
        <v>0</v>
      </c>
      <c r="BB71" s="312"/>
      <c r="BD71" s="48">
        <v>0</v>
      </c>
      <c r="BE71" s="48">
        <v>0</v>
      </c>
      <c r="BF71" s="48"/>
      <c r="BG71" s="48"/>
      <c r="BI71" s="48"/>
      <c r="BJ71" s="48"/>
      <c r="BK71" s="274"/>
      <c r="BL71" s="48">
        <v>0</v>
      </c>
      <c r="BM71" s="405"/>
      <c r="BN71" s="48"/>
      <c r="BO71" s="405"/>
      <c r="BP71" s="405"/>
      <c r="BQ71" s="405"/>
      <c r="BR71" s="405"/>
    </row>
    <row r="72" spans="2:70" ht="11.4" customHeight="1" x14ac:dyDescent="0.3">
      <c r="B72" s="260" t="s">
        <v>220</v>
      </c>
      <c r="D72" s="158">
        <v>0</v>
      </c>
      <c r="F72" s="158">
        <v>-3755</v>
      </c>
      <c r="G72" s="158">
        <v>-3755</v>
      </c>
      <c r="H72" s="158">
        <v>-3755</v>
      </c>
      <c r="I72" s="158">
        <v>-4987</v>
      </c>
      <c r="K72" s="158">
        <v>-1264</v>
      </c>
      <c r="L72" s="158">
        <v>-5588</v>
      </c>
      <c r="M72" s="158">
        <v>-5674</v>
      </c>
      <c r="N72" s="158">
        <v>-5869</v>
      </c>
      <c r="O72" s="237"/>
      <c r="P72" s="158">
        <v>-618</v>
      </c>
      <c r="Q72" s="158">
        <v>-939</v>
      </c>
      <c r="R72" s="158">
        <v>-1515</v>
      </c>
      <c r="S72" s="158">
        <v>-1601</v>
      </c>
      <c r="T72" s="237"/>
      <c r="U72" s="158">
        <v>-343</v>
      </c>
      <c r="V72" s="158">
        <v>-396</v>
      </c>
      <c r="W72" s="158">
        <v>-717</v>
      </c>
      <c r="X72" s="158">
        <v>-4335</v>
      </c>
      <c r="Z72" s="158">
        <v>-585</v>
      </c>
      <c r="AA72" s="158">
        <v>-913</v>
      </c>
      <c r="AB72" s="158">
        <v>-1306</v>
      </c>
      <c r="AC72" s="158">
        <v>-2649</v>
      </c>
      <c r="AE72" s="158">
        <v>-648</v>
      </c>
      <c r="AF72" s="158">
        <v>-1232</v>
      </c>
      <c r="AG72" s="158">
        <v>-1812</v>
      </c>
      <c r="AH72" s="158">
        <v>-2398</v>
      </c>
      <c r="AJ72" s="158">
        <v>-588</v>
      </c>
      <c r="AK72" s="158">
        <v>-6655</v>
      </c>
      <c r="AL72" s="158">
        <v>-7085</v>
      </c>
      <c r="AM72" s="158">
        <v>-7766</v>
      </c>
      <c r="AO72" s="158">
        <v>-840</v>
      </c>
      <c r="AP72" s="158">
        <v>-1423</v>
      </c>
      <c r="AQ72" s="158">
        <v>-2002</v>
      </c>
      <c r="AR72" s="158">
        <v>-2562</v>
      </c>
      <c r="AS72" s="127"/>
      <c r="AT72" s="158">
        <v>-709</v>
      </c>
      <c r="AU72" s="158">
        <v>-1270</v>
      </c>
      <c r="AV72" s="312">
        <v>-1817</v>
      </c>
      <c r="AW72" s="312">
        <v>-2096</v>
      </c>
      <c r="AX72" s="127"/>
      <c r="AY72" s="158">
        <v>-568</v>
      </c>
      <c r="AZ72" s="48">
        <v>-995</v>
      </c>
      <c r="BA72" s="312">
        <v>-1367</v>
      </c>
      <c r="BB72" s="312">
        <v>-1767</v>
      </c>
      <c r="BD72" s="48">
        <v>-2848</v>
      </c>
      <c r="BE72" s="48">
        <v>-3523</v>
      </c>
      <c r="BF72" s="48">
        <v>-4141</v>
      </c>
      <c r="BG72" s="48">
        <v>-4765</v>
      </c>
      <c r="BI72" s="48">
        <v>-1283</v>
      </c>
      <c r="BJ72" s="48">
        <v>-9780</v>
      </c>
      <c r="BK72" s="48">
        <v>-11216.321752219999</v>
      </c>
      <c r="BL72" s="48">
        <v>-12467.95298</v>
      </c>
      <c r="BM72" s="127"/>
      <c r="BN72" s="48">
        <v>-1228.24155</v>
      </c>
      <c r="BO72" s="127"/>
      <c r="BP72" s="127"/>
      <c r="BQ72" s="127"/>
      <c r="BR72" s="127"/>
    </row>
    <row r="73" spans="2:70" ht="11.4" customHeight="1" x14ac:dyDescent="0.3">
      <c r="B73" s="260" t="s">
        <v>221</v>
      </c>
      <c r="D73" s="158">
        <v>-16</v>
      </c>
      <c r="F73" s="289">
        <v>0</v>
      </c>
      <c r="G73" s="289">
        <v>0</v>
      </c>
      <c r="H73" s="158">
        <v>-5465</v>
      </c>
      <c r="I73" s="158">
        <v>-5465</v>
      </c>
      <c r="K73" s="158">
        <v>-5710</v>
      </c>
      <c r="L73" s="158">
        <v>-9816</v>
      </c>
      <c r="M73" s="158">
        <v>-11860</v>
      </c>
      <c r="N73" s="158">
        <v>-14004</v>
      </c>
      <c r="O73" s="237"/>
      <c r="P73" s="158">
        <v>-2408</v>
      </c>
      <c r="Q73" s="158">
        <v>-4745</v>
      </c>
      <c r="R73" s="158">
        <v>-7141</v>
      </c>
      <c r="S73" s="158">
        <v>-9434</v>
      </c>
      <c r="T73" s="237"/>
      <c r="U73" s="158">
        <v>-2230</v>
      </c>
      <c r="V73" s="158">
        <v>-4073</v>
      </c>
      <c r="W73" s="158">
        <v>-6011</v>
      </c>
      <c r="X73" s="158">
        <v>-7601</v>
      </c>
      <c r="Z73" s="158">
        <v>-2222</v>
      </c>
      <c r="AA73" s="158">
        <v>-5072</v>
      </c>
      <c r="AB73" s="158">
        <v>-7980</v>
      </c>
      <c r="AC73" s="158">
        <v>-11139</v>
      </c>
      <c r="AE73" s="158">
        <v>-3445</v>
      </c>
      <c r="AF73" s="158">
        <v>-6966</v>
      </c>
      <c r="AG73" s="158">
        <v>-10412</v>
      </c>
      <c r="AH73" s="158">
        <v>-13849</v>
      </c>
      <c r="AJ73" s="158">
        <v>-3443</v>
      </c>
      <c r="AK73" s="158">
        <v>-6012</v>
      </c>
      <c r="AL73" s="158">
        <v>-8113</v>
      </c>
      <c r="AM73" s="158">
        <v>-10144</v>
      </c>
      <c r="AO73" s="158">
        <v>-2025.0004288519274</v>
      </c>
      <c r="AP73" s="158">
        <v>-3990</v>
      </c>
      <c r="AQ73" s="158">
        <v>-5538</v>
      </c>
      <c r="AR73" s="158">
        <v>-6981</v>
      </c>
      <c r="AS73" s="127"/>
      <c r="AT73" s="158">
        <v>-2675</v>
      </c>
      <c r="AU73" s="158">
        <v>-6756</v>
      </c>
      <c r="AV73" s="312">
        <v>-12249</v>
      </c>
      <c r="AW73" s="312">
        <v>-24738</v>
      </c>
      <c r="AX73" s="127"/>
      <c r="AY73" s="158">
        <v>-14834</v>
      </c>
      <c r="AZ73" s="48">
        <v>-30009</v>
      </c>
      <c r="BA73" s="312">
        <v>-46039</v>
      </c>
      <c r="BB73" s="312">
        <v>-60101</v>
      </c>
      <c r="BD73" s="48">
        <v>-14335</v>
      </c>
      <c r="BE73" s="48">
        <v>-28892</v>
      </c>
      <c r="BF73" s="48">
        <v>-43085</v>
      </c>
      <c r="BG73" s="48">
        <v>-56828</v>
      </c>
      <c r="BI73" s="48">
        <v>-13502</v>
      </c>
      <c r="BJ73" s="48">
        <v>-40104</v>
      </c>
      <c r="BK73" s="48">
        <v>-70800.566469173034</v>
      </c>
      <c r="BL73" s="48">
        <v>-99946.094219958992</v>
      </c>
      <c r="BM73" s="127"/>
      <c r="BN73" s="48">
        <v>-25938.834340000001</v>
      </c>
      <c r="BO73" s="127"/>
      <c r="BP73" s="127"/>
      <c r="BQ73" s="127"/>
      <c r="BR73" s="127"/>
    </row>
    <row r="74" spans="2:70" ht="11.4" customHeight="1" x14ac:dyDescent="0.3">
      <c r="B74" s="260" t="s">
        <v>222</v>
      </c>
      <c r="D74" s="158"/>
      <c r="F74" s="158"/>
      <c r="G74" s="158">
        <v>0</v>
      </c>
      <c r="H74" s="158">
        <v>0</v>
      </c>
      <c r="I74" s="158">
        <v>-8000</v>
      </c>
      <c r="K74" s="158"/>
      <c r="L74" s="158">
        <v>-5995</v>
      </c>
      <c r="M74" s="158">
        <v>-5995</v>
      </c>
      <c r="N74" s="158">
        <v>-5995</v>
      </c>
      <c r="O74" s="237"/>
      <c r="P74" s="158">
        <v>0</v>
      </c>
      <c r="Q74" s="158"/>
      <c r="R74" s="158"/>
      <c r="S74" s="158"/>
      <c r="T74" s="237"/>
      <c r="U74" s="158">
        <v>0</v>
      </c>
      <c r="V74" s="158"/>
      <c r="W74" s="158"/>
      <c r="X74" s="158">
        <v>-1496</v>
      </c>
      <c r="Z74" s="158">
        <v>0</v>
      </c>
      <c r="AA74" s="158"/>
      <c r="AB74" s="158"/>
      <c r="AC74" s="158"/>
      <c r="AE74" s="158">
        <v>0</v>
      </c>
      <c r="AF74" s="158"/>
      <c r="AG74" s="158"/>
      <c r="AH74" s="158"/>
      <c r="AJ74" s="158"/>
      <c r="AK74" s="158"/>
      <c r="AL74" s="158"/>
      <c r="AM74" s="158"/>
      <c r="AO74" s="158"/>
      <c r="AP74" s="158"/>
      <c r="AQ74" s="158"/>
      <c r="AR74" s="158"/>
      <c r="AS74" s="127"/>
      <c r="AT74" s="158"/>
      <c r="AU74" s="158"/>
      <c r="AV74" s="312"/>
      <c r="AW74" s="312"/>
      <c r="AX74" s="127"/>
      <c r="AY74" s="158"/>
      <c r="AZ74" s="48"/>
      <c r="BA74" s="312"/>
      <c r="BB74" s="312"/>
      <c r="BD74" s="48"/>
      <c r="BE74" s="48"/>
      <c r="BF74" s="48"/>
      <c r="BG74" s="48"/>
      <c r="BI74" s="48"/>
      <c r="BJ74" s="48"/>
      <c r="BK74" s="274"/>
      <c r="BL74" s="48"/>
      <c r="BM74" s="405"/>
      <c r="BN74" s="48"/>
      <c r="BO74" s="405"/>
      <c r="BP74" s="405"/>
      <c r="BQ74" s="405"/>
      <c r="BR74" s="405"/>
    </row>
    <row r="75" spans="2:70" ht="11.4" customHeight="1" x14ac:dyDescent="0.3">
      <c r="B75" s="260" t="s">
        <v>223</v>
      </c>
      <c r="D75" s="158">
        <v>-100</v>
      </c>
      <c r="F75" s="289">
        <v>0</v>
      </c>
      <c r="G75" s="158">
        <v>-159</v>
      </c>
      <c r="H75" s="158">
        <v>-159</v>
      </c>
      <c r="I75" s="158">
        <v>-159</v>
      </c>
      <c r="K75" s="158">
        <v>-10000</v>
      </c>
      <c r="L75" s="158">
        <v>-245880</v>
      </c>
      <c r="M75" s="158">
        <v>-252605</v>
      </c>
      <c r="N75" s="158">
        <v>-265530</v>
      </c>
      <c r="O75" s="237"/>
      <c r="P75" s="158">
        <v>-7425</v>
      </c>
      <c r="Q75" s="158">
        <v>-14850</v>
      </c>
      <c r="R75" s="158">
        <v>-21975</v>
      </c>
      <c r="S75" s="158">
        <v>-29700</v>
      </c>
      <c r="T75" s="237"/>
      <c r="U75" s="158">
        <v>-6725</v>
      </c>
      <c r="V75" s="158">
        <v>-13477</v>
      </c>
      <c r="W75" s="158">
        <v>-20176</v>
      </c>
      <c r="X75" s="158">
        <v>-20199</v>
      </c>
      <c r="Z75" s="158">
        <v>0</v>
      </c>
      <c r="AA75" s="158"/>
      <c r="AB75" s="158"/>
      <c r="AC75" s="158">
        <v>-4838</v>
      </c>
      <c r="AE75" s="158">
        <v>-4588</v>
      </c>
      <c r="AF75" s="158">
        <v>-9676</v>
      </c>
      <c r="AG75" s="158">
        <v>-14677</v>
      </c>
      <c r="AH75" s="158">
        <v>-19015</v>
      </c>
      <c r="AJ75" s="158">
        <v>-55</v>
      </c>
      <c r="AK75" s="158">
        <v>0</v>
      </c>
      <c r="AL75" s="158">
        <f>-345961+345889</f>
        <v>-72</v>
      </c>
      <c r="AM75" s="158">
        <f>-346028+345889</f>
        <v>-139</v>
      </c>
      <c r="AO75" s="158">
        <v>-6857</v>
      </c>
      <c r="AP75" s="158">
        <v>-117661</v>
      </c>
      <c r="AQ75" s="158">
        <v>-123380</v>
      </c>
      <c r="AR75" s="158">
        <v>-128214</v>
      </c>
      <c r="AS75" s="127"/>
      <c r="AT75" s="158">
        <v>-5171</v>
      </c>
      <c r="AU75" s="158">
        <v>-10342</v>
      </c>
      <c r="AV75" s="312">
        <v>-15513</v>
      </c>
      <c r="AW75" s="312">
        <v>-20684</v>
      </c>
      <c r="AX75" s="127"/>
      <c r="AY75" s="158">
        <v>-5373</v>
      </c>
      <c r="AZ75" s="48">
        <v>-10619</v>
      </c>
      <c r="BA75" s="312">
        <v>-15461</v>
      </c>
      <c r="BB75" s="312">
        <v>-21593</v>
      </c>
      <c r="BD75" s="48">
        <v>-12259</v>
      </c>
      <c r="BE75" s="48">
        <v>-24561</v>
      </c>
      <c r="BF75" s="48">
        <v>-38382</v>
      </c>
      <c r="BG75" s="48">
        <v>-52830</v>
      </c>
      <c r="BI75" s="48">
        <v>-14054</v>
      </c>
      <c r="BJ75" s="48">
        <v>-26571</v>
      </c>
      <c r="BK75" s="48">
        <v>-55096.797012916533</v>
      </c>
      <c r="BL75" s="48">
        <v>-67181.267177437985</v>
      </c>
      <c r="BM75" s="127"/>
      <c r="BN75" s="48">
        <v>-20957.97208</v>
      </c>
      <c r="BO75" s="127"/>
      <c r="BP75" s="127"/>
      <c r="BQ75" s="127"/>
      <c r="BR75" s="127"/>
    </row>
    <row r="76" spans="2:70" ht="11.4" customHeight="1" x14ac:dyDescent="0.3">
      <c r="B76" s="260" t="s">
        <v>224</v>
      </c>
      <c r="D76" s="313">
        <v>0</v>
      </c>
      <c r="F76" s="313">
        <v>-14149</v>
      </c>
      <c r="G76" s="313">
        <v>-14149</v>
      </c>
      <c r="H76" s="313">
        <v>-14149</v>
      </c>
      <c r="I76" s="313">
        <v>-14149</v>
      </c>
      <c r="K76" s="289">
        <v>0</v>
      </c>
      <c r="L76" s="289">
        <v>0</v>
      </c>
      <c r="M76" s="289">
        <v>0</v>
      </c>
      <c r="N76" s="289">
        <v>0</v>
      </c>
      <c r="O76" s="237"/>
      <c r="P76" s="289">
        <v>0</v>
      </c>
      <c r="Q76" s="289"/>
      <c r="R76" s="289"/>
      <c r="S76" s="289"/>
      <c r="T76" s="237"/>
      <c r="U76" s="289"/>
      <c r="V76" s="289"/>
      <c r="W76" s="289">
        <v>-31691</v>
      </c>
      <c r="X76" s="289">
        <v>-31691</v>
      </c>
      <c r="Z76" s="289"/>
      <c r="AA76" s="289"/>
      <c r="AB76" s="158">
        <v>-27748</v>
      </c>
      <c r="AC76" s="158">
        <v>-27748</v>
      </c>
      <c r="AE76" s="289"/>
      <c r="AF76" s="289">
        <v>-28995</v>
      </c>
      <c r="AG76" s="158">
        <v>-28995</v>
      </c>
      <c r="AH76" s="158">
        <v>-28995</v>
      </c>
      <c r="AJ76" s="289"/>
      <c r="AK76" s="289"/>
      <c r="AL76" s="289"/>
      <c r="AM76" s="289"/>
      <c r="AO76" s="289"/>
      <c r="AP76" s="289">
        <v>-45300</v>
      </c>
      <c r="AQ76" s="289">
        <v>-45300</v>
      </c>
      <c r="AR76" s="289">
        <v>-45300</v>
      </c>
      <c r="AS76" s="127"/>
      <c r="AT76" s="289">
        <v>0</v>
      </c>
      <c r="AU76" s="289"/>
      <c r="AV76" s="304">
        <v>-35120</v>
      </c>
      <c r="AW76" s="304">
        <v>-35120</v>
      </c>
      <c r="AX76" s="127"/>
      <c r="AY76" s="289">
        <v>0</v>
      </c>
      <c r="AZ76" s="48">
        <v>0</v>
      </c>
      <c r="BA76" s="304">
        <v>-73238</v>
      </c>
      <c r="BB76" s="244">
        <v>-73238</v>
      </c>
      <c r="BD76" s="48">
        <v>0</v>
      </c>
      <c r="BE76" s="48">
        <v>0</v>
      </c>
      <c r="BF76" s="48">
        <v>-59229</v>
      </c>
      <c r="BG76" s="48">
        <v>-59229</v>
      </c>
      <c r="BI76" s="48">
        <v>0</v>
      </c>
      <c r="BJ76" s="48">
        <v>0</v>
      </c>
      <c r="BK76" s="48">
        <v>-65506</v>
      </c>
      <c r="BL76" s="48">
        <v>-65506</v>
      </c>
      <c r="BM76" s="127"/>
      <c r="BN76" s="48">
        <v>0</v>
      </c>
      <c r="BO76" s="127"/>
      <c r="BP76" s="127"/>
      <c r="BQ76" s="127"/>
      <c r="BR76" s="127"/>
    </row>
    <row r="77" spans="2:70" ht="11.4" customHeight="1" x14ac:dyDescent="0.3">
      <c r="B77" s="260" t="s">
        <v>225</v>
      </c>
      <c r="D77" s="289">
        <v>0</v>
      </c>
      <c r="F77" s="289">
        <v>0</v>
      </c>
      <c r="G77" s="289">
        <v>0</v>
      </c>
      <c r="H77" s="289">
        <v>0</v>
      </c>
      <c r="I77" s="289">
        <v>0</v>
      </c>
      <c r="K77" s="289">
        <v>0</v>
      </c>
      <c r="L77" s="313">
        <v>-608</v>
      </c>
      <c r="M77" s="313">
        <v>-659</v>
      </c>
      <c r="N77" s="313">
        <v>-659</v>
      </c>
      <c r="O77" s="237"/>
      <c r="P77" s="289">
        <v>0</v>
      </c>
      <c r="Q77" s="313"/>
      <c r="R77" s="158">
        <v>-1019</v>
      </c>
      <c r="S77" s="158">
        <v>-1022</v>
      </c>
      <c r="T77" s="237"/>
      <c r="U77" s="158">
        <v>0</v>
      </c>
      <c r="V77" s="158">
        <v>-2168</v>
      </c>
      <c r="W77" s="158">
        <v>-2591</v>
      </c>
      <c r="X77" s="158">
        <v>-2591</v>
      </c>
      <c r="Z77" s="158">
        <v>-4506</v>
      </c>
      <c r="AA77" s="158">
        <v>-4506</v>
      </c>
      <c r="AB77" s="158">
        <v>-4506</v>
      </c>
      <c r="AC77" s="158">
        <v>-4506</v>
      </c>
      <c r="AE77" s="158">
        <v>0</v>
      </c>
      <c r="AF77" s="158"/>
      <c r="AG77" s="158"/>
      <c r="AH77" s="158"/>
      <c r="AJ77" s="158"/>
      <c r="AK77" s="158"/>
      <c r="AL77" s="158"/>
      <c r="AM77" s="158">
        <v>-1735</v>
      </c>
      <c r="AO77" s="158"/>
      <c r="AP77" s="158"/>
      <c r="AQ77" s="158"/>
      <c r="AR77" s="158"/>
      <c r="AT77" s="158">
        <v>0</v>
      </c>
      <c r="AU77" s="158">
        <v>0</v>
      </c>
      <c r="AV77" s="312">
        <v>0</v>
      </c>
      <c r="AW77" s="312"/>
      <c r="AY77" s="158"/>
      <c r="AZ77" s="48"/>
      <c r="BA77" s="312"/>
      <c r="BB77" s="312"/>
      <c r="BD77" s="48">
        <v>0</v>
      </c>
      <c r="BE77" s="48"/>
      <c r="BF77" s="48"/>
      <c r="BG77" s="48">
        <v>-1967</v>
      </c>
      <c r="BI77" s="48">
        <v>0</v>
      </c>
      <c r="BJ77" s="48">
        <v>0</v>
      </c>
      <c r="BK77" s="48"/>
      <c r="BL77" s="48">
        <v>0</v>
      </c>
      <c r="BM77" s="127"/>
      <c r="BN77" s="48">
        <v>0</v>
      </c>
      <c r="BO77" s="127"/>
      <c r="BP77" s="127"/>
      <c r="BQ77" s="127"/>
      <c r="BR77" s="127"/>
    </row>
    <row r="78" spans="2:70" s="101" customFormat="1" ht="11.4" customHeight="1" x14ac:dyDescent="0.3">
      <c r="B78" s="261" t="s">
        <v>215</v>
      </c>
      <c r="D78" s="125">
        <v>-61</v>
      </c>
      <c r="F78" s="125">
        <v>360483</v>
      </c>
      <c r="G78" s="125">
        <v>360149</v>
      </c>
      <c r="H78" s="125">
        <f>SUM(H67:H77)</f>
        <v>356294</v>
      </c>
      <c r="I78" s="125">
        <v>397241</v>
      </c>
      <c r="K78" s="125">
        <v>-15338</v>
      </c>
      <c r="L78" s="125">
        <v>59952</v>
      </c>
      <c r="M78" s="125">
        <f>SUM(M67:M77)</f>
        <v>50990</v>
      </c>
      <c r="N78" s="125">
        <f>SUM(N67:N77)</f>
        <v>90568</v>
      </c>
      <c r="O78" s="255"/>
      <c r="P78" s="125">
        <f>SUM(P67:P77)</f>
        <v>-10552</v>
      </c>
      <c r="Q78" s="125">
        <f>SUM(Q67:Q77)</f>
        <v>-8751</v>
      </c>
      <c r="R78" s="125">
        <f>SUM(R67:R77)</f>
        <v>-15243</v>
      </c>
      <c r="S78" s="125">
        <f>SUM(S67:S77)</f>
        <v>-24789</v>
      </c>
      <c r="T78" s="255"/>
      <c r="U78" s="125">
        <f>SUM(U67:U77)</f>
        <v>-8986</v>
      </c>
      <c r="V78" s="125">
        <f>SUM(V67:V77)</f>
        <v>-5411</v>
      </c>
      <c r="W78" s="125">
        <f>SUM(W67:W77)</f>
        <v>-44304</v>
      </c>
      <c r="X78" s="125">
        <f>SUM(X67:X77)</f>
        <v>-43757</v>
      </c>
      <c r="Z78" s="125">
        <f>SUM(Z67:Z77)</f>
        <v>78041</v>
      </c>
      <c r="AA78" s="125">
        <f>SUM(AA67:AA77)</f>
        <v>75593</v>
      </c>
      <c r="AB78" s="125">
        <f>SUM(AB67:AB77)</f>
        <v>53586</v>
      </c>
      <c r="AC78" s="125">
        <f>SUM(AC67:AC77)</f>
        <v>103990</v>
      </c>
      <c r="AE78" s="125">
        <f>SUM(AE67:AE77)</f>
        <v>-10657</v>
      </c>
      <c r="AF78" s="125">
        <f>SUM(AF67:AF77)</f>
        <v>-50540</v>
      </c>
      <c r="AG78" s="125">
        <f>SUM(AG67:AG77)</f>
        <v>-61835</v>
      </c>
      <c r="AH78" s="125">
        <f>SUM(AH67:AH77)</f>
        <v>-72551</v>
      </c>
      <c r="AJ78" s="125">
        <v>-7670</v>
      </c>
      <c r="AK78" s="125">
        <f>SUM(AK67:AK77)</f>
        <v>-18685</v>
      </c>
      <c r="AL78" s="125">
        <f>SUM(AL67:AL77)</f>
        <v>-24417</v>
      </c>
      <c r="AM78" s="125">
        <f>SUM(AM67:AM77)</f>
        <v>-31630</v>
      </c>
      <c r="AO78" s="125">
        <f>SUM(AO67:AO77)</f>
        <v>7834.9995711480733</v>
      </c>
      <c r="AP78" s="125">
        <f>SUM(AP67:AP77)</f>
        <v>-162662</v>
      </c>
      <c r="AQ78" s="125">
        <f>SUM(AQ67:AQ77)</f>
        <v>-177526</v>
      </c>
      <c r="AR78" s="125">
        <f>SUM(AR67:AR77)</f>
        <v>-184285</v>
      </c>
      <c r="AS78" s="127"/>
      <c r="AT78" s="125">
        <v>-10877</v>
      </c>
      <c r="AU78" s="125">
        <v>-13491</v>
      </c>
      <c r="AV78" s="125">
        <v>-67087</v>
      </c>
      <c r="AW78" s="125">
        <v>358969</v>
      </c>
      <c r="AX78" s="127"/>
      <c r="AY78" s="125">
        <v>-24233</v>
      </c>
      <c r="AZ78" s="125">
        <v>-48665</v>
      </c>
      <c r="BA78" s="125">
        <v>-74678</v>
      </c>
      <c r="BB78" s="125">
        <v>-99675</v>
      </c>
      <c r="BD78" s="125">
        <v>-5323</v>
      </c>
      <c r="BE78" s="125">
        <v>-37177</v>
      </c>
      <c r="BF78" s="125">
        <v>-124826</v>
      </c>
      <c r="BG78" s="125">
        <v>-161151</v>
      </c>
      <c r="BH78" s="22"/>
      <c r="BI78" s="125">
        <f>SUM(BI67:BI77)</f>
        <v>72243</v>
      </c>
      <c r="BJ78" s="125">
        <f>SUM(BJ67:BJ77)</f>
        <v>1059605</v>
      </c>
      <c r="BK78" s="125">
        <f>SUM(BK67:BK77)</f>
        <v>929546.25259677973</v>
      </c>
      <c r="BL78" s="125">
        <v>897875.68598926603</v>
      </c>
      <c r="BM78" s="127"/>
      <c r="BN78" s="125">
        <f>SUM(BN67:BN77)</f>
        <v>-55945.385759999997</v>
      </c>
      <c r="BO78" s="127"/>
      <c r="BP78" s="127"/>
      <c r="BQ78" s="127"/>
      <c r="BR78" s="127"/>
    </row>
    <row r="79" spans="2:70" ht="11.4" customHeight="1" x14ac:dyDescent="0.3">
      <c r="B79" s="262"/>
      <c r="D79" s="258"/>
      <c r="F79" s="258"/>
      <c r="G79" s="258"/>
      <c r="H79" s="258"/>
      <c r="I79" s="258"/>
      <c r="K79" s="258"/>
      <c r="L79" s="258"/>
      <c r="M79" s="258"/>
      <c r="N79" s="258"/>
      <c r="O79" s="237"/>
      <c r="P79" s="258"/>
      <c r="Q79" s="258"/>
      <c r="R79" s="258"/>
      <c r="S79" s="258"/>
      <c r="T79" s="237"/>
      <c r="U79" s="258"/>
      <c r="V79" s="258"/>
      <c r="W79" s="258"/>
      <c r="X79" s="258"/>
      <c r="Z79" s="258"/>
      <c r="AA79" s="258"/>
      <c r="AB79" s="258"/>
      <c r="AC79" s="258"/>
      <c r="AE79" s="258"/>
      <c r="AF79" s="258"/>
      <c r="AG79" s="258"/>
      <c r="AH79" s="258"/>
      <c r="AJ79" s="258"/>
      <c r="AK79" s="258"/>
      <c r="AL79" s="258"/>
      <c r="AM79" s="258"/>
      <c r="AO79" s="258"/>
      <c r="AP79" s="258"/>
      <c r="AQ79" s="258"/>
      <c r="AR79" s="258"/>
      <c r="AT79" s="258"/>
      <c r="AU79" s="258"/>
      <c r="AV79" s="259"/>
      <c r="AW79" s="259"/>
      <c r="AY79" s="258"/>
      <c r="AZ79" s="258"/>
      <c r="BA79" s="259"/>
      <c r="BB79" s="259"/>
      <c r="BD79" s="258"/>
      <c r="BE79" s="258"/>
      <c r="BF79" s="258"/>
      <c r="BG79" s="258"/>
      <c r="BI79" s="258"/>
      <c r="BJ79" s="258"/>
      <c r="BK79" s="258"/>
      <c r="BL79" s="258"/>
      <c r="BM79" s="127"/>
      <c r="BN79" s="258"/>
      <c r="BO79" s="127"/>
      <c r="BP79" s="127"/>
      <c r="BQ79" s="127"/>
      <c r="BR79" s="127"/>
    </row>
    <row r="80" spans="2:70" ht="11.4" customHeight="1" x14ac:dyDescent="0.3">
      <c r="B80" s="314" t="s">
        <v>226</v>
      </c>
      <c r="D80" s="286">
        <v>2644</v>
      </c>
      <c r="F80" s="286">
        <v>17669</v>
      </c>
      <c r="G80" s="286">
        <v>9776</v>
      </c>
      <c r="H80" s="286">
        <f>H78+H64+H44</f>
        <v>7985</v>
      </c>
      <c r="I80" s="286">
        <v>27478</v>
      </c>
      <c r="K80" s="286">
        <v>-1778</v>
      </c>
      <c r="L80" s="286">
        <v>51367</v>
      </c>
      <c r="M80" s="286">
        <f>M78+M64+M44</f>
        <v>51403</v>
      </c>
      <c r="N80" s="286">
        <f>N78+N64+N44</f>
        <v>17813</v>
      </c>
      <c r="O80" s="237"/>
      <c r="P80" s="286">
        <f>P78+P64+P44</f>
        <v>-11304</v>
      </c>
      <c r="Q80" s="286">
        <f>Q78+Q64+Q44</f>
        <v>-11855</v>
      </c>
      <c r="R80" s="286">
        <f>R78+R64+R44</f>
        <v>3745</v>
      </c>
      <c r="S80" s="286">
        <f>S78+S64+S44</f>
        <v>-3811</v>
      </c>
      <c r="T80" s="237"/>
      <c r="U80" s="286">
        <f>U78+U64+U44</f>
        <v>7252</v>
      </c>
      <c r="V80" s="286">
        <f>V78+V64+V44</f>
        <v>3174</v>
      </c>
      <c r="W80" s="286">
        <f>W78+W64+W44</f>
        <v>-14969</v>
      </c>
      <c r="X80" s="286">
        <f>X78+X64+X44</f>
        <v>2087</v>
      </c>
      <c r="Z80" s="286">
        <f>Z78+Z64+Z44</f>
        <v>13095</v>
      </c>
      <c r="AA80" s="286">
        <f>AA78+AA64+AA44</f>
        <v>28472</v>
      </c>
      <c r="AB80" s="286">
        <f>AB78+AB64+AB44</f>
        <v>11120</v>
      </c>
      <c r="AC80" s="286">
        <f>AC78+AC64+AC44</f>
        <v>20354</v>
      </c>
      <c r="AE80" s="286">
        <f>AE78+AE64+AE44</f>
        <v>-9088</v>
      </c>
      <c r="AF80" s="286">
        <f>AF78+AF64+AF44</f>
        <v>-12378</v>
      </c>
      <c r="AG80" s="286">
        <f>AG78+AG64+AG44</f>
        <v>11090</v>
      </c>
      <c r="AH80" s="286">
        <f>AH78+AH64+AH44</f>
        <v>7288</v>
      </c>
      <c r="AJ80" s="286">
        <v>24864</v>
      </c>
      <c r="AK80" s="286">
        <f>AK78+AK64+AK44</f>
        <v>46767</v>
      </c>
      <c r="AL80" s="286">
        <f>AL78+AL64+AL44</f>
        <v>76431</v>
      </c>
      <c r="AM80" s="286">
        <f>AM78+AM64+AM44</f>
        <v>113570</v>
      </c>
      <c r="AO80" s="286">
        <f>AO78+AO64+AO44</f>
        <v>60791.999571148073</v>
      </c>
      <c r="AP80" s="286">
        <f>AP78+AP64+AP44</f>
        <v>-73784</v>
      </c>
      <c r="AQ80" s="286">
        <f>AQ78+AQ64+AQ44</f>
        <v>-78065.029728189285</v>
      </c>
      <c r="AR80" s="286">
        <f>AR78+AR64+AR44</f>
        <v>-47944</v>
      </c>
      <c r="AS80" s="127"/>
      <c r="AT80" s="286">
        <v>46642</v>
      </c>
      <c r="AU80" s="286">
        <v>111998</v>
      </c>
      <c r="AV80" s="286">
        <v>77526</v>
      </c>
      <c r="AW80" s="286">
        <v>48294</v>
      </c>
      <c r="AX80" s="127"/>
      <c r="AY80" s="286">
        <v>46469</v>
      </c>
      <c r="AZ80" s="286">
        <v>124890</v>
      </c>
      <c r="BA80" s="286">
        <v>62368</v>
      </c>
      <c r="BB80" s="286">
        <v>58450</v>
      </c>
      <c r="BD80" s="286">
        <v>58383</v>
      </c>
      <c r="BE80" s="286">
        <v>129837</v>
      </c>
      <c r="BF80" s="286">
        <v>26176</v>
      </c>
      <c r="BG80" s="286">
        <v>18179</v>
      </c>
      <c r="BI80" s="286">
        <f>BI78+BI64+BI44</f>
        <v>138618</v>
      </c>
      <c r="BJ80" s="286">
        <f>BJ78+BJ64+BJ44</f>
        <v>367711</v>
      </c>
      <c r="BK80" s="286">
        <f>BK78+BK64+BK44</f>
        <v>147349.64620424755</v>
      </c>
      <c r="BL80" s="286">
        <v>177697.31919192104</v>
      </c>
      <c r="BM80" s="127"/>
      <c r="BN80" s="286">
        <f>BN78+BN64+BN44</f>
        <v>30416.927907710808</v>
      </c>
      <c r="BO80" s="127"/>
      <c r="BP80" s="127"/>
      <c r="BQ80" s="127"/>
      <c r="BR80" s="127"/>
    </row>
    <row r="81" spans="2:70" ht="11.4" customHeight="1" x14ac:dyDescent="0.3">
      <c r="B81" s="262"/>
      <c r="D81" s="315"/>
      <c r="F81" s="315"/>
      <c r="G81" s="315"/>
      <c r="H81" s="315"/>
      <c r="I81" s="315"/>
      <c r="K81" s="315"/>
      <c r="L81" s="315"/>
      <c r="M81" s="315"/>
      <c r="N81" s="315"/>
      <c r="O81" s="237"/>
      <c r="P81" s="315"/>
      <c r="Q81" s="315"/>
      <c r="R81" s="315"/>
      <c r="S81" s="315"/>
      <c r="T81" s="237"/>
      <c r="U81" s="315"/>
      <c r="V81" s="315"/>
      <c r="W81" s="315"/>
      <c r="X81" s="315"/>
      <c r="Z81" s="315"/>
      <c r="AA81" s="315"/>
      <c r="AB81" s="315"/>
      <c r="AC81" s="315"/>
      <c r="AE81" s="315"/>
      <c r="AF81" s="315"/>
      <c r="AG81" s="315"/>
      <c r="AH81" s="315"/>
      <c r="AJ81" s="315"/>
      <c r="AK81" s="315"/>
      <c r="AL81" s="315"/>
      <c r="AM81" s="315"/>
      <c r="AO81" s="315"/>
      <c r="AP81" s="315"/>
      <c r="AQ81" s="315"/>
      <c r="AR81" s="315"/>
      <c r="AT81" s="315"/>
      <c r="AU81" s="315"/>
      <c r="AV81" s="316"/>
      <c r="AW81" s="316"/>
      <c r="AY81" s="315"/>
      <c r="AZ81" s="315"/>
      <c r="BA81" s="316"/>
      <c r="BB81" s="316"/>
      <c r="BD81" s="315"/>
      <c r="BE81" s="315"/>
      <c r="BF81" s="315"/>
      <c r="BG81" s="315"/>
      <c r="BI81" s="315"/>
      <c r="BJ81" s="315"/>
      <c r="BK81" s="315"/>
      <c r="BL81" s="315"/>
      <c r="BM81" s="127"/>
      <c r="BN81" s="315"/>
      <c r="BO81" s="127"/>
      <c r="BP81" s="127"/>
      <c r="BQ81" s="127"/>
      <c r="BR81" s="127"/>
    </row>
    <row r="82" spans="2:70" ht="11.4" customHeight="1" x14ac:dyDescent="0.3">
      <c r="B82" s="242" t="s">
        <v>227</v>
      </c>
      <c r="D82" s="24">
        <v>1026</v>
      </c>
      <c r="F82" s="24">
        <v>3670</v>
      </c>
      <c r="G82" s="24">
        <v>3670</v>
      </c>
      <c r="H82" s="24">
        <v>3670</v>
      </c>
      <c r="I82" s="24">
        <v>3670</v>
      </c>
      <c r="K82" s="24">
        <v>31148</v>
      </c>
      <c r="L82" s="24">
        <v>31148</v>
      </c>
      <c r="M82" s="24">
        <v>31148</v>
      </c>
      <c r="N82" s="24">
        <v>31148</v>
      </c>
      <c r="O82" s="237"/>
      <c r="P82" s="24">
        <f>N85</f>
        <v>48961</v>
      </c>
      <c r="Q82" s="24">
        <f>N85</f>
        <v>48961</v>
      </c>
      <c r="R82" s="24">
        <f>N85</f>
        <v>48961</v>
      </c>
      <c r="S82" s="24">
        <f>N85</f>
        <v>48961</v>
      </c>
      <c r="T82" s="237"/>
      <c r="U82" s="24">
        <f>S85</f>
        <v>45150</v>
      </c>
      <c r="V82" s="24">
        <f>S85</f>
        <v>45150</v>
      </c>
      <c r="W82" s="24">
        <f>U82</f>
        <v>45150</v>
      </c>
      <c r="X82" s="24">
        <f>V82</f>
        <v>45150</v>
      </c>
      <c r="Z82" s="1">
        <f>W85</f>
        <v>30181</v>
      </c>
      <c r="AA82" s="24">
        <f>X85</f>
        <v>46442</v>
      </c>
      <c r="AB82" s="24">
        <f>Z82</f>
        <v>30181</v>
      </c>
      <c r="AC82" s="24">
        <f>AA82</f>
        <v>46442</v>
      </c>
      <c r="AE82" s="24">
        <f>AC85</f>
        <v>66663</v>
      </c>
      <c r="AF82" s="24">
        <f>AE82</f>
        <v>66663</v>
      </c>
      <c r="AG82" s="24">
        <f>AE82</f>
        <v>66663</v>
      </c>
      <c r="AH82" s="24">
        <f>AF82</f>
        <v>66663</v>
      </c>
      <c r="AJ82" s="24">
        <v>73929</v>
      </c>
      <c r="AK82" s="24">
        <v>73929</v>
      </c>
      <c r="AL82" s="24">
        <v>73929</v>
      </c>
      <c r="AM82" s="24">
        <v>73929</v>
      </c>
      <c r="AO82" s="24">
        <v>188255</v>
      </c>
      <c r="AP82" s="24">
        <v>188255</v>
      </c>
      <c r="AQ82" s="24">
        <v>188255</v>
      </c>
      <c r="AR82" s="24">
        <f>AM85</f>
        <v>188255</v>
      </c>
      <c r="AS82" s="127"/>
      <c r="AT82" s="24">
        <v>135364</v>
      </c>
      <c r="AU82" s="24">
        <v>135364</v>
      </c>
      <c r="AV82" s="308">
        <v>135364</v>
      </c>
      <c r="AW82" s="308">
        <v>135364</v>
      </c>
      <c r="AX82" s="127"/>
      <c r="AY82" s="24">
        <v>185429</v>
      </c>
      <c r="AZ82" s="24">
        <v>185429</v>
      </c>
      <c r="BA82" s="308">
        <v>185429</v>
      </c>
      <c r="BB82" s="308">
        <v>185429</v>
      </c>
      <c r="BD82" s="24">
        <v>239456</v>
      </c>
      <c r="BE82" s="24">
        <v>239456</v>
      </c>
      <c r="BF82" s="24">
        <v>239456</v>
      </c>
      <c r="BG82" s="24">
        <v>239456</v>
      </c>
      <c r="BI82" s="24">
        <f>BG85</f>
        <v>258178</v>
      </c>
      <c r="BJ82" s="24">
        <f>BI82</f>
        <v>258178</v>
      </c>
      <c r="BK82" s="24">
        <f>BJ82</f>
        <v>258178</v>
      </c>
      <c r="BL82" s="24">
        <v>258178</v>
      </c>
      <c r="BM82" s="127"/>
      <c r="BN82" s="24">
        <f>BL85</f>
        <v>400543.31919192104</v>
      </c>
      <c r="BO82" s="127"/>
      <c r="BP82" s="127"/>
      <c r="BQ82" s="127"/>
      <c r="BR82" s="127"/>
    </row>
    <row r="83" spans="2:70" ht="11.4" customHeight="1" x14ac:dyDescent="0.3">
      <c r="B83" s="317" t="s">
        <v>228</v>
      </c>
      <c r="D83" s="313"/>
      <c r="F83" s="313"/>
      <c r="G83" s="313"/>
      <c r="H83" s="313"/>
      <c r="I83" s="313"/>
      <c r="K83" s="289"/>
      <c r="L83" s="289"/>
      <c r="M83" s="289"/>
      <c r="N83" s="289"/>
      <c r="O83" s="237"/>
      <c r="P83" s="289"/>
      <c r="Q83" s="289"/>
      <c r="R83" s="289"/>
      <c r="S83" s="289"/>
      <c r="T83" s="237"/>
      <c r="U83" s="289"/>
      <c r="V83" s="289"/>
      <c r="W83" s="289"/>
      <c r="X83" s="289">
        <v>-795</v>
      </c>
      <c r="Z83" s="289">
        <v>-28</v>
      </c>
      <c r="AA83" s="289">
        <v>-51</v>
      </c>
      <c r="AB83" s="289">
        <v>-62</v>
      </c>
      <c r="AC83" s="289">
        <v>-133</v>
      </c>
      <c r="AE83" s="289">
        <v>-28</v>
      </c>
      <c r="AF83" s="289">
        <v>-30</v>
      </c>
      <c r="AG83" s="289">
        <v>-25</v>
      </c>
      <c r="AH83" s="289">
        <v>-22</v>
      </c>
      <c r="AJ83" s="289">
        <v>1231</v>
      </c>
      <c r="AK83" s="289">
        <v>725</v>
      </c>
      <c r="AL83" s="289">
        <v>986</v>
      </c>
      <c r="AM83" s="289">
        <v>756</v>
      </c>
      <c r="AO83" s="289"/>
      <c r="AP83" s="289">
        <v>196</v>
      </c>
      <c r="AQ83" s="289">
        <v>1014</v>
      </c>
      <c r="AR83" s="289">
        <v>993</v>
      </c>
      <c r="AS83" s="127"/>
      <c r="AT83" s="289">
        <v>476</v>
      </c>
      <c r="AU83" s="289">
        <v>1740</v>
      </c>
      <c r="AV83" s="304">
        <v>5551</v>
      </c>
      <c r="AW83" s="304">
        <v>1771</v>
      </c>
      <c r="AX83" s="127"/>
      <c r="AY83" s="289">
        <v>-514</v>
      </c>
      <c r="AZ83" s="48">
        <v>-2200</v>
      </c>
      <c r="BA83" s="304">
        <v>-2039</v>
      </c>
      <c r="BB83" s="244">
        <v>-4423</v>
      </c>
      <c r="BD83" s="48">
        <v>-209</v>
      </c>
      <c r="BE83" s="48">
        <v>127</v>
      </c>
      <c r="BF83" s="48">
        <v>-1534</v>
      </c>
      <c r="BG83" s="48">
        <v>543</v>
      </c>
      <c r="BI83" s="48">
        <v>-1239</v>
      </c>
      <c r="BJ83" s="48">
        <v>-1771</v>
      </c>
      <c r="BK83" s="48">
        <v>-2201</v>
      </c>
      <c r="BL83" s="48">
        <v>-3452</v>
      </c>
      <c r="BM83" s="127"/>
      <c r="BN83" s="48">
        <v>2306.6139800000005</v>
      </c>
      <c r="BO83" s="127"/>
      <c r="BP83" s="127"/>
      <c r="BQ83" s="127"/>
      <c r="BR83" s="127"/>
    </row>
    <row r="84" spans="2:70" ht="11.4" customHeight="1" x14ac:dyDescent="0.3">
      <c r="B84" s="317" t="s">
        <v>247</v>
      </c>
      <c r="D84" s="313"/>
      <c r="F84" s="313"/>
      <c r="G84" s="313"/>
      <c r="H84" s="313"/>
      <c r="I84" s="313"/>
      <c r="K84" s="289"/>
      <c r="L84" s="289"/>
      <c r="M84" s="289"/>
      <c r="N84" s="289"/>
      <c r="O84" s="237"/>
      <c r="P84" s="289"/>
      <c r="Q84" s="289"/>
      <c r="R84" s="289"/>
      <c r="S84" s="289"/>
      <c r="T84" s="237"/>
      <c r="U84" s="289"/>
      <c r="V84" s="289"/>
      <c r="W84" s="289"/>
      <c r="X84" s="289"/>
      <c r="Z84" s="289"/>
      <c r="AA84" s="289"/>
      <c r="AB84" s="289"/>
      <c r="AC84" s="289"/>
      <c r="AE84" s="289"/>
      <c r="AF84" s="289"/>
      <c r="AG84" s="289"/>
      <c r="AH84" s="289"/>
      <c r="AJ84" s="289"/>
      <c r="AK84" s="289"/>
      <c r="AL84" s="289"/>
      <c r="AM84" s="289"/>
      <c r="AO84" s="289"/>
      <c r="AP84" s="289"/>
      <c r="AQ84" s="289"/>
      <c r="AR84" s="289"/>
      <c r="AS84" s="127"/>
      <c r="AT84" s="289"/>
      <c r="AU84" s="289"/>
      <c r="AV84" s="304"/>
      <c r="AW84" s="304"/>
      <c r="AX84" s="127"/>
      <c r="AY84" s="289"/>
      <c r="AZ84" s="48"/>
      <c r="BA84" s="304"/>
      <c r="BB84" s="244"/>
      <c r="BD84" s="48"/>
      <c r="BE84" s="48"/>
      <c r="BF84" s="48"/>
      <c r="BG84" s="48"/>
      <c r="BI84" s="48"/>
      <c r="BJ84" s="48"/>
      <c r="BK84" s="48"/>
      <c r="BL84" s="48">
        <v>-31880</v>
      </c>
      <c r="BM84" s="127"/>
      <c r="BN84" s="48"/>
      <c r="BO84" s="127"/>
      <c r="BP84" s="127"/>
      <c r="BQ84" s="127"/>
      <c r="BR84" s="127"/>
    </row>
    <row r="85" spans="2:70" s="101" customFormat="1" ht="11.4" customHeight="1" x14ac:dyDescent="0.3">
      <c r="B85" s="318" t="s">
        <v>229</v>
      </c>
      <c r="D85" s="141">
        <v>3670</v>
      </c>
      <c r="F85" s="141">
        <v>21339</v>
      </c>
      <c r="G85" s="141">
        <v>13446</v>
      </c>
      <c r="H85" s="141">
        <v>11655</v>
      </c>
      <c r="I85" s="141">
        <v>31148</v>
      </c>
      <c r="K85" s="141">
        <v>29370</v>
      </c>
      <c r="L85" s="141">
        <v>82515</v>
      </c>
      <c r="M85" s="141">
        <v>82551</v>
      </c>
      <c r="N85" s="141">
        <v>48961</v>
      </c>
      <c r="O85" s="255"/>
      <c r="P85" s="11">
        <f>'BS '!P27</f>
        <v>37657</v>
      </c>
      <c r="Q85" s="11">
        <f>'BS '!Q27</f>
        <v>37106</v>
      </c>
      <c r="R85" s="11">
        <f>'BS '!R27</f>
        <v>52706</v>
      </c>
      <c r="S85" s="11">
        <f>'BS '!S27</f>
        <v>45150</v>
      </c>
      <c r="T85" s="255"/>
      <c r="U85" s="11">
        <f>'BS '!V27</f>
        <v>52402</v>
      </c>
      <c r="V85" s="11">
        <f>'BS '!W27</f>
        <v>48324</v>
      </c>
      <c r="W85" s="11">
        <f>'BS '!X27</f>
        <v>30181</v>
      </c>
      <c r="X85" s="11">
        <f>'BS '!Y27</f>
        <v>46442</v>
      </c>
      <c r="Z85" s="11">
        <f>'BS '!AB27</f>
        <v>59509</v>
      </c>
      <c r="AA85" s="141">
        <f>'BS '!AC27</f>
        <v>74863</v>
      </c>
      <c r="AB85" s="141">
        <f>'BS '!AD27</f>
        <v>57500</v>
      </c>
      <c r="AC85" s="141">
        <f>'BS '!AE27</f>
        <v>66663</v>
      </c>
      <c r="AE85" s="141">
        <f>'BS '!AG27</f>
        <v>57547.051899999999</v>
      </c>
      <c r="AF85" s="141">
        <f>'BS '!AH27</f>
        <v>54255</v>
      </c>
      <c r="AG85" s="141">
        <f>'BS '!AI27</f>
        <v>77728</v>
      </c>
      <c r="AH85" s="141">
        <f>'BS '!AJ27</f>
        <v>73929</v>
      </c>
      <c r="AJ85" s="141">
        <v>100024</v>
      </c>
      <c r="AK85" s="141">
        <v>121421</v>
      </c>
      <c r="AL85" s="141">
        <v>151346</v>
      </c>
      <c r="AM85" s="141">
        <v>188255</v>
      </c>
      <c r="AO85" s="141">
        <v>249047</v>
      </c>
      <c r="AP85" s="141">
        <v>114667</v>
      </c>
      <c r="AQ85" s="141">
        <v>111203.52521000001</v>
      </c>
      <c r="AR85" s="141">
        <v>135364</v>
      </c>
      <c r="AS85" s="127"/>
      <c r="AT85" s="141">
        <v>182482</v>
      </c>
      <c r="AU85" s="141">
        <v>249102</v>
      </c>
      <c r="AV85" s="319">
        <v>218441</v>
      </c>
      <c r="AW85" s="319">
        <v>185429</v>
      </c>
      <c r="AX85" s="127"/>
      <c r="AY85" s="141">
        <v>231384</v>
      </c>
      <c r="AZ85" s="141">
        <v>308119</v>
      </c>
      <c r="BA85" s="319">
        <v>245758</v>
      </c>
      <c r="BB85" s="319">
        <v>239456</v>
      </c>
      <c r="BD85" s="141">
        <v>297630</v>
      </c>
      <c r="BE85" s="141">
        <v>369420</v>
      </c>
      <c r="BF85" s="141">
        <v>264098</v>
      </c>
      <c r="BG85" s="141">
        <v>258178</v>
      </c>
      <c r="BH85" s="22"/>
      <c r="BI85" s="141">
        <f>SUM(BI82:BI83,BI80)</f>
        <v>395557</v>
      </c>
      <c r="BJ85" s="141">
        <f>SUM(BJ82:BJ83,BJ80)</f>
        <v>624118</v>
      </c>
      <c r="BK85" s="141">
        <f>SUM(BK82:BK83,BK80)</f>
        <v>403326.64620424755</v>
      </c>
      <c r="BL85" s="141">
        <v>400543.31919192104</v>
      </c>
      <c r="BM85" s="127"/>
      <c r="BN85" s="141">
        <f>SUM(BN82:BN84,BN80)</f>
        <v>433266.86107963184</v>
      </c>
      <c r="BO85" s="127"/>
      <c r="BP85" s="127"/>
      <c r="BQ85" s="127"/>
      <c r="BR85" s="127"/>
    </row>
    <row r="86" spans="2:70" ht="14.4" x14ac:dyDescent="0.3">
      <c r="M86" s="26"/>
      <c r="N86" s="26"/>
      <c r="O86" s="237"/>
      <c r="R86" s="26"/>
      <c r="S86" s="26"/>
      <c r="T86" s="237"/>
      <c r="U86" s="26"/>
      <c r="V86" s="26"/>
      <c r="W86" s="26"/>
      <c r="X86" s="26"/>
      <c r="Z86" s="26"/>
      <c r="AA86" s="26"/>
      <c r="AB86" s="26"/>
      <c r="AC86" s="26"/>
      <c r="AE86" s="26"/>
      <c r="AF86" s="26"/>
      <c r="AG86" s="26"/>
      <c r="AH86" s="26"/>
      <c r="AJ86" s="26"/>
      <c r="AK86" s="26"/>
      <c r="AL86" s="26"/>
      <c r="AM86" s="26"/>
      <c r="AO86" s="26"/>
      <c r="AP86" s="26"/>
      <c r="AQ86" s="26"/>
      <c r="AR86" s="26"/>
      <c r="BE86" s="180"/>
    </row>
    <row r="87" spans="2:70" ht="14.4" x14ac:dyDescent="0.3">
      <c r="O87" s="237"/>
      <c r="T87" s="237"/>
      <c r="AR87" s="26"/>
      <c r="BD87" s="180"/>
      <c r="BE87" s="180"/>
      <c r="BL87" s="26"/>
    </row>
    <row r="88" spans="2:70" ht="14.4" x14ac:dyDescent="0.3">
      <c r="N88" s="26"/>
      <c r="O88" s="237"/>
      <c r="P88" s="26"/>
      <c r="Q88" s="26"/>
      <c r="R88" s="26"/>
      <c r="S88" s="26"/>
      <c r="T88" s="237"/>
      <c r="BD88" s="180"/>
      <c r="BE88" s="180"/>
    </row>
    <row r="89" spans="2:70" ht="14.4" x14ac:dyDescent="0.3">
      <c r="O89" s="237"/>
      <c r="T89" s="237"/>
      <c r="BD89" s="180"/>
      <c r="BE89" s="180"/>
    </row>
    <row r="90" spans="2:70" ht="14.4" x14ac:dyDescent="0.3">
      <c r="O90" s="237"/>
      <c r="T90" s="237"/>
      <c r="BD90" s="180"/>
      <c r="BE90" s="180"/>
    </row>
    <row r="91" spans="2:70" ht="14.4" x14ac:dyDescent="0.3">
      <c r="O91" s="237"/>
      <c r="T91" s="237"/>
      <c r="BD91" s="180"/>
      <c r="BE91" s="180"/>
    </row>
    <row r="92" spans="2:70" ht="14.4" x14ac:dyDescent="0.3">
      <c r="O92" s="237"/>
      <c r="T92" s="237"/>
      <c r="BD92" s="180"/>
      <c r="BE92" s="180"/>
    </row>
    <row r="93" spans="2:70" ht="14.4" x14ac:dyDescent="0.3">
      <c r="O93" s="237"/>
      <c r="T93" s="237"/>
      <c r="BD93" s="180"/>
      <c r="BE93" s="180"/>
    </row>
    <row r="94" spans="2:70" ht="14.4" x14ac:dyDescent="0.3">
      <c r="O94" s="131"/>
      <c r="T94" s="131"/>
      <c r="BD94" s="180"/>
      <c r="BE94" s="180"/>
    </row>
    <row r="95" spans="2:70" ht="14.4" x14ac:dyDescent="0.3">
      <c r="O95" s="237"/>
      <c r="T95" s="237"/>
      <c r="BD95" s="180"/>
      <c r="BE95" s="180"/>
    </row>
    <row r="96" spans="2:70" ht="14.4" x14ac:dyDescent="0.3">
      <c r="O96" s="241"/>
      <c r="T96" s="241"/>
      <c r="BD96" s="180"/>
      <c r="BE96" s="180"/>
    </row>
    <row r="97" spans="15:57" ht="14.4" x14ac:dyDescent="0.3">
      <c r="O97" s="277"/>
      <c r="T97" s="277"/>
      <c r="BD97" s="180"/>
      <c r="BE97" s="180"/>
    </row>
    <row r="98" spans="15:57" ht="14.4" x14ac:dyDescent="0.3">
      <c r="O98" s="263"/>
      <c r="T98" s="263"/>
      <c r="BD98" s="180"/>
      <c r="BE98" s="180"/>
    </row>
    <row r="99" spans="15:57" ht="14.4" x14ac:dyDescent="0.3">
      <c r="O99" s="237"/>
      <c r="T99" s="237"/>
      <c r="BD99" s="180"/>
      <c r="BE99" s="180"/>
    </row>
    <row r="100" spans="15:57" x14ac:dyDescent="0.25">
      <c r="O100" s="237"/>
      <c r="T100" s="237"/>
    </row>
    <row r="101" spans="15:57" x14ac:dyDescent="0.25">
      <c r="O101" s="237"/>
      <c r="T101" s="237"/>
    </row>
    <row r="102" spans="15:57" x14ac:dyDescent="0.25">
      <c r="O102" s="237"/>
      <c r="T102" s="237"/>
    </row>
    <row r="103" spans="15:57" x14ac:dyDescent="0.25">
      <c r="O103" s="237"/>
      <c r="T103" s="237"/>
    </row>
    <row r="104" spans="15:57" x14ac:dyDescent="0.25">
      <c r="O104" s="237"/>
      <c r="T104" s="237"/>
    </row>
    <row r="105" spans="15:57" x14ac:dyDescent="0.25">
      <c r="O105" s="237"/>
      <c r="T105" s="237"/>
    </row>
    <row r="106" spans="15:57" x14ac:dyDescent="0.25">
      <c r="O106" s="237"/>
      <c r="T106" s="237"/>
    </row>
    <row r="107" spans="15:57" x14ac:dyDescent="0.25">
      <c r="O107" s="237"/>
      <c r="T107" s="237"/>
    </row>
    <row r="108" spans="15:57" x14ac:dyDescent="0.25">
      <c r="O108" s="237"/>
      <c r="T108" s="237"/>
    </row>
    <row r="109" spans="15:57" x14ac:dyDescent="0.25">
      <c r="O109" s="237"/>
      <c r="T109" s="237"/>
    </row>
    <row r="110" spans="15:57" x14ac:dyDescent="0.25">
      <c r="O110" s="237"/>
      <c r="T110" s="237"/>
    </row>
    <row r="111" spans="15:57" x14ac:dyDescent="0.25">
      <c r="O111" s="237"/>
      <c r="T111" s="237"/>
    </row>
    <row r="112" spans="15:57" x14ac:dyDescent="0.25">
      <c r="O112" s="237"/>
      <c r="T112" s="237"/>
    </row>
    <row r="113" spans="15:20" x14ac:dyDescent="0.25">
      <c r="O113" s="237"/>
      <c r="T113" s="237"/>
    </row>
    <row r="114" spans="15:20" x14ac:dyDescent="0.25">
      <c r="O114" s="237"/>
      <c r="T114" s="237"/>
    </row>
    <row r="115" spans="15:20" x14ac:dyDescent="0.25">
      <c r="O115" s="237"/>
      <c r="T115" s="237"/>
    </row>
    <row r="116" spans="15:20" x14ac:dyDescent="0.25">
      <c r="O116" s="237"/>
      <c r="T116" s="237"/>
    </row>
    <row r="117" spans="15:20" x14ac:dyDescent="0.25">
      <c r="O117" s="237"/>
      <c r="T117" s="237"/>
    </row>
    <row r="118" spans="15:20" x14ac:dyDescent="0.25">
      <c r="O118" s="237"/>
      <c r="T118" s="237"/>
    </row>
    <row r="119" spans="15:20" x14ac:dyDescent="0.25">
      <c r="O119" s="237"/>
      <c r="T119" s="237"/>
    </row>
    <row r="120" spans="15:20" x14ac:dyDescent="0.25">
      <c r="O120" s="237"/>
      <c r="T120" s="237"/>
    </row>
    <row r="121" spans="15:20" x14ac:dyDescent="0.25">
      <c r="O121" s="237"/>
      <c r="T121" s="237"/>
    </row>
  </sheetData>
  <mergeCells count="9">
    <mergeCell ref="BN6:BQ6"/>
    <mergeCell ref="BI6:BL6"/>
    <mergeCell ref="BD6:BG6"/>
    <mergeCell ref="Z6:AC6"/>
    <mergeCell ref="AE6:AH6"/>
    <mergeCell ref="AJ6:AM6"/>
    <mergeCell ref="AO6:AR6"/>
    <mergeCell ref="AT6:AW6"/>
    <mergeCell ref="AY6:BB6"/>
  </mergeCells>
  <pageMargins left="0.70866141732283472" right="0.70866141732283472" top="0.74803149606299213" bottom="0.74803149606299213" header="0.31496062992125984" footer="0.31496062992125984"/>
  <pageSetup paperSize="9" scale="1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2B5D8-0846-494C-AB7A-A5E9E603F1C4}">
  <sheetPr>
    <tabColor theme="4" tint="-0.499984740745262"/>
    <pageSetUpPr fitToPage="1"/>
  </sheetPr>
  <dimension ref="A1:BT123"/>
  <sheetViews>
    <sheetView showGridLines="0" workbookViewId="0">
      <pane xSplit="24" ySplit="8" topLeftCell="AV63" activePane="bottomRight" state="frozen"/>
      <selection pane="topRight" activeCell="Y1" sqref="Y1"/>
      <selection pane="bottomLeft" activeCell="A9" sqref="A9"/>
      <selection pane="bottomRight" activeCell="AZ37" sqref="AZ37"/>
    </sheetView>
  </sheetViews>
  <sheetFormatPr defaultColWidth="0" defaultRowHeight="12" outlineLevelCol="1" x14ac:dyDescent="0.25"/>
  <cols>
    <col min="1" max="1" width="2.5546875" style="321" customWidth="1"/>
    <col min="2" max="2" width="56.109375" style="321" customWidth="1"/>
    <col min="3" max="3" width="0.88671875" style="321" customWidth="1"/>
    <col min="4" max="4" width="9.109375" style="321" hidden="1" customWidth="1" outlineLevel="1"/>
    <col min="5" max="5" width="0.88671875" style="321" hidden="1" customWidth="1" outlineLevel="1"/>
    <col min="6" max="9" width="9.109375" style="321" hidden="1" customWidth="1" outlineLevel="1"/>
    <col min="10" max="10" width="0.88671875" style="321" hidden="1" customWidth="1" outlineLevel="1"/>
    <col min="11" max="14" width="9.109375" style="321" hidden="1" customWidth="1" outlineLevel="1"/>
    <col min="15" max="15" width="0.88671875" style="321" hidden="1" customWidth="1" outlineLevel="1"/>
    <col min="16" max="19" width="9.109375" style="321" hidden="1" customWidth="1" outlineLevel="1"/>
    <col min="20" max="20" width="0.88671875" style="321" hidden="1" customWidth="1" outlineLevel="1"/>
    <col min="21" max="24" width="9.109375" style="321" hidden="1" customWidth="1" outlineLevel="1"/>
    <col min="25" max="25" width="2.5546875" style="321" customWidth="1" collapsed="1"/>
    <col min="26" max="29" width="9.109375" style="321" customWidth="1"/>
    <col min="30" max="30" width="0.88671875" style="321" customWidth="1"/>
    <col min="31" max="34" width="9.109375" style="321" customWidth="1"/>
    <col min="35" max="35" width="0.88671875" style="321" customWidth="1"/>
    <col min="36" max="39" width="9.109375" style="321" customWidth="1"/>
    <col min="40" max="40" width="0.88671875" style="321" customWidth="1"/>
    <col min="41" max="44" width="9.109375" style="321" customWidth="1"/>
    <col min="45" max="45" width="0.88671875" style="321" customWidth="1"/>
    <col min="46" max="46" width="8.88671875" style="321" customWidth="1"/>
    <col min="47" max="47" width="9.44140625" style="321" customWidth="1"/>
    <col min="48" max="48" width="8.88671875" style="321" customWidth="1"/>
    <col min="49" max="49" width="8.6640625" style="321" customWidth="1"/>
    <col min="50" max="50" width="0.88671875" style="321" customWidth="1"/>
    <col min="51" max="51" width="8.88671875" style="321" customWidth="1"/>
    <col min="52" max="52" width="9.44140625" style="321" customWidth="1"/>
    <col min="53" max="53" width="8.88671875" style="321" customWidth="1"/>
    <col min="54" max="54" width="8.33203125" style="321" customWidth="1"/>
    <col min="55" max="55" width="2.6640625" style="321" customWidth="1"/>
    <col min="56" max="56" width="8.109375" style="321" customWidth="1"/>
    <col min="57" max="57" width="8.88671875" style="321" customWidth="1"/>
    <col min="58" max="58" width="7.44140625" style="321" customWidth="1"/>
    <col min="59" max="59" width="8.88671875" style="321" customWidth="1"/>
    <col min="60" max="60" width="2.5546875" style="321" customWidth="1"/>
    <col min="61" max="64" width="8.88671875" style="321" customWidth="1"/>
    <col min="65" max="65" width="2.5546875" style="321" customWidth="1"/>
    <col min="66" max="66" width="9.33203125" style="22" customWidth="1"/>
    <col min="67" max="69" width="9.33203125" style="22" hidden="1" customWidth="1" outlineLevel="1"/>
    <col min="70" max="70" width="2.5546875" style="321" customWidth="1" collapsed="1"/>
    <col min="71" max="16384" width="8.88671875" style="321" hidden="1"/>
  </cols>
  <sheetData>
    <row r="1" spans="1:69" x14ac:dyDescent="0.25">
      <c r="B1" s="322"/>
      <c r="C1" s="322"/>
      <c r="D1" s="323"/>
      <c r="E1" s="323"/>
      <c r="F1" s="324"/>
      <c r="G1" s="323"/>
      <c r="H1" s="323"/>
      <c r="I1" s="323"/>
      <c r="J1" s="323"/>
      <c r="K1" s="323"/>
      <c r="L1" s="323"/>
      <c r="N1" s="323"/>
      <c r="O1" s="323"/>
      <c r="P1" s="323"/>
      <c r="Q1" s="323"/>
      <c r="R1" s="323"/>
      <c r="S1" s="324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X1" s="323"/>
      <c r="AY1" s="323"/>
      <c r="AZ1" s="323"/>
    </row>
    <row r="2" spans="1:69" x14ac:dyDescent="0.25">
      <c r="C2" s="322"/>
      <c r="D2" s="323"/>
      <c r="E2" s="323"/>
      <c r="F2" s="324"/>
      <c r="G2" s="323"/>
      <c r="H2" s="323"/>
      <c r="I2" s="323"/>
      <c r="J2" s="323"/>
      <c r="K2" s="323"/>
      <c r="L2" s="323"/>
      <c r="N2" s="323"/>
      <c r="O2" s="323"/>
      <c r="P2" s="323"/>
      <c r="Q2" s="323"/>
      <c r="R2" s="323"/>
      <c r="S2" s="324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X2" s="323"/>
      <c r="AY2" s="323"/>
      <c r="AZ2" s="323"/>
    </row>
    <row r="3" spans="1:69" x14ac:dyDescent="0.25">
      <c r="D3" s="325"/>
      <c r="E3" s="323"/>
      <c r="F3" s="324"/>
      <c r="G3" s="325"/>
      <c r="H3" s="325"/>
      <c r="I3" s="326"/>
      <c r="J3" s="323"/>
      <c r="K3" s="325"/>
      <c r="L3" s="325"/>
      <c r="N3" s="325"/>
      <c r="O3" s="324"/>
      <c r="P3" s="325"/>
      <c r="Q3" s="325"/>
      <c r="R3" s="325"/>
      <c r="S3" s="324"/>
      <c r="T3" s="324"/>
      <c r="U3" s="325"/>
      <c r="V3" s="325"/>
      <c r="W3" s="325"/>
      <c r="X3" s="325"/>
      <c r="Y3" s="324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X3" s="325"/>
      <c r="AY3" s="325"/>
      <c r="AZ3" s="325"/>
    </row>
    <row r="4" spans="1:69" x14ac:dyDescent="0.25">
      <c r="B4" s="327" t="s">
        <v>0</v>
      </c>
      <c r="C4" s="322"/>
      <c r="D4" s="323"/>
      <c r="E4" s="323"/>
      <c r="F4" s="324"/>
      <c r="G4" s="323"/>
      <c r="H4" s="323"/>
      <c r="I4" s="323"/>
      <c r="J4" s="323"/>
      <c r="K4" s="323"/>
      <c r="L4" s="323"/>
      <c r="N4" s="323"/>
      <c r="O4" s="323"/>
      <c r="P4" s="323"/>
      <c r="Q4" s="323"/>
      <c r="R4" s="323"/>
      <c r="S4" s="324"/>
      <c r="T4" s="323"/>
      <c r="U4" s="328"/>
      <c r="V4" s="328"/>
      <c r="W4" s="328"/>
      <c r="X4" s="328"/>
      <c r="Y4" s="323"/>
      <c r="AI4" s="328"/>
      <c r="AN4" s="328"/>
      <c r="AS4" s="329"/>
      <c r="AT4" s="329"/>
      <c r="AU4" s="323"/>
      <c r="AX4" s="329"/>
      <c r="AY4" s="329"/>
      <c r="AZ4" s="323"/>
    </row>
    <row r="5" spans="1:69" ht="14.4" x14ac:dyDescent="0.3">
      <c r="B5" s="330" t="s">
        <v>230</v>
      </c>
      <c r="C5" s="322"/>
      <c r="D5" s="325"/>
      <c r="E5" s="322"/>
      <c r="F5" s="324"/>
      <c r="G5" s="325"/>
      <c r="H5" s="325"/>
      <c r="I5" s="326"/>
      <c r="J5" s="323"/>
      <c r="K5" s="325"/>
      <c r="L5" s="325"/>
      <c r="N5" s="325"/>
      <c r="O5" s="324"/>
      <c r="P5" s="325"/>
      <c r="Q5" s="325"/>
      <c r="R5" s="325"/>
      <c r="S5" s="324"/>
      <c r="T5" s="324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X5" s="325"/>
      <c r="AY5" s="325"/>
      <c r="AZ5" s="325"/>
    </row>
    <row r="6" spans="1:69" ht="24.6" customHeight="1" x14ac:dyDescent="0.25">
      <c r="B6" s="13"/>
      <c r="C6" s="322"/>
      <c r="D6" s="2"/>
      <c r="E6" s="331"/>
      <c r="F6" s="2"/>
      <c r="G6" s="2"/>
      <c r="H6" s="2"/>
      <c r="I6" s="2"/>
      <c r="J6" s="331"/>
      <c r="K6" s="2"/>
      <c r="L6" s="2"/>
      <c r="M6" s="2"/>
      <c r="N6" s="2"/>
      <c r="O6" s="332"/>
      <c r="P6" s="2"/>
      <c r="Q6" s="2"/>
      <c r="R6" s="2"/>
      <c r="S6" s="2"/>
      <c r="T6" s="332"/>
      <c r="U6" s="2"/>
      <c r="V6" s="2"/>
      <c r="W6" s="2"/>
      <c r="X6" s="2"/>
      <c r="Y6" s="331"/>
      <c r="Z6" s="472" t="s">
        <v>150</v>
      </c>
      <c r="AA6" s="472"/>
      <c r="AB6" s="472"/>
      <c r="AC6" s="472"/>
      <c r="AD6" s="331"/>
      <c r="AE6" s="472" t="s">
        <v>151</v>
      </c>
      <c r="AF6" s="472"/>
      <c r="AG6" s="472"/>
      <c r="AH6" s="472"/>
      <c r="AI6" s="331"/>
      <c r="AJ6" s="472" t="s">
        <v>151</v>
      </c>
      <c r="AK6" s="472"/>
      <c r="AL6" s="472"/>
      <c r="AM6" s="472"/>
      <c r="AN6" s="331"/>
      <c r="AO6" s="472" t="s">
        <v>151</v>
      </c>
      <c r="AP6" s="472"/>
      <c r="AQ6" s="472"/>
      <c r="AR6" s="472"/>
      <c r="AT6" s="472" t="s">
        <v>151</v>
      </c>
      <c r="AU6" s="472"/>
      <c r="AV6" s="472"/>
      <c r="AW6" s="472"/>
      <c r="AY6" s="472" t="s">
        <v>151</v>
      </c>
      <c r="AZ6" s="472"/>
      <c r="BA6" s="472"/>
      <c r="BB6" s="472"/>
      <c r="BD6" s="472" t="s">
        <v>152</v>
      </c>
      <c r="BE6" s="472"/>
      <c r="BF6" s="472"/>
      <c r="BG6" s="472"/>
      <c r="BI6" s="472" t="s">
        <v>151</v>
      </c>
      <c r="BJ6" s="472"/>
      <c r="BK6" s="472"/>
      <c r="BL6" s="472"/>
      <c r="BN6" s="473" t="s">
        <v>151</v>
      </c>
      <c r="BO6" s="473"/>
      <c r="BP6" s="473"/>
      <c r="BQ6" s="473"/>
    </row>
    <row r="7" spans="1:69" ht="13.8" x14ac:dyDescent="0.25">
      <c r="B7" s="3" t="s">
        <v>5</v>
      </c>
      <c r="C7" s="322"/>
      <c r="D7" s="16">
        <v>2013</v>
      </c>
      <c r="F7" s="7" t="s">
        <v>153</v>
      </c>
      <c r="G7" s="7" t="s">
        <v>231</v>
      </c>
      <c r="H7" s="7" t="s">
        <v>155</v>
      </c>
      <c r="I7" s="7" t="s">
        <v>232</v>
      </c>
      <c r="K7" s="7" t="s">
        <v>156</v>
      </c>
      <c r="L7" s="7" t="s">
        <v>233</v>
      </c>
      <c r="M7" s="7" t="s">
        <v>158</v>
      </c>
      <c r="N7" s="7" t="s">
        <v>234</v>
      </c>
      <c r="O7" s="323"/>
      <c r="P7" s="7" t="s">
        <v>159</v>
      </c>
      <c r="Q7" s="7" t="s">
        <v>235</v>
      </c>
      <c r="R7" s="7" t="s">
        <v>161</v>
      </c>
      <c r="S7" s="7" t="s">
        <v>236</v>
      </c>
      <c r="T7" s="323"/>
      <c r="U7" s="7" t="s">
        <v>162</v>
      </c>
      <c r="V7" s="7" t="s">
        <v>237</v>
      </c>
      <c r="W7" s="7" t="s">
        <v>164</v>
      </c>
      <c r="X7" s="7" t="s">
        <v>238</v>
      </c>
      <c r="Z7" s="20" t="s">
        <v>165</v>
      </c>
      <c r="AA7" s="20" t="s">
        <v>239</v>
      </c>
      <c r="AB7" s="20" t="s">
        <v>167</v>
      </c>
      <c r="AC7" s="16" t="s">
        <v>240</v>
      </c>
      <c r="AE7" s="20" t="s">
        <v>168</v>
      </c>
      <c r="AF7" s="20" t="s">
        <v>241</v>
      </c>
      <c r="AG7" s="20" t="s">
        <v>170</v>
      </c>
      <c r="AH7" s="12" t="s">
        <v>242</v>
      </c>
      <c r="AJ7" s="20" t="s">
        <v>171</v>
      </c>
      <c r="AK7" s="20" t="s">
        <v>243</v>
      </c>
      <c r="AL7" s="20" t="s">
        <v>173</v>
      </c>
      <c r="AM7" s="12" t="s">
        <v>244</v>
      </c>
      <c r="AO7" s="20" t="s">
        <v>6</v>
      </c>
      <c r="AP7" s="20" t="s">
        <v>7</v>
      </c>
      <c r="AQ7" s="20" t="s">
        <v>8</v>
      </c>
      <c r="AR7" s="12" t="s">
        <v>9</v>
      </c>
      <c r="AT7" s="20" t="s">
        <v>10</v>
      </c>
      <c r="AU7" s="20" t="s">
        <v>11</v>
      </c>
      <c r="AV7" s="20" t="s">
        <v>12</v>
      </c>
      <c r="AW7" s="20" t="s">
        <v>13</v>
      </c>
      <c r="AY7" s="20" t="s">
        <v>14</v>
      </c>
      <c r="AZ7" s="20" t="s">
        <v>15</v>
      </c>
      <c r="BA7" s="20" t="s">
        <v>16</v>
      </c>
      <c r="BB7" s="20" t="s">
        <v>17</v>
      </c>
      <c r="BD7" s="20" t="s">
        <v>18</v>
      </c>
      <c r="BE7" s="20" t="s">
        <v>19</v>
      </c>
      <c r="BF7" s="20" t="s">
        <v>20</v>
      </c>
      <c r="BG7" s="280" t="s">
        <v>21</v>
      </c>
      <c r="BI7" s="7" t="s">
        <v>22</v>
      </c>
      <c r="BJ7" s="4" t="s">
        <v>23</v>
      </c>
      <c r="BK7" s="7" t="s">
        <v>24</v>
      </c>
      <c r="BL7" s="390" t="s">
        <v>246</v>
      </c>
      <c r="BN7" s="434" t="s">
        <v>263</v>
      </c>
      <c r="BO7" s="447" t="s">
        <v>267</v>
      </c>
      <c r="BP7" s="447" t="s">
        <v>265</v>
      </c>
      <c r="BQ7" s="435">
        <v>2026</v>
      </c>
    </row>
    <row r="8" spans="1:69" x14ac:dyDescent="0.25">
      <c r="B8" s="17"/>
      <c r="C8" s="322"/>
      <c r="D8" s="4" t="s">
        <v>26</v>
      </c>
      <c r="F8" s="4"/>
      <c r="G8" s="4" t="s">
        <v>25</v>
      </c>
      <c r="H8" s="4"/>
      <c r="I8" s="4" t="s">
        <v>26</v>
      </c>
      <c r="K8" s="4"/>
      <c r="L8" s="4" t="s">
        <v>25</v>
      </c>
      <c r="M8" s="4"/>
      <c r="N8" s="4" t="s">
        <v>26</v>
      </c>
      <c r="O8" s="324"/>
      <c r="P8" s="4"/>
      <c r="Q8" s="4" t="s">
        <v>25</v>
      </c>
      <c r="R8" s="4"/>
      <c r="S8" s="4" t="s">
        <v>26</v>
      </c>
      <c r="T8" s="324"/>
      <c r="U8" s="4"/>
      <c r="V8" s="4" t="s">
        <v>25</v>
      </c>
      <c r="W8" s="4"/>
      <c r="X8" s="4" t="s">
        <v>26</v>
      </c>
      <c r="Z8" s="17"/>
      <c r="AA8" s="18" t="s">
        <v>25</v>
      </c>
      <c r="AB8" s="17"/>
      <c r="AC8" s="4" t="s">
        <v>26</v>
      </c>
      <c r="AE8" s="4"/>
      <c r="AF8" s="4" t="s">
        <v>25</v>
      </c>
      <c r="AG8" s="4"/>
      <c r="AH8" s="4" t="s">
        <v>26</v>
      </c>
      <c r="AJ8" s="4"/>
      <c r="AK8" s="4" t="s">
        <v>25</v>
      </c>
      <c r="AL8" s="4"/>
      <c r="AM8" s="4" t="s">
        <v>26</v>
      </c>
      <c r="AO8" s="4"/>
      <c r="AP8" s="4" t="s">
        <v>25</v>
      </c>
      <c r="AQ8" s="4"/>
      <c r="AR8" s="4" t="s">
        <v>26</v>
      </c>
      <c r="AT8" s="4"/>
      <c r="AU8" s="4" t="s">
        <v>25</v>
      </c>
      <c r="AV8" s="4"/>
      <c r="AW8" s="4" t="s">
        <v>26</v>
      </c>
      <c r="AY8" s="4"/>
      <c r="AZ8" s="4" t="s">
        <v>25</v>
      </c>
      <c r="BA8" s="4"/>
      <c r="BB8" s="4" t="s">
        <v>26</v>
      </c>
      <c r="BD8" s="4"/>
      <c r="BE8" s="4" t="s">
        <v>25</v>
      </c>
      <c r="BF8" s="4"/>
      <c r="BG8" s="175" t="s">
        <v>26</v>
      </c>
      <c r="BI8" s="4"/>
      <c r="BJ8" s="4" t="s">
        <v>25</v>
      </c>
      <c r="BK8" s="4"/>
      <c r="BL8" s="175" t="s">
        <v>26</v>
      </c>
      <c r="BN8" s="447"/>
      <c r="BO8" s="447" t="s">
        <v>25</v>
      </c>
      <c r="BP8" s="447"/>
      <c r="BQ8" s="447"/>
    </row>
    <row r="9" spans="1:69" ht="11.4" customHeight="1" x14ac:dyDescent="0.25">
      <c r="A9" s="322"/>
      <c r="B9" s="322"/>
      <c r="C9" s="322"/>
      <c r="E9" s="323"/>
      <c r="J9" s="323"/>
      <c r="O9" s="324"/>
      <c r="T9" s="324"/>
      <c r="Y9" s="324"/>
    </row>
    <row r="10" spans="1:69" ht="11.4" customHeight="1" x14ac:dyDescent="0.25">
      <c r="B10" s="281" t="s">
        <v>174</v>
      </c>
      <c r="C10" s="322"/>
      <c r="D10" s="333"/>
      <c r="E10" s="323"/>
      <c r="F10" s="333"/>
      <c r="G10" s="333"/>
      <c r="H10" s="333"/>
      <c r="I10" s="333"/>
      <c r="J10" s="323"/>
      <c r="K10" s="333"/>
      <c r="L10" s="333"/>
      <c r="M10" s="333"/>
      <c r="N10" s="333"/>
      <c r="O10" s="324"/>
      <c r="P10" s="333"/>
      <c r="Q10" s="333"/>
      <c r="R10" s="333"/>
      <c r="S10" s="333"/>
      <c r="T10" s="324"/>
      <c r="U10" s="333"/>
      <c r="V10" s="333"/>
      <c r="W10" s="333"/>
      <c r="X10" s="333"/>
      <c r="Y10" s="324"/>
      <c r="Z10" s="333"/>
      <c r="AA10" s="333"/>
      <c r="AB10" s="333"/>
      <c r="AC10" s="333"/>
      <c r="AE10" s="333"/>
      <c r="AF10" s="333"/>
      <c r="AG10" s="333"/>
      <c r="AH10" s="333"/>
      <c r="AJ10" s="333"/>
      <c r="AK10" s="333"/>
      <c r="AL10" s="333"/>
      <c r="AM10" s="333"/>
      <c r="AO10" s="333"/>
      <c r="AP10" s="333"/>
      <c r="AQ10" s="333"/>
      <c r="AR10" s="333"/>
    </row>
    <row r="11" spans="1:69" ht="11.4" customHeight="1" x14ac:dyDescent="0.3">
      <c r="B11" s="320" t="s">
        <v>62</v>
      </c>
      <c r="C11" s="322"/>
      <c r="D11" s="334">
        <v>1817</v>
      </c>
      <c r="E11" s="335"/>
      <c r="F11" s="334">
        <v>-3497</v>
      </c>
      <c r="G11" s="334">
        <v>3458</v>
      </c>
      <c r="H11" s="334">
        <v>1254</v>
      </c>
      <c r="I11" s="334">
        <v>5440</v>
      </c>
      <c r="J11" s="335"/>
      <c r="K11" s="334">
        <v>44</v>
      </c>
      <c r="L11" s="334">
        <v>13406</v>
      </c>
      <c r="M11" s="334">
        <v>-924</v>
      </c>
      <c r="N11" s="334">
        <v>2874</v>
      </c>
      <c r="O11" s="336"/>
      <c r="P11" s="334">
        <v>10560</v>
      </c>
      <c r="Q11" s="334">
        <v>16936</v>
      </c>
      <c r="R11" s="334">
        <v>12758</v>
      </c>
      <c r="S11" s="334">
        <v>-24854</v>
      </c>
      <c r="T11" s="336"/>
      <c r="U11" s="334">
        <v>4241</v>
      </c>
      <c r="V11" s="334">
        <v>17665</v>
      </c>
      <c r="W11" s="334">
        <v>17601</v>
      </c>
      <c r="X11" s="334">
        <v>14782</v>
      </c>
      <c r="Y11" s="335"/>
      <c r="Z11" s="334">
        <v>12491</v>
      </c>
      <c r="AA11" s="334">
        <v>25016</v>
      </c>
      <c r="AB11" s="334">
        <v>27604</v>
      </c>
      <c r="AC11" s="334">
        <v>28327</v>
      </c>
      <c r="AD11" s="335"/>
      <c r="AE11" s="334">
        <v>19811</v>
      </c>
      <c r="AF11" s="334">
        <v>15385</v>
      </c>
      <c r="AG11" s="334">
        <v>27670</v>
      </c>
      <c r="AH11" s="334">
        <v>35987</v>
      </c>
      <c r="AI11" s="335"/>
      <c r="AJ11" s="334">
        <v>9875</v>
      </c>
      <c r="AK11" s="334">
        <v>10788</v>
      </c>
      <c r="AL11" s="334">
        <v>32083</v>
      </c>
      <c r="AM11" s="334">
        <v>38653</v>
      </c>
      <c r="AN11" s="335"/>
      <c r="AO11" s="334">
        <v>35097</v>
      </c>
      <c r="AP11" s="334">
        <v>53474</v>
      </c>
      <c r="AQ11" s="334">
        <v>64224</v>
      </c>
      <c r="AR11" s="334">
        <v>78965</v>
      </c>
      <c r="AT11" s="334">
        <v>54316</v>
      </c>
      <c r="AU11" s="334">
        <v>61816</v>
      </c>
      <c r="AV11" s="334">
        <v>64433</v>
      </c>
      <c r="AW11" s="334">
        <v>50856</v>
      </c>
      <c r="AY11" s="334">
        <v>26118</v>
      </c>
      <c r="AZ11" s="334">
        <v>46343</v>
      </c>
      <c r="BA11" s="334">
        <v>89971</v>
      </c>
      <c r="BB11" s="334">
        <v>56273</v>
      </c>
      <c r="BD11" s="334">
        <v>27260</v>
      </c>
      <c r="BE11" s="334">
        <v>30464</v>
      </c>
      <c r="BF11" s="334">
        <v>98766</v>
      </c>
      <c r="BG11" s="334">
        <v>63842</v>
      </c>
      <c r="BH11" s="323"/>
      <c r="BI11" s="334">
        <v>23201</v>
      </c>
      <c r="BJ11" s="334">
        <f>'CF YTD '!BJ11-BI11</f>
        <v>-3113</v>
      </c>
      <c r="BK11" s="334">
        <f>'CF YTD '!BK11-'CF YTD '!BJ11</f>
        <v>129661.35256810018</v>
      </c>
      <c r="BL11" s="334">
        <f>'CF YTD '!BL11-'CF YTD '!BK11</f>
        <v>-120062.35256810018</v>
      </c>
      <c r="BN11" s="334">
        <f>'CF YTD '!BN11</f>
        <v>-14937.394210799928</v>
      </c>
      <c r="BO11" s="127"/>
      <c r="BP11" s="127"/>
      <c r="BQ11" s="127"/>
    </row>
    <row r="12" spans="1:69" ht="11.4" customHeight="1" x14ac:dyDescent="0.3">
      <c r="B12" s="337"/>
      <c r="C12" s="322"/>
      <c r="D12" s="338"/>
      <c r="F12" s="338"/>
      <c r="G12" s="338"/>
      <c r="H12" s="338"/>
      <c r="I12" s="338"/>
      <c r="K12" s="338"/>
      <c r="L12" s="338"/>
      <c r="M12" s="338"/>
      <c r="N12" s="338"/>
      <c r="O12" s="339"/>
      <c r="P12" s="338"/>
      <c r="Q12" s="338"/>
      <c r="R12" s="338"/>
      <c r="S12" s="338"/>
      <c r="T12" s="339"/>
      <c r="U12" s="338"/>
      <c r="V12" s="338"/>
      <c r="W12" s="338"/>
      <c r="X12" s="338"/>
      <c r="Z12" s="338"/>
      <c r="AA12" s="338"/>
      <c r="AB12" s="338"/>
      <c r="AC12" s="338"/>
      <c r="AE12" s="338"/>
      <c r="AF12" s="338"/>
      <c r="AG12" s="338"/>
      <c r="AH12" s="338"/>
      <c r="AJ12" s="338"/>
      <c r="AK12" s="338"/>
      <c r="AL12" s="338"/>
      <c r="AM12" s="338"/>
      <c r="AO12" s="338"/>
      <c r="AP12" s="338"/>
      <c r="AQ12" s="338"/>
      <c r="AR12" s="338"/>
      <c r="AT12" s="338"/>
      <c r="AU12" s="338"/>
      <c r="AV12" s="284"/>
      <c r="AY12" s="338"/>
      <c r="AZ12" s="338"/>
      <c r="BA12" s="284"/>
      <c r="BD12" s="338"/>
      <c r="BE12" s="338"/>
      <c r="BF12" s="338"/>
      <c r="BH12" s="323"/>
      <c r="BN12" s="321"/>
      <c r="BO12" s="127"/>
      <c r="BP12" s="127"/>
      <c r="BQ12" s="127"/>
    </row>
    <row r="13" spans="1:69" ht="11.4" customHeight="1" x14ac:dyDescent="0.3">
      <c r="B13" s="340" t="s">
        <v>175</v>
      </c>
      <c r="C13" s="322"/>
      <c r="D13" s="341">
        <v>3454</v>
      </c>
      <c r="F13" s="341">
        <v>4657</v>
      </c>
      <c r="G13" s="341">
        <v>10393</v>
      </c>
      <c r="H13" s="341">
        <v>11102</v>
      </c>
      <c r="I13" s="341">
        <v>13857</v>
      </c>
      <c r="K13" s="341">
        <v>17981</v>
      </c>
      <c r="L13" s="341">
        <v>11685</v>
      </c>
      <c r="M13" s="341">
        <v>23605</v>
      </c>
      <c r="N13" s="341">
        <v>27809</v>
      </c>
      <c r="O13" s="342"/>
      <c r="P13" s="341">
        <v>14556</v>
      </c>
      <c r="Q13" s="341">
        <v>19864</v>
      </c>
      <c r="R13" s="341">
        <v>15720</v>
      </c>
      <c r="S13" s="341">
        <v>63232</v>
      </c>
      <c r="T13" s="342"/>
      <c r="U13" s="341">
        <v>14133</v>
      </c>
      <c r="V13" s="341">
        <v>17139</v>
      </c>
      <c r="W13" s="341">
        <v>16806</v>
      </c>
      <c r="X13" s="341">
        <v>28518</v>
      </c>
      <c r="Z13" s="341">
        <v>18643</v>
      </c>
      <c r="AA13" s="341">
        <v>15581</v>
      </c>
      <c r="AB13" s="341">
        <v>16390</v>
      </c>
      <c r="AC13" s="341">
        <v>19632</v>
      </c>
      <c r="AE13" s="341">
        <v>22688</v>
      </c>
      <c r="AF13" s="341">
        <v>37295</v>
      </c>
      <c r="AG13" s="341">
        <v>25596</v>
      </c>
      <c r="AH13" s="341">
        <v>29722</v>
      </c>
      <c r="AJ13" s="341">
        <v>30141</v>
      </c>
      <c r="AK13" s="341">
        <v>22621</v>
      </c>
      <c r="AL13" s="341">
        <v>24325</v>
      </c>
      <c r="AM13" s="341">
        <v>37261</v>
      </c>
      <c r="AO13" s="341">
        <v>23320</v>
      </c>
      <c r="AP13" s="341">
        <v>19668</v>
      </c>
      <c r="AQ13" s="341">
        <v>6538.2339540363428</v>
      </c>
      <c r="AR13" s="341">
        <v>13235.766045963657</v>
      </c>
      <c r="AT13" s="341">
        <v>15168</v>
      </c>
      <c r="AU13" s="341">
        <v>29319</v>
      </c>
      <c r="AV13" s="341">
        <v>26157</v>
      </c>
      <c r="AW13" s="341">
        <v>45791</v>
      </c>
      <c r="AY13" s="341">
        <v>50131</v>
      </c>
      <c r="AZ13" s="341">
        <v>50366</v>
      </c>
      <c r="BA13" s="341">
        <v>53995</v>
      </c>
      <c r="BB13" s="341">
        <v>48658</v>
      </c>
      <c r="BD13" s="341">
        <f>SUM(BD14:BD32)</f>
        <v>61026</v>
      </c>
      <c r="BE13" s="341">
        <f>SUM(BE14:BE32)</f>
        <v>55998</v>
      </c>
      <c r="BF13" s="341">
        <f>SUM(BF14:BF32)</f>
        <v>52736</v>
      </c>
      <c r="BG13" s="341">
        <f>SUM(BG14:BG32)</f>
        <v>57206</v>
      </c>
      <c r="BH13" s="323"/>
      <c r="BI13" s="341">
        <f>SUM(BI14:BI32)</f>
        <v>55426</v>
      </c>
      <c r="BJ13" s="341">
        <f>SUM(BJ14:BJ32)</f>
        <v>90448</v>
      </c>
      <c r="BK13" s="341">
        <f>SUM(BK14:BK32)</f>
        <v>105886.68084029172</v>
      </c>
      <c r="BL13" s="341">
        <f>SUM(BL14:BL32)</f>
        <v>246242.61561660629</v>
      </c>
      <c r="BN13" s="341">
        <f>'CF YTD '!BN13</f>
        <v>109239.60781921</v>
      </c>
      <c r="BO13" s="127"/>
      <c r="BP13" s="127"/>
      <c r="BQ13" s="127"/>
    </row>
    <row r="14" spans="1:69" ht="11.4" customHeight="1" x14ac:dyDescent="0.3">
      <c r="B14" s="343" t="s">
        <v>176</v>
      </c>
      <c r="C14" s="322"/>
      <c r="D14" s="338">
        <v>-183</v>
      </c>
      <c r="F14" s="338" t="s">
        <v>107</v>
      </c>
      <c r="G14" s="338" t="s">
        <v>107</v>
      </c>
      <c r="H14" s="338" t="s">
        <v>107</v>
      </c>
      <c r="I14" s="338" t="s">
        <v>107</v>
      </c>
      <c r="K14" s="338" t="s">
        <v>107</v>
      </c>
      <c r="L14" s="338" t="s">
        <v>107</v>
      </c>
      <c r="M14" s="338" t="s">
        <v>107</v>
      </c>
      <c r="N14" s="338" t="s">
        <v>107</v>
      </c>
      <c r="O14" s="344"/>
      <c r="P14" s="338">
        <v>0</v>
      </c>
      <c r="Q14" s="338"/>
      <c r="R14" s="338"/>
      <c r="S14" s="338"/>
      <c r="T14" s="344"/>
      <c r="U14" s="338"/>
      <c r="V14" s="338"/>
      <c r="W14" s="338"/>
      <c r="X14" s="338"/>
      <c r="Z14" s="338"/>
      <c r="AA14" s="338"/>
      <c r="AB14" s="338"/>
      <c r="AC14" s="338"/>
      <c r="AE14" s="338"/>
      <c r="AF14" s="338">
        <v>0</v>
      </c>
      <c r="AG14" s="338"/>
      <c r="AH14" s="338"/>
      <c r="AJ14" s="338"/>
      <c r="AK14" s="338">
        <v>0</v>
      </c>
      <c r="AL14" s="338">
        <v>0</v>
      </c>
      <c r="AM14" s="338">
        <v>0</v>
      </c>
      <c r="AO14" s="338"/>
      <c r="AP14" s="338"/>
      <c r="AQ14" s="338"/>
      <c r="AR14" s="338"/>
      <c r="AT14" s="338">
        <v>0</v>
      </c>
      <c r="AU14" s="338">
        <v>0</v>
      </c>
      <c r="AV14" s="304">
        <v>252</v>
      </c>
      <c r="AW14" s="345">
        <v>2280</v>
      </c>
      <c r="AY14" s="345">
        <v>-1397</v>
      </c>
      <c r="AZ14" s="345">
        <v>694</v>
      </c>
      <c r="BA14" s="304">
        <v>3413</v>
      </c>
      <c r="BB14" s="345">
        <v>515</v>
      </c>
      <c r="BD14" s="345">
        <v>409</v>
      </c>
      <c r="BE14" s="345">
        <v>-94</v>
      </c>
      <c r="BF14" s="345">
        <v>-783</v>
      </c>
      <c r="BG14" s="345">
        <v>-1122</v>
      </c>
      <c r="BH14" s="323"/>
      <c r="BI14" s="345">
        <v>-1941</v>
      </c>
      <c r="BJ14" s="345">
        <f>'CF YTD '!BJ14-BI14</f>
        <v>796</v>
      </c>
      <c r="BK14" s="345">
        <f>'CF YTD '!BK14-'CF YTD '!BJ14</f>
        <v>-1111.8396699999998</v>
      </c>
      <c r="BL14" s="345">
        <f>'CF YTD '!BL14-'CF YTD '!BK14</f>
        <v>-991.16033000000016</v>
      </c>
      <c r="BN14" s="345">
        <f>'CF YTD '!BN14</f>
        <v>1528.6913153999999</v>
      </c>
      <c r="BO14" s="127"/>
      <c r="BP14" s="127"/>
      <c r="BQ14" s="127"/>
    </row>
    <row r="15" spans="1:69" ht="11.4" customHeight="1" x14ac:dyDescent="0.3">
      <c r="B15" s="343" t="s">
        <v>53</v>
      </c>
      <c r="C15" s="322"/>
      <c r="D15" s="345">
        <v>3219</v>
      </c>
      <c r="F15" s="345">
        <v>3018</v>
      </c>
      <c r="G15" s="345">
        <v>5488</v>
      </c>
      <c r="H15" s="345">
        <v>6097</v>
      </c>
      <c r="I15" s="345">
        <v>6172</v>
      </c>
      <c r="K15" s="345">
        <v>7052</v>
      </c>
      <c r="L15" s="345">
        <v>7433</v>
      </c>
      <c r="M15" s="345">
        <v>7525</v>
      </c>
      <c r="N15" s="345">
        <v>8432</v>
      </c>
      <c r="O15" s="346"/>
      <c r="P15" s="345">
        <v>9844</v>
      </c>
      <c r="Q15" s="345">
        <v>10112</v>
      </c>
      <c r="R15" s="345">
        <v>10834</v>
      </c>
      <c r="S15" s="345">
        <v>11292</v>
      </c>
      <c r="T15" s="346"/>
      <c r="U15" s="345">
        <v>12114</v>
      </c>
      <c r="V15" s="345">
        <v>12621</v>
      </c>
      <c r="W15" s="345">
        <v>12611</v>
      </c>
      <c r="X15" s="345">
        <v>13661</v>
      </c>
      <c r="Z15" s="345">
        <v>13453</v>
      </c>
      <c r="AA15" s="345">
        <v>13118</v>
      </c>
      <c r="AB15" s="345">
        <v>14097</v>
      </c>
      <c r="AC15" s="345">
        <v>14954</v>
      </c>
      <c r="AE15" s="345">
        <v>16381</v>
      </c>
      <c r="AF15" s="345">
        <v>16670</v>
      </c>
      <c r="AG15" s="345">
        <v>18110</v>
      </c>
      <c r="AH15" s="345">
        <v>17819</v>
      </c>
      <c r="AJ15" s="345">
        <v>17541</v>
      </c>
      <c r="AK15" s="345">
        <v>17437.097665575333</v>
      </c>
      <c r="AL15" s="345">
        <v>17138.902334424667</v>
      </c>
      <c r="AM15" s="345">
        <v>16357</v>
      </c>
      <c r="AO15" s="345">
        <v>16456</v>
      </c>
      <c r="AP15" s="345">
        <v>16891</v>
      </c>
      <c r="AQ15" s="345">
        <v>18383.079486666669</v>
      </c>
      <c r="AR15" s="345">
        <v>18534.920513333331</v>
      </c>
      <c r="AT15" s="345">
        <v>18766</v>
      </c>
      <c r="AU15" s="345">
        <v>19497</v>
      </c>
      <c r="AV15" s="345">
        <v>19684</v>
      </c>
      <c r="AW15" s="345">
        <v>29267</v>
      </c>
      <c r="AY15" s="345">
        <v>33090</v>
      </c>
      <c r="AZ15" s="345">
        <v>34143</v>
      </c>
      <c r="BA15" s="345">
        <v>32899</v>
      </c>
      <c r="BB15" s="345">
        <v>30371</v>
      </c>
      <c r="BD15" s="345">
        <v>34752</v>
      </c>
      <c r="BE15" s="345">
        <v>35523</v>
      </c>
      <c r="BF15" s="345">
        <v>34564</v>
      </c>
      <c r="BG15" s="345">
        <v>37942</v>
      </c>
      <c r="BH15" s="323"/>
      <c r="BI15" s="345">
        <f>'CF YTD '!BI15</f>
        <v>40123</v>
      </c>
      <c r="BJ15" s="345">
        <f>'CF YTD '!BJ15-BI15</f>
        <v>56368</v>
      </c>
      <c r="BK15" s="345">
        <f>'CF YTD '!BK15-'CF YTD '!BJ15</f>
        <v>61181.19713819999</v>
      </c>
      <c r="BL15" s="345">
        <f>'CF YTD '!BL15-'CF YTD '!BK15</f>
        <v>63346.44605790003</v>
      </c>
      <c r="BN15" s="345">
        <f>'CF YTD '!BN15</f>
        <v>66072.720235400004</v>
      </c>
      <c r="BO15" s="127"/>
      <c r="BP15" s="127"/>
      <c r="BQ15" s="127"/>
    </row>
    <row r="16" spans="1:69" ht="11.4" customHeight="1" x14ac:dyDescent="0.3">
      <c r="B16" s="343" t="s">
        <v>44</v>
      </c>
      <c r="C16" s="322"/>
      <c r="D16" s="345"/>
      <c r="F16" s="345"/>
      <c r="G16" s="345"/>
      <c r="H16" s="345"/>
      <c r="I16" s="345"/>
      <c r="K16" s="345"/>
      <c r="L16" s="345"/>
      <c r="M16" s="345"/>
      <c r="N16" s="345"/>
      <c r="O16" s="347"/>
      <c r="P16" s="345"/>
      <c r="Q16" s="345"/>
      <c r="R16" s="345"/>
      <c r="S16" s="345">
        <v>295</v>
      </c>
      <c r="T16" s="347"/>
      <c r="U16" s="345">
        <v>830</v>
      </c>
      <c r="V16" s="345">
        <v>886</v>
      </c>
      <c r="W16" s="345">
        <v>649</v>
      </c>
      <c r="X16" s="345">
        <v>518</v>
      </c>
      <c r="Z16" s="345">
        <v>727</v>
      </c>
      <c r="AA16" s="345">
        <v>829</v>
      </c>
      <c r="AB16" s="345">
        <v>953</v>
      </c>
      <c r="AC16" s="345">
        <v>980</v>
      </c>
      <c r="AE16" s="345">
        <v>1371</v>
      </c>
      <c r="AF16" s="345">
        <v>1513</v>
      </c>
      <c r="AG16" s="345">
        <v>1244</v>
      </c>
      <c r="AH16" s="345">
        <v>1028</v>
      </c>
      <c r="AJ16" s="345">
        <v>1289</v>
      </c>
      <c r="AK16" s="345">
        <v>989</v>
      </c>
      <c r="AL16" s="345">
        <v>1061</v>
      </c>
      <c r="AM16" s="345">
        <v>1105</v>
      </c>
      <c r="AO16" s="345">
        <v>1031</v>
      </c>
      <c r="AP16" s="345">
        <v>1068</v>
      </c>
      <c r="AQ16" s="345">
        <v>1221</v>
      </c>
      <c r="AR16" s="345">
        <v>1272</v>
      </c>
      <c r="AT16" s="345">
        <v>1297</v>
      </c>
      <c r="AU16" s="345">
        <v>1385</v>
      </c>
      <c r="AV16" s="304">
        <v>1450</v>
      </c>
      <c r="AW16" s="345">
        <v>1548</v>
      </c>
      <c r="AY16" s="345">
        <v>1561</v>
      </c>
      <c r="AZ16" s="345">
        <v>1575</v>
      </c>
      <c r="BA16" s="304">
        <v>1722</v>
      </c>
      <c r="BB16" s="345">
        <v>1877</v>
      </c>
      <c r="BD16" s="345">
        <v>2050</v>
      </c>
      <c r="BE16" s="345">
        <v>2052</v>
      </c>
      <c r="BF16" s="345">
        <v>2024</v>
      </c>
      <c r="BG16" s="345">
        <v>2024</v>
      </c>
      <c r="BH16" s="323"/>
      <c r="BI16" s="345">
        <f>'CF YTD '!BI16</f>
        <v>2021</v>
      </c>
      <c r="BJ16" s="345">
        <f>'CF YTD '!BJ16-BI16</f>
        <v>2073</v>
      </c>
      <c r="BK16" s="345">
        <f>'CF YTD '!BK16-'CF YTD '!BJ16</f>
        <v>2074.5852699999996</v>
      </c>
      <c r="BL16" s="345">
        <f>'CF YTD '!BL16-'CF YTD '!BK16</f>
        <v>2032.2790299999997</v>
      </c>
      <c r="BN16" s="345">
        <f>'CF YTD '!BN16</f>
        <v>2066.2570000000001</v>
      </c>
      <c r="BO16" s="127"/>
      <c r="BP16" s="127"/>
      <c r="BQ16" s="127"/>
    </row>
    <row r="17" spans="2:69" ht="11.4" customHeight="1" x14ac:dyDescent="0.3">
      <c r="B17" s="348" t="s">
        <v>177</v>
      </c>
      <c r="C17" s="322"/>
      <c r="D17" s="345"/>
      <c r="F17" s="345"/>
      <c r="G17" s="345"/>
      <c r="H17" s="345"/>
      <c r="I17" s="345"/>
      <c r="K17" s="345"/>
      <c r="L17" s="345"/>
      <c r="M17" s="345"/>
      <c r="N17" s="345"/>
      <c r="O17" s="347"/>
      <c r="P17" s="345"/>
      <c r="Q17" s="345"/>
      <c r="R17" s="345"/>
      <c r="S17" s="345"/>
      <c r="T17" s="347"/>
      <c r="U17" s="345"/>
      <c r="V17" s="345"/>
      <c r="W17" s="345"/>
      <c r="X17" s="345"/>
      <c r="Z17" s="345"/>
      <c r="AA17" s="345"/>
      <c r="AB17" s="345"/>
      <c r="AC17" s="345"/>
      <c r="AE17" s="345">
        <v>2182</v>
      </c>
      <c r="AF17" s="345">
        <v>2623</v>
      </c>
      <c r="AG17" s="345">
        <v>2593</v>
      </c>
      <c r="AH17" s="345">
        <v>2904</v>
      </c>
      <c r="AJ17" s="345">
        <v>3385</v>
      </c>
      <c r="AK17" s="345">
        <v>2764.9023344246698</v>
      </c>
      <c r="AL17" s="345">
        <v>3187.0976655753302</v>
      </c>
      <c r="AM17" s="345">
        <v>3028</v>
      </c>
      <c r="AO17" s="345">
        <v>3022</v>
      </c>
      <c r="AP17" s="345">
        <v>3031</v>
      </c>
      <c r="AQ17" s="345">
        <v>3031.1544673696735</v>
      </c>
      <c r="AR17" s="345">
        <v>3166.8455326303265</v>
      </c>
      <c r="AT17" s="345">
        <v>3083</v>
      </c>
      <c r="AU17" s="345">
        <v>3266</v>
      </c>
      <c r="AV17" s="304">
        <v>3218</v>
      </c>
      <c r="AW17" s="345">
        <v>3722</v>
      </c>
      <c r="AY17" s="345">
        <v>3905</v>
      </c>
      <c r="AZ17" s="345">
        <v>3965</v>
      </c>
      <c r="BA17" s="304">
        <v>3772</v>
      </c>
      <c r="BB17" s="345">
        <v>3818</v>
      </c>
      <c r="BD17" s="345">
        <v>3588</v>
      </c>
      <c r="BE17" s="345">
        <v>4106</v>
      </c>
      <c r="BF17" s="345">
        <v>4487</v>
      </c>
      <c r="BG17" s="345">
        <v>4027</v>
      </c>
      <c r="BH17" s="323"/>
      <c r="BI17" s="345">
        <f>'CF YTD '!BI17</f>
        <v>4452</v>
      </c>
      <c r="BJ17" s="345">
        <f>'CF YTD '!BJ17-BI17</f>
        <v>5543</v>
      </c>
      <c r="BK17" s="345">
        <f>'CF YTD '!BK17-'CF YTD '!BJ17</f>
        <v>9362.5817238999989</v>
      </c>
      <c r="BL17" s="345">
        <f>'CF YTD '!BL17-'CF YTD '!BK17</f>
        <v>4139.9604679000004</v>
      </c>
      <c r="BN17" s="345">
        <f>'CF YTD '!BN17</f>
        <v>5459.8744900000011</v>
      </c>
      <c r="BO17" s="127"/>
      <c r="BP17" s="127"/>
      <c r="BQ17" s="127"/>
    </row>
    <row r="18" spans="2:69" ht="11.4" customHeight="1" x14ac:dyDescent="0.3">
      <c r="B18" s="343" t="s">
        <v>178</v>
      </c>
      <c r="C18" s="322"/>
      <c r="D18" s="345"/>
      <c r="F18" s="345"/>
      <c r="G18" s="345"/>
      <c r="H18" s="345"/>
      <c r="I18" s="345"/>
      <c r="K18" s="345"/>
      <c r="L18" s="345"/>
      <c r="M18" s="345"/>
      <c r="N18" s="345"/>
      <c r="O18" s="323"/>
      <c r="P18" s="345"/>
      <c r="Q18" s="345"/>
      <c r="R18" s="345"/>
      <c r="S18" s="345">
        <v>-2130</v>
      </c>
      <c r="T18" s="323"/>
      <c r="U18" s="345">
        <v>-3672</v>
      </c>
      <c r="V18" s="345">
        <v>-1048</v>
      </c>
      <c r="W18" s="345">
        <v>-1171</v>
      </c>
      <c r="X18" s="345">
        <v>-959</v>
      </c>
      <c r="Z18" s="345">
        <v>-2174</v>
      </c>
      <c r="AA18" s="345">
        <v>-2821</v>
      </c>
      <c r="AB18" s="345">
        <v>-413</v>
      </c>
      <c r="AC18" s="345">
        <v>-521</v>
      </c>
      <c r="AE18" s="345">
        <v>-2432</v>
      </c>
      <c r="AF18" s="345">
        <v>-642</v>
      </c>
      <c r="AG18" s="345">
        <v>-1128</v>
      </c>
      <c r="AH18" s="345">
        <v>-500</v>
      </c>
      <c r="AJ18" s="345">
        <v>-1641</v>
      </c>
      <c r="AK18" s="345">
        <v>-1450</v>
      </c>
      <c r="AL18" s="345">
        <v>-1335</v>
      </c>
      <c r="AM18" s="345">
        <v>-2581</v>
      </c>
      <c r="AO18" s="345">
        <v>-1474</v>
      </c>
      <c r="AP18" s="345">
        <v>-3169</v>
      </c>
      <c r="AQ18" s="345">
        <v>-1776</v>
      </c>
      <c r="AR18" s="345">
        <v>-2696</v>
      </c>
      <c r="AT18" s="345">
        <v>-2861</v>
      </c>
      <c r="AU18" s="345">
        <v>-1859</v>
      </c>
      <c r="AV18" s="304">
        <v>-2291</v>
      </c>
      <c r="AW18" s="345">
        <v>-2872</v>
      </c>
      <c r="AY18" s="345">
        <v>-3708</v>
      </c>
      <c r="AZ18" s="345">
        <v>-1630</v>
      </c>
      <c r="BA18" s="304">
        <v>-5139</v>
      </c>
      <c r="BB18" s="345">
        <v>-2483</v>
      </c>
      <c r="BD18" s="345">
        <v>-3287</v>
      </c>
      <c r="BE18" s="345">
        <v>-2083</v>
      </c>
      <c r="BF18" s="345">
        <v>-2248</v>
      </c>
      <c r="BG18" s="345">
        <v>-3222</v>
      </c>
      <c r="BH18" s="323"/>
      <c r="BI18" s="345">
        <v>-3231</v>
      </c>
      <c r="BJ18" s="345">
        <f>'CF YTD '!BJ18-BI18</f>
        <v>-1407</v>
      </c>
      <c r="BK18" s="345">
        <f>'CF YTD '!BK18-'CF YTD '!BJ18</f>
        <v>-4462</v>
      </c>
      <c r="BL18" s="345">
        <f>'CF YTD '!BL18-'CF YTD '!BK18</f>
        <v>3143</v>
      </c>
      <c r="BN18" s="345">
        <f>'CF YTD '!BN18</f>
        <v>-8598</v>
      </c>
      <c r="BO18" s="127"/>
      <c r="BP18" s="127"/>
      <c r="BQ18" s="127"/>
    </row>
    <row r="19" spans="2:69" ht="11.4" customHeight="1" x14ac:dyDescent="0.3">
      <c r="B19" s="343" t="s">
        <v>179</v>
      </c>
      <c r="C19" s="322"/>
      <c r="D19" s="338">
        <v>60</v>
      </c>
      <c r="F19" s="338">
        <v>38</v>
      </c>
      <c r="G19" s="338">
        <v>-38</v>
      </c>
      <c r="H19" s="338">
        <v>219</v>
      </c>
      <c r="I19" s="338">
        <v>522</v>
      </c>
      <c r="K19" s="338">
        <v>20</v>
      </c>
      <c r="L19" s="338">
        <v>254</v>
      </c>
      <c r="M19" s="338">
        <v>31</v>
      </c>
      <c r="N19" s="338">
        <v>354</v>
      </c>
      <c r="O19" s="347"/>
      <c r="P19" s="338">
        <v>23</v>
      </c>
      <c r="Q19" s="338">
        <v>404</v>
      </c>
      <c r="R19" s="338">
        <v>-43</v>
      </c>
      <c r="S19" s="338">
        <v>79</v>
      </c>
      <c r="T19" s="347"/>
      <c r="U19" s="338">
        <v>275</v>
      </c>
      <c r="V19" s="338">
        <v>36</v>
      </c>
      <c r="W19" s="338">
        <v>255</v>
      </c>
      <c r="X19" s="345">
        <v>2613</v>
      </c>
      <c r="Z19" s="338">
        <v>92</v>
      </c>
      <c r="AA19" s="338">
        <v>-9</v>
      </c>
      <c r="AB19" s="338">
        <v>227</v>
      </c>
      <c r="AC19" s="345">
        <v>337</v>
      </c>
      <c r="AE19" s="338">
        <v>349</v>
      </c>
      <c r="AF19" s="338">
        <v>132</v>
      </c>
      <c r="AG19" s="338">
        <v>445</v>
      </c>
      <c r="AH19" s="345">
        <v>719</v>
      </c>
      <c r="AJ19" s="338">
        <v>170</v>
      </c>
      <c r="AK19" s="338">
        <v>440</v>
      </c>
      <c r="AL19" s="338">
        <v>-313</v>
      </c>
      <c r="AM19" s="338">
        <v>2661</v>
      </c>
      <c r="AO19" s="338">
        <v>129</v>
      </c>
      <c r="AP19" s="338">
        <v>-55</v>
      </c>
      <c r="AQ19" s="338">
        <v>103</v>
      </c>
      <c r="AR19" s="338">
        <v>154</v>
      </c>
      <c r="AT19" s="338">
        <v>197</v>
      </c>
      <c r="AU19" s="338">
        <v>118</v>
      </c>
      <c r="AV19" s="304">
        <v>183</v>
      </c>
      <c r="AW19" s="345">
        <v>137</v>
      </c>
      <c r="AY19" s="345">
        <v>142</v>
      </c>
      <c r="AZ19" s="345">
        <v>107</v>
      </c>
      <c r="BA19" s="304">
        <v>50</v>
      </c>
      <c r="BB19" s="345">
        <v>-68</v>
      </c>
      <c r="BD19" s="345">
        <v>1083</v>
      </c>
      <c r="BE19" s="345">
        <v>94</v>
      </c>
      <c r="BF19" s="345">
        <v>-79</v>
      </c>
      <c r="BG19" s="345">
        <v>-503</v>
      </c>
      <c r="BH19" s="323"/>
      <c r="BI19" s="345">
        <v>-66</v>
      </c>
      <c r="BJ19" s="345">
        <f>'CF YTD '!BJ19-BI19</f>
        <v>43</v>
      </c>
      <c r="BK19" s="345">
        <f>'CF YTD '!BK19-'CF YTD '!BJ19</f>
        <v>-113.11526000000001</v>
      </c>
      <c r="BL19" s="345">
        <f>'CF YTD '!BL19-'CF YTD '!BK19</f>
        <v>-16.693829999999991</v>
      </c>
      <c r="BN19" s="345">
        <f>'CF YTD '!BN19</f>
        <v>355.8968099999999</v>
      </c>
      <c r="BO19" s="127"/>
      <c r="BP19" s="127"/>
      <c r="BQ19" s="127"/>
    </row>
    <row r="20" spans="2:69" ht="11.4" customHeight="1" x14ac:dyDescent="0.3">
      <c r="B20" s="343" t="s">
        <v>180</v>
      </c>
      <c r="C20" s="322"/>
      <c r="D20" s="345">
        <v>-24</v>
      </c>
      <c r="F20" s="345">
        <v>1598</v>
      </c>
      <c r="G20" s="345">
        <v>6051</v>
      </c>
      <c r="H20" s="345">
        <v>4841</v>
      </c>
      <c r="I20" s="345">
        <v>4709</v>
      </c>
      <c r="K20" s="345">
        <v>10647</v>
      </c>
      <c r="L20" s="345">
        <v>2714</v>
      </c>
      <c r="M20" s="345">
        <v>4254</v>
      </c>
      <c r="N20" s="345">
        <v>2825</v>
      </c>
      <c r="O20" s="323"/>
      <c r="P20" s="345">
        <v>4138</v>
      </c>
      <c r="Q20" s="345">
        <v>4287</v>
      </c>
      <c r="R20" s="345">
        <v>4414</v>
      </c>
      <c r="S20" s="345">
        <v>5147</v>
      </c>
      <c r="T20" s="323"/>
      <c r="U20" s="345">
        <v>4568</v>
      </c>
      <c r="V20" s="345">
        <v>4350</v>
      </c>
      <c r="W20" s="345">
        <v>4141</v>
      </c>
      <c r="X20" s="345">
        <v>6582</v>
      </c>
      <c r="Z20" s="345">
        <v>4981</v>
      </c>
      <c r="AA20" s="345">
        <v>4279</v>
      </c>
      <c r="AB20" s="345">
        <v>4132</v>
      </c>
      <c r="AC20" s="345">
        <v>4571</v>
      </c>
      <c r="AE20" s="345">
        <v>5113</v>
      </c>
      <c r="AF20" s="345">
        <v>5076</v>
      </c>
      <c r="AG20" s="345">
        <v>4710</v>
      </c>
      <c r="AH20" s="345">
        <v>4778</v>
      </c>
      <c r="AJ20" s="345">
        <v>6186</v>
      </c>
      <c r="AK20" s="345">
        <v>6865</v>
      </c>
      <c r="AL20" s="345">
        <v>3677</v>
      </c>
      <c r="AM20" s="345">
        <v>16122</v>
      </c>
      <c r="AO20" s="345">
        <v>3181</v>
      </c>
      <c r="AP20" s="345">
        <v>3458</v>
      </c>
      <c r="AQ20" s="345">
        <v>2525</v>
      </c>
      <c r="AR20" s="345">
        <v>2750</v>
      </c>
      <c r="AT20" s="345">
        <v>3648</v>
      </c>
      <c r="AU20" s="345">
        <v>5556</v>
      </c>
      <c r="AV20" s="304">
        <v>7139</v>
      </c>
      <c r="AW20" s="345">
        <v>16233</v>
      </c>
      <c r="AY20" s="345">
        <v>17319</v>
      </c>
      <c r="AZ20" s="345">
        <v>20272</v>
      </c>
      <c r="BA20" s="304">
        <v>18650</v>
      </c>
      <c r="BB20" s="345">
        <v>12300</v>
      </c>
      <c r="BD20" s="345">
        <v>17121</v>
      </c>
      <c r="BE20" s="345">
        <v>15298</v>
      </c>
      <c r="BF20" s="345">
        <v>16490</v>
      </c>
      <c r="BG20" s="345">
        <v>15776</v>
      </c>
      <c r="BH20" s="323"/>
      <c r="BI20" s="345">
        <v>16095</v>
      </c>
      <c r="BJ20" s="345">
        <f>'CF YTD '!BJ20-BI20</f>
        <v>28989</v>
      </c>
      <c r="BK20" s="345">
        <f>'CF YTD '!BK20-'CF YTD '!BJ20</f>
        <v>35006.828406579996</v>
      </c>
      <c r="BL20" s="345">
        <f>'CF YTD '!BL20-'CF YTD '!BK20</f>
        <v>31233.171593420004</v>
      </c>
      <c r="BN20" s="345">
        <f>'CF YTD '!BN20</f>
        <v>29085.881572967999</v>
      </c>
      <c r="BO20" s="127"/>
      <c r="BP20" s="127"/>
      <c r="BQ20" s="127"/>
    </row>
    <row r="21" spans="2:69" ht="11.4" customHeight="1" x14ac:dyDescent="0.3">
      <c r="B21" s="343" t="s">
        <v>245</v>
      </c>
      <c r="C21" s="322"/>
      <c r="D21" s="345"/>
      <c r="F21" s="345"/>
      <c r="G21" s="345"/>
      <c r="H21" s="345"/>
      <c r="I21" s="345"/>
      <c r="K21" s="345"/>
      <c r="L21" s="345"/>
      <c r="M21" s="345"/>
      <c r="N21" s="345"/>
      <c r="O21" s="323"/>
      <c r="P21" s="345"/>
      <c r="Q21" s="345"/>
      <c r="R21" s="345"/>
      <c r="S21" s="345"/>
      <c r="T21" s="323"/>
      <c r="U21" s="345"/>
      <c r="V21" s="345"/>
      <c r="W21" s="345"/>
      <c r="X21" s="345"/>
      <c r="Z21" s="345"/>
      <c r="AA21" s="345"/>
      <c r="AB21" s="345"/>
      <c r="AC21" s="345"/>
      <c r="AE21" s="345"/>
      <c r="AF21" s="345"/>
      <c r="AG21" s="345"/>
      <c r="AH21" s="345"/>
      <c r="AJ21" s="345"/>
      <c r="AK21" s="345">
        <v>-630</v>
      </c>
      <c r="AL21" s="345">
        <v>0</v>
      </c>
      <c r="AM21" s="345">
        <v>0</v>
      </c>
      <c r="AO21" s="345">
        <v>0</v>
      </c>
      <c r="AP21" s="345">
        <v>0</v>
      </c>
      <c r="AQ21" s="345">
        <v>0</v>
      </c>
      <c r="AR21" s="345">
        <v>0</v>
      </c>
      <c r="AT21" s="345">
        <v>0</v>
      </c>
      <c r="AU21" s="345">
        <v>0</v>
      </c>
      <c r="AV21" s="304">
        <v>0</v>
      </c>
      <c r="AW21" s="345">
        <v>0</v>
      </c>
      <c r="AY21" s="350">
        <v>0</v>
      </c>
      <c r="AZ21" s="350">
        <v>0</v>
      </c>
      <c r="BA21" s="304">
        <v>0</v>
      </c>
      <c r="BB21" s="350">
        <v>0</v>
      </c>
      <c r="BD21" s="350">
        <v>0</v>
      </c>
      <c r="BE21" s="350">
        <v>0</v>
      </c>
      <c r="BF21" s="350">
        <v>0</v>
      </c>
      <c r="BG21" s="350">
        <v>0</v>
      </c>
      <c r="BH21" s="323"/>
      <c r="BI21" s="345"/>
      <c r="BJ21" s="350">
        <f>'CF YTD '!BJ21-BI21</f>
        <v>0</v>
      </c>
      <c r="BK21" s="350">
        <f>'CF YTD '!BK21-'CF YTD '!BJ21</f>
        <v>0</v>
      </c>
      <c r="BL21" s="350">
        <f>'CF YTD '!BL21-'CF YTD '!BK21</f>
        <v>0</v>
      </c>
      <c r="BN21" s="350">
        <f>'CF YTD '!BN21</f>
        <v>0</v>
      </c>
      <c r="BO21" s="127"/>
      <c r="BP21" s="127"/>
      <c r="BQ21" s="127"/>
    </row>
    <row r="22" spans="2:69" ht="11.4" customHeight="1" x14ac:dyDescent="0.3">
      <c r="B22" s="343" t="s">
        <v>182</v>
      </c>
      <c r="C22" s="322"/>
      <c r="D22" s="345"/>
      <c r="F22" s="345"/>
      <c r="G22" s="345"/>
      <c r="H22" s="345"/>
      <c r="I22" s="345"/>
      <c r="K22" s="345"/>
      <c r="L22" s="345"/>
      <c r="M22" s="345"/>
      <c r="N22" s="345"/>
      <c r="O22" s="323"/>
      <c r="P22" s="345"/>
      <c r="Q22" s="345"/>
      <c r="R22" s="345"/>
      <c r="S22" s="345"/>
      <c r="T22" s="323"/>
      <c r="U22" s="345"/>
      <c r="V22" s="345"/>
      <c r="W22" s="345"/>
      <c r="X22" s="345"/>
      <c r="Z22" s="345"/>
      <c r="AA22" s="345"/>
      <c r="AB22" s="345"/>
      <c r="AC22" s="345"/>
      <c r="AE22" s="345"/>
      <c r="AF22" s="345"/>
      <c r="AG22" s="345"/>
      <c r="AH22" s="345"/>
      <c r="AJ22" s="345"/>
      <c r="AK22" s="345"/>
      <c r="AL22" s="345"/>
      <c r="AM22" s="345"/>
      <c r="AO22" s="345">
        <v>0</v>
      </c>
      <c r="AP22" s="345">
        <v>0</v>
      </c>
      <c r="AQ22" s="345">
        <v>0</v>
      </c>
      <c r="AR22" s="345">
        <v>-9803</v>
      </c>
      <c r="AT22" s="345">
        <v>-12163</v>
      </c>
      <c r="AU22" s="345">
        <v>-1034</v>
      </c>
      <c r="AV22" s="304">
        <v>-1789</v>
      </c>
      <c r="AW22" s="345">
        <v>-7559</v>
      </c>
      <c r="AY22" s="345">
        <v>-2273</v>
      </c>
      <c r="AZ22" s="345">
        <v>-1673</v>
      </c>
      <c r="BA22" s="304">
        <v>-1304</v>
      </c>
      <c r="BB22" s="345">
        <v>5250</v>
      </c>
      <c r="BD22" s="345">
        <v>-726</v>
      </c>
      <c r="BE22" s="350">
        <v>0</v>
      </c>
      <c r="BF22" s="350">
        <v>0</v>
      </c>
      <c r="BG22" s="345">
        <v>726</v>
      </c>
      <c r="BH22" s="323"/>
      <c r="BI22" s="345"/>
      <c r="BJ22" s="350">
        <f>'CF YTD '!BJ22-BI22</f>
        <v>0</v>
      </c>
      <c r="BK22" s="350">
        <f>'CF YTD '!BK22-'CF YTD '!BJ22</f>
        <v>0</v>
      </c>
      <c r="BL22" s="350">
        <f>'CF YTD '!BL22-'CF YTD '!BK22</f>
        <v>0</v>
      </c>
      <c r="BN22" s="350">
        <f>'CF YTD '!BN22</f>
        <v>61.000000000000014</v>
      </c>
      <c r="BO22" s="127"/>
      <c r="BP22" s="127"/>
      <c r="BQ22" s="127"/>
    </row>
    <row r="23" spans="2:69" ht="11.4" customHeight="1" x14ac:dyDescent="0.3">
      <c r="B23" s="343" t="s">
        <v>183</v>
      </c>
      <c r="C23" s="322"/>
      <c r="D23" s="345"/>
      <c r="F23" s="345"/>
      <c r="G23" s="345"/>
      <c r="H23" s="345"/>
      <c r="I23" s="345"/>
      <c r="K23" s="345"/>
      <c r="L23" s="345"/>
      <c r="M23" s="345"/>
      <c r="N23" s="345"/>
      <c r="O23" s="323"/>
      <c r="P23" s="345"/>
      <c r="Q23" s="345"/>
      <c r="R23" s="345"/>
      <c r="S23" s="345"/>
      <c r="T23" s="323"/>
      <c r="U23" s="345"/>
      <c r="V23" s="345"/>
      <c r="W23" s="345"/>
      <c r="X23" s="345"/>
      <c r="Z23" s="345"/>
      <c r="AA23" s="345"/>
      <c r="AB23" s="345"/>
      <c r="AC23" s="345"/>
      <c r="AE23" s="345"/>
      <c r="AF23" s="345"/>
      <c r="AG23" s="345"/>
      <c r="AH23" s="345"/>
      <c r="AJ23" s="345"/>
      <c r="AK23" s="345"/>
      <c r="AL23" s="345"/>
      <c r="AM23" s="345"/>
      <c r="AO23" s="345">
        <v>0</v>
      </c>
      <c r="AP23" s="345">
        <v>-1936</v>
      </c>
      <c r="AQ23" s="345">
        <v>440</v>
      </c>
      <c r="AR23" s="345">
        <v>-470</v>
      </c>
      <c r="AT23" s="345">
        <v>-163</v>
      </c>
      <c r="AU23" s="345">
        <v>-1116</v>
      </c>
      <c r="AV23" s="304">
        <v>-2376</v>
      </c>
      <c r="AW23" s="345">
        <v>2760</v>
      </c>
      <c r="AY23" s="350">
        <v>0</v>
      </c>
      <c r="AZ23" s="345">
        <v>-1091</v>
      </c>
      <c r="BA23" s="304">
        <v>609</v>
      </c>
      <c r="BB23" s="345">
        <v>-1721</v>
      </c>
      <c r="BD23" s="345">
        <v>-372</v>
      </c>
      <c r="BE23" s="345">
        <v>-188</v>
      </c>
      <c r="BF23" s="350">
        <v>6</v>
      </c>
      <c r="BG23" s="345">
        <v>-810</v>
      </c>
      <c r="BH23" s="323"/>
      <c r="BI23" s="345">
        <v>-1613</v>
      </c>
      <c r="BJ23" s="345">
        <f>'CF YTD '!BJ23-BI23</f>
        <v>-2421</v>
      </c>
      <c r="BK23" s="345">
        <f>'CF YTD '!BK23-'CF YTD '!BJ23</f>
        <v>1090.4783930200001</v>
      </c>
      <c r="BL23" s="345">
        <f>'CF YTD '!BL23-'CF YTD '!BK23</f>
        <v>-4425.8012940220005</v>
      </c>
      <c r="BN23" s="345">
        <f>'CF YTD '!BN23</f>
        <v>4066.3860037319996</v>
      </c>
      <c r="BO23" s="127"/>
      <c r="BP23" s="127"/>
      <c r="BQ23" s="127"/>
    </row>
    <row r="24" spans="2:69" ht="11.4" customHeight="1" x14ac:dyDescent="0.3">
      <c r="B24" s="349" t="s">
        <v>61</v>
      </c>
      <c r="C24" s="322"/>
      <c r="D24" s="345"/>
      <c r="F24" s="345"/>
      <c r="G24" s="345"/>
      <c r="H24" s="345"/>
      <c r="I24" s="345"/>
      <c r="K24" s="345"/>
      <c r="L24" s="345"/>
      <c r="M24" s="345"/>
      <c r="N24" s="345"/>
      <c r="O24" s="323"/>
      <c r="P24" s="345"/>
      <c r="Q24" s="345"/>
      <c r="R24" s="345"/>
      <c r="S24" s="345"/>
      <c r="T24" s="323"/>
      <c r="U24" s="345"/>
      <c r="V24" s="345"/>
      <c r="W24" s="345"/>
      <c r="X24" s="345"/>
      <c r="Z24" s="345"/>
      <c r="AA24" s="345"/>
      <c r="AB24" s="345"/>
      <c r="AC24" s="345"/>
      <c r="AE24" s="345"/>
      <c r="AF24" s="345">
        <v>554</v>
      </c>
      <c r="AG24" s="345">
        <v>643</v>
      </c>
      <c r="AH24" s="345">
        <v>880</v>
      </c>
      <c r="AJ24" s="345">
        <v>664</v>
      </c>
      <c r="AK24" s="345">
        <v>1653</v>
      </c>
      <c r="AL24" s="345">
        <v>606</v>
      </c>
      <c r="AM24" s="345">
        <v>0</v>
      </c>
      <c r="AO24" s="345">
        <v>0</v>
      </c>
      <c r="AP24" s="345">
        <v>0</v>
      </c>
      <c r="AQ24" s="345">
        <v>0</v>
      </c>
      <c r="AR24" s="345">
        <v>0</v>
      </c>
      <c r="AT24" s="345">
        <v>0</v>
      </c>
      <c r="AU24" s="345">
        <v>0</v>
      </c>
      <c r="AV24" s="304">
        <v>0</v>
      </c>
      <c r="AW24" s="345">
        <v>0</v>
      </c>
      <c r="AY24" s="350">
        <v>0</v>
      </c>
      <c r="AZ24" s="350">
        <v>0</v>
      </c>
      <c r="BA24" s="304">
        <v>0</v>
      </c>
      <c r="BB24" s="350">
        <v>0</v>
      </c>
      <c r="BD24" s="350">
        <v>0</v>
      </c>
      <c r="BE24" s="350">
        <v>0</v>
      </c>
      <c r="BF24" s="350">
        <v>0</v>
      </c>
      <c r="BG24" s="350">
        <v>0</v>
      </c>
      <c r="BH24" s="323"/>
      <c r="BI24" s="345"/>
      <c r="BJ24" s="350">
        <f>'CF YTD '!BJ24-BI24</f>
        <v>0</v>
      </c>
      <c r="BK24" s="350">
        <f>'CF YTD '!BK24-'CF YTD '!BJ24</f>
        <v>0</v>
      </c>
      <c r="BL24" s="350">
        <f>'CF YTD '!BL24-'CF YTD '!BK24</f>
        <v>0</v>
      </c>
      <c r="BN24" s="350">
        <f>'CF YTD '!BN24</f>
        <v>0</v>
      </c>
      <c r="BO24" s="127"/>
      <c r="BP24" s="127"/>
      <c r="BQ24" s="127"/>
    </row>
    <row r="25" spans="2:69" ht="11.4" customHeight="1" x14ac:dyDescent="0.3">
      <c r="B25" s="349" t="s">
        <v>50</v>
      </c>
      <c r="C25" s="322"/>
      <c r="D25" s="338">
        <v>231</v>
      </c>
      <c r="F25" s="338"/>
      <c r="G25" s="338">
        <v>-1112</v>
      </c>
      <c r="H25" s="338">
        <v>0</v>
      </c>
      <c r="I25" s="338">
        <v>503</v>
      </c>
      <c r="K25" s="350"/>
      <c r="L25" s="338">
        <v>150</v>
      </c>
      <c r="M25" s="338" t="s">
        <v>107</v>
      </c>
      <c r="N25" s="338">
        <v>0</v>
      </c>
      <c r="O25" s="347"/>
      <c r="P25" s="350">
        <v>0</v>
      </c>
      <c r="Q25" s="338">
        <v>0</v>
      </c>
      <c r="R25" s="338">
        <v>324</v>
      </c>
      <c r="S25" s="338">
        <v>-665</v>
      </c>
      <c r="T25" s="347"/>
      <c r="U25" s="338">
        <v>0</v>
      </c>
      <c r="V25" s="338">
        <v>0</v>
      </c>
      <c r="W25" s="338">
        <v>0</v>
      </c>
      <c r="X25" s="338">
        <v>0</v>
      </c>
      <c r="Z25" s="338">
        <v>0</v>
      </c>
      <c r="AA25" s="338">
        <v>0</v>
      </c>
      <c r="AB25" s="338">
        <v>0</v>
      </c>
      <c r="AC25" s="338">
        <v>0</v>
      </c>
      <c r="AE25" s="338">
        <v>0</v>
      </c>
      <c r="AF25" s="338">
        <v>0</v>
      </c>
      <c r="AG25" s="338">
        <v>0</v>
      </c>
      <c r="AH25" s="338">
        <v>0</v>
      </c>
      <c r="AJ25" s="338">
        <v>0</v>
      </c>
      <c r="AK25" s="338">
        <v>0</v>
      </c>
      <c r="AL25" s="338">
        <v>0</v>
      </c>
      <c r="AM25" s="338">
        <v>0</v>
      </c>
      <c r="AO25" s="345">
        <v>0</v>
      </c>
      <c r="AP25" s="338">
        <v>0</v>
      </c>
      <c r="AQ25" s="338">
        <v>0</v>
      </c>
      <c r="AR25" s="338">
        <v>0</v>
      </c>
      <c r="AT25" s="345">
        <v>0</v>
      </c>
      <c r="AU25" s="345">
        <v>0</v>
      </c>
      <c r="AV25" s="304">
        <v>0</v>
      </c>
      <c r="AW25" s="345">
        <v>0</v>
      </c>
      <c r="AY25" s="350">
        <v>0</v>
      </c>
      <c r="AZ25" s="350">
        <v>0</v>
      </c>
      <c r="BA25" s="304">
        <v>0</v>
      </c>
      <c r="BB25" s="350">
        <v>0</v>
      </c>
      <c r="BD25" s="350">
        <v>0</v>
      </c>
      <c r="BE25" s="350">
        <v>0</v>
      </c>
      <c r="BF25" s="350">
        <v>0</v>
      </c>
      <c r="BG25" s="350">
        <v>0</v>
      </c>
      <c r="BH25" s="323"/>
      <c r="BI25" s="345"/>
      <c r="BJ25" s="350">
        <f>'CF YTD '!BJ25-BI25</f>
        <v>0</v>
      </c>
      <c r="BK25" s="350">
        <f>'CF YTD '!BK25-'CF YTD '!BJ25</f>
        <v>0</v>
      </c>
      <c r="BL25" s="350">
        <f>'CF YTD '!BL25-'CF YTD '!BK25</f>
        <v>0</v>
      </c>
      <c r="BN25" s="350">
        <f>'CF YTD '!BN25</f>
        <v>0</v>
      </c>
      <c r="BO25" s="127"/>
      <c r="BP25" s="127"/>
      <c r="BQ25" s="127"/>
    </row>
    <row r="26" spans="2:69" ht="11.4" customHeight="1" x14ac:dyDescent="0.3">
      <c r="B26" s="349" t="s">
        <v>184</v>
      </c>
      <c r="C26" s="322"/>
      <c r="D26" s="350" t="s">
        <v>107</v>
      </c>
      <c r="F26" s="350" t="s">
        <v>107</v>
      </c>
      <c r="G26" s="350" t="s">
        <v>107</v>
      </c>
      <c r="H26" s="350" t="s">
        <v>107</v>
      </c>
      <c r="I26" s="350" t="s">
        <v>107</v>
      </c>
      <c r="K26" s="350" t="s">
        <v>107</v>
      </c>
      <c r="L26" s="350">
        <v>659</v>
      </c>
      <c r="M26" s="338" t="s">
        <v>107</v>
      </c>
      <c r="N26" s="350">
        <v>-659</v>
      </c>
      <c r="O26" s="324"/>
      <c r="P26" s="350">
        <v>0</v>
      </c>
      <c r="Q26" s="350">
        <v>2984</v>
      </c>
      <c r="R26" s="338">
        <v>52</v>
      </c>
      <c r="S26" s="350">
        <v>2182</v>
      </c>
      <c r="T26" s="324"/>
      <c r="U26" s="350">
        <v>0</v>
      </c>
      <c r="V26" s="350">
        <v>0</v>
      </c>
      <c r="W26" s="350">
        <v>0</v>
      </c>
      <c r="X26" s="350">
        <v>342</v>
      </c>
      <c r="Z26" s="350">
        <v>1686</v>
      </c>
      <c r="AA26" s="350">
        <v>0</v>
      </c>
      <c r="AB26" s="350">
        <v>-2790</v>
      </c>
      <c r="AC26" s="350">
        <v>-667</v>
      </c>
      <c r="AE26" s="350">
        <v>0</v>
      </c>
      <c r="AF26" s="350">
        <v>0</v>
      </c>
      <c r="AG26" s="350">
        <v>0</v>
      </c>
      <c r="AH26" s="350">
        <v>0</v>
      </c>
      <c r="AJ26" s="350">
        <v>0</v>
      </c>
      <c r="AK26" s="350">
        <v>0</v>
      </c>
      <c r="AL26" s="350">
        <v>0</v>
      </c>
      <c r="AM26" s="350">
        <v>0</v>
      </c>
      <c r="AO26" s="345">
        <v>0</v>
      </c>
      <c r="AP26" s="350">
        <v>0</v>
      </c>
      <c r="AQ26" s="350">
        <v>0</v>
      </c>
      <c r="AR26" s="350">
        <v>0</v>
      </c>
      <c r="AT26" s="345">
        <v>0</v>
      </c>
      <c r="AU26" s="350">
        <v>0</v>
      </c>
      <c r="AV26" s="304">
        <v>0</v>
      </c>
      <c r="AW26" s="345">
        <v>0</v>
      </c>
      <c r="AY26" s="350">
        <v>0</v>
      </c>
      <c r="AZ26" s="345">
        <v>-4242</v>
      </c>
      <c r="BA26" s="304">
        <v>-614</v>
      </c>
      <c r="BB26" s="345">
        <v>2752</v>
      </c>
      <c r="BD26" s="350">
        <v>0</v>
      </c>
      <c r="BE26" s="345">
        <v>1064</v>
      </c>
      <c r="BF26" s="345">
        <v>0</v>
      </c>
      <c r="BG26" s="345">
        <v>964</v>
      </c>
      <c r="BI26" s="350">
        <v>0</v>
      </c>
      <c r="BJ26" s="350">
        <f>'CF YTD '!BJ26-BI26</f>
        <v>0</v>
      </c>
      <c r="BK26" s="350">
        <f>'CF YTD '!BK26-'CF YTD '!BJ26</f>
        <v>0</v>
      </c>
      <c r="BL26" s="350">
        <f>'CF YTD '!BL26-'CF YTD '!BK26</f>
        <v>0</v>
      </c>
      <c r="BN26" s="350">
        <f>'CF YTD '!BN26</f>
        <v>0</v>
      </c>
      <c r="BO26" s="127"/>
      <c r="BP26" s="127"/>
      <c r="BQ26" s="127"/>
    </row>
    <row r="27" spans="2:69" ht="11.4" customHeight="1" x14ac:dyDescent="0.3">
      <c r="B27" s="349" t="s">
        <v>185</v>
      </c>
      <c r="C27" s="322"/>
      <c r="D27" s="350"/>
      <c r="F27" s="350"/>
      <c r="G27" s="350"/>
      <c r="H27" s="350"/>
      <c r="I27" s="350"/>
      <c r="K27" s="350"/>
      <c r="L27" s="350"/>
      <c r="M27" s="338"/>
      <c r="N27" s="350"/>
      <c r="O27" s="324"/>
      <c r="P27" s="350"/>
      <c r="Q27" s="350">
        <v>0</v>
      </c>
      <c r="R27" s="338"/>
      <c r="S27" s="350"/>
      <c r="T27" s="324"/>
      <c r="U27" s="350"/>
      <c r="V27" s="350"/>
      <c r="W27" s="350"/>
      <c r="X27" s="350"/>
      <c r="Z27" s="350">
        <v>-533.81926772322697</v>
      </c>
      <c r="AA27" s="350">
        <v>-165.75127108018808</v>
      </c>
      <c r="AB27" s="350">
        <v>-168.73607312495494</v>
      </c>
      <c r="AC27" s="350">
        <v>-171.69338807163001</v>
      </c>
      <c r="AE27" s="350">
        <v>-908</v>
      </c>
      <c r="AF27" s="350">
        <v>-653</v>
      </c>
      <c r="AG27" s="350">
        <v>0</v>
      </c>
      <c r="AH27" s="350">
        <v>-811</v>
      </c>
      <c r="AJ27" s="350">
        <v>1807</v>
      </c>
      <c r="AK27" s="350">
        <v>-1807</v>
      </c>
      <c r="AL27" s="350">
        <v>0</v>
      </c>
      <c r="AM27" s="350">
        <v>0</v>
      </c>
      <c r="AO27" s="345">
        <v>268</v>
      </c>
      <c r="AP27" s="350">
        <v>-71</v>
      </c>
      <c r="AQ27" s="350">
        <v>-3735</v>
      </c>
      <c r="AR27" s="350">
        <v>0</v>
      </c>
      <c r="AT27" s="345">
        <v>0</v>
      </c>
      <c r="AU27" s="350">
        <v>0</v>
      </c>
      <c r="AV27" s="304">
        <v>0</v>
      </c>
      <c r="AW27" s="345">
        <v>0</v>
      </c>
      <c r="AY27" s="350">
        <v>0</v>
      </c>
      <c r="AZ27" s="350">
        <v>0</v>
      </c>
      <c r="BA27" s="304">
        <v>0</v>
      </c>
      <c r="BB27" s="350">
        <v>0</v>
      </c>
      <c r="BD27" s="350">
        <v>0</v>
      </c>
      <c r="BE27" s="350">
        <v>0</v>
      </c>
      <c r="BF27" s="350">
        <v>0</v>
      </c>
      <c r="BG27" s="350">
        <v>0</v>
      </c>
      <c r="BI27" s="345"/>
      <c r="BJ27" s="350">
        <f>'CF YTD '!BJ27-BI27</f>
        <v>0</v>
      </c>
      <c r="BK27" s="345">
        <f>'CF YTD '!BK27-'CF YTD '!BJ27</f>
        <v>-575.82550000000003</v>
      </c>
      <c r="BL27" s="345">
        <f>'CF YTD '!BL27-'CF YTD '!BK27</f>
        <v>575.82550000000003</v>
      </c>
      <c r="BN27" s="345">
        <f>'CF YTD '!BN27</f>
        <v>0</v>
      </c>
      <c r="BO27" s="127"/>
      <c r="BP27" s="127"/>
      <c r="BQ27" s="127"/>
    </row>
    <row r="28" spans="2:69" ht="11.4" customHeight="1" x14ac:dyDescent="0.3">
      <c r="B28" s="349" t="s">
        <v>186</v>
      </c>
      <c r="C28" s="322"/>
      <c r="D28" s="350" t="s">
        <v>107</v>
      </c>
      <c r="F28" s="350" t="s">
        <v>107</v>
      </c>
      <c r="G28" s="350" t="s">
        <v>107</v>
      </c>
      <c r="H28" s="350" t="s">
        <v>107</v>
      </c>
      <c r="I28" s="350" t="s">
        <v>107</v>
      </c>
      <c r="K28" s="350" t="s">
        <v>107</v>
      </c>
      <c r="L28" s="350" t="s">
        <v>107</v>
      </c>
      <c r="M28" s="345">
        <v>11546</v>
      </c>
      <c r="N28" s="345">
        <v>16565</v>
      </c>
      <c r="O28" s="324"/>
      <c r="P28" s="350">
        <v>0</v>
      </c>
      <c r="Q28" s="350">
        <v>1261</v>
      </c>
      <c r="R28" s="350">
        <v>0</v>
      </c>
      <c r="S28" s="345">
        <v>46865</v>
      </c>
      <c r="T28" s="324"/>
      <c r="U28" s="345">
        <v>0</v>
      </c>
      <c r="V28" s="345">
        <v>0</v>
      </c>
      <c r="W28" s="345">
        <v>0</v>
      </c>
      <c r="X28" s="345">
        <v>5319</v>
      </c>
      <c r="Z28" s="345">
        <v>0</v>
      </c>
      <c r="AA28" s="345">
        <v>0</v>
      </c>
      <c r="AB28" s="345">
        <v>0</v>
      </c>
      <c r="AC28" s="345">
        <v>0</v>
      </c>
      <c r="AE28" s="345">
        <v>0</v>
      </c>
      <c r="AF28" s="345">
        <v>11610</v>
      </c>
      <c r="AG28" s="345">
        <v>-1638</v>
      </c>
      <c r="AH28" s="345">
        <v>2249</v>
      </c>
      <c r="AJ28" s="345">
        <v>0</v>
      </c>
      <c r="AK28" s="345">
        <v>-4154</v>
      </c>
      <c r="AL28" s="345">
        <v>-133</v>
      </c>
      <c r="AM28" s="345">
        <v>162</v>
      </c>
      <c r="AO28" s="345">
        <v>0</v>
      </c>
      <c r="AP28" s="345">
        <v>0</v>
      </c>
      <c r="AQ28" s="345">
        <v>0</v>
      </c>
      <c r="AR28" s="345">
        <v>0</v>
      </c>
      <c r="AT28" s="345">
        <v>0</v>
      </c>
      <c r="AU28" s="350">
        <v>0</v>
      </c>
      <c r="AV28" s="304">
        <v>0</v>
      </c>
      <c r="AW28" s="345">
        <v>0</v>
      </c>
      <c r="AY28" s="350">
        <v>0</v>
      </c>
      <c r="AZ28" s="350">
        <v>0</v>
      </c>
      <c r="BA28" s="304">
        <v>0</v>
      </c>
      <c r="BB28" s="350">
        <v>0</v>
      </c>
      <c r="BD28" s="350">
        <v>0</v>
      </c>
      <c r="BE28" s="350">
        <v>0</v>
      </c>
      <c r="BF28" s="350">
        <v>0</v>
      </c>
      <c r="BG28" s="350">
        <v>0</v>
      </c>
      <c r="BI28" s="345"/>
      <c r="BJ28" s="345">
        <f>'CF YTD '!BJ28-BI28</f>
        <v>3606</v>
      </c>
      <c r="BK28" s="345">
        <f>'CF YTD '!BK28-'CF YTD '!BJ28</f>
        <v>-3606</v>
      </c>
      <c r="BL28" s="345">
        <f>'CF YTD '!BL28-'CF YTD '!BK28</f>
        <v>1780</v>
      </c>
      <c r="BN28" s="345">
        <f>'CF YTD '!BN28</f>
        <v>0</v>
      </c>
      <c r="BO28" s="127"/>
      <c r="BP28" s="127"/>
      <c r="BQ28" s="127"/>
    </row>
    <row r="29" spans="2:69" ht="11.4" customHeight="1" x14ac:dyDescent="0.3">
      <c r="B29" s="349" t="s">
        <v>187</v>
      </c>
      <c r="C29" s="322"/>
      <c r="D29" s="350" t="s">
        <v>107</v>
      </c>
      <c r="F29" s="350" t="s">
        <v>107</v>
      </c>
      <c r="G29" s="350" t="s">
        <v>107</v>
      </c>
      <c r="H29" s="350" t="s">
        <v>107</v>
      </c>
      <c r="I29" s="338">
        <v>1954</v>
      </c>
      <c r="K29" s="338">
        <v>348</v>
      </c>
      <c r="L29" s="338">
        <v>348</v>
      </c>
      <c r="M29" s="345">
        <v>349</v>
      </c>
      <c r="N29" s="345">
        <v>348</v>
      </c>
      <c r="O29" s="324"/>
      <c r="P29" s="345">
        <v>546</v>
      </c>
      <c r="Q29" s="345">
        <v>815</v>
      </c>
      <c r="R29" s="345">
        <v>202</v>
      </c>
      <c r="S29" s="345">
        <v>204</v>
      </c>
      <c r="T29" s="324"/>
      <c r="U29" s="345">
        <v>313</v>
      </c>
      <c r="V29" s="345">
        <v>394</v>
      </c>
      <c r="W29" s="345">
        <v>321</v>
      </c>
      <c r="X29" s="345">
        <v>298</v>
      </c>
      <c r="Z29" s="345">
        <v>327</v>
      </c>
      <c r="AA29" s="345">
        <v>423</v>
      </c>
      <c r="AB29" s="345">
        <v>312</v>
      </c>
      <c r="AC29" s="345">
        <v>295</v>
      </c>
      <c r="AE29" s="345">
        <v>582</v>
      </c>
      <c r="AF29" s="345">
        <v>590</v>
      </c>
      <c r="AG29" s="345">
        <v>590</v>
      </c>
      <c r="AH29" s="345">
        <v>614</v>
      </c>
      <c r="AJ29" s="345">
        <v>785</v>
      </c>
      <c r="AK29" s="345">
        <v>564</v>
      </c>
      <c r="AL29" s="345">
        <v>566</v>
      </c>
      <c r="AM29" s="345">
        <v>446</v>
      </c>
      <c r="AO29" s="345">
        <v>713</v>
      </c>
      <c r="AP29" s="345">
        <v>480</v>
      </c>
      <c r="AQ29" s="345">
        <v>414</v>
      </c>
      <c r="AR29" s="345">
        <v>629</v>
      </c>
      <c r="AT29" s="345">
        <v>629</v>
      </c>
      <c r="AU29" s="345">
        <v>630</v>
      </c>
      <c r="AV29" s="304">
        <v>629</v>
      </c>
      <c r="AW29" s="345">
        <v>591</v>
      </c>
      <c r="AY29" s="345">
        <v>176</v>
      </c>
      <c r="AZ29" s="345">
        <v>201</v>
      </c>
      <c r="BA29" s="304">
        <v>174</v>
      </c>
      <c r="BB29" s="345">
        <v>157</v>
      </c>
      <c r="BD29" s="345">
        <v>8722</v>
      </c>
      <c r="BE29" s="345">
        <v>101</v>
      </c>
      <c r="BF29" s="345">
        <v>174</v>
      </c>
      <c r="BG29" s="345">
        <v>1508</v>
      </c>
      <c r="BI29" s="345">
        <v>282</v>
      </c>
      <c r="BJ29" s="345">
        <f>'CF YTD '!BJ29-BI29</f>
        <v>281</v>
      </c>
      <c r="BK29" s="345">
        <f>'CF YTD '!BK29-'CF YTD '!BJ29</f>
        <v>281.78407000000004</v>
      </c>
      <c r="BL29" s="345">
        <f>'CF YTD '!BL29-'CF YTD '!BK29</f>
        <v>281.59469000000001</v>
      </c>
      <c r="BN29" s="345">
        <f>'CF YTD '!BN29</f>
        <v>281.59469000000001</v>
      </c>
      <c r="BO29" s="127"/>
      <c r="BP29" s="127"/>
      <c r="BQ29" s="127"/>
    </row>
    <row r="30" spans="2:69" ht="11.4" customHeight="1" x14ac:dyDescent="0.3">
      <c r="B30" s="349" t="s">
        <v>48</v>
      </c>
      <c r="C30" s="322"/>
      <c r="D30" s="350"/>
      <c r="F30" s="350"/>
      <c r="G30" s="350"/>
      <c r="H30" s="350"/>
      <c r="I30" s="338"/>
      <c r="K30" s="338"/>
      <c r="L30" s="338"/>
      <c r="M30" s="345"/>
      <c r="N30" s="345"/>
      <c r="O30" s="324"/>
      <c r="P30" s="345"/>
      <c r="Q30" s="345"/>
      <c r="R30" s="345"/>
      <c r="S30" s="345"/>
      <c r="T30" s="324"/>
      <c r="U30" s="345"/>
      <c r="V30" s="345"/>
      <c r="W30" s="345"/>
      <c r="X30" s="345"/>
      <c r="Z30" s="345"/>
      <c r="AA30" s="345"/>
      <c r="AB30" s="345"/>
      <c r="AC30" s="345"/>
      <c r="AE30" s="345"/>
      <c r="AF30" s="345"/>
      <c r="AG30" s="345"/>
      <c r="AH30" s="345"/>
      <c r="AJ30" s="345"/>
      <c r="AK30" s="345"/>
      <c r="AL30" s="345"/>
      <c r="AM30" s="345"/>
      <c r="AO30" s="345">
        <v>0</v>
      </c>
      <c r="AP30" s="345">
        <v>0</v>
      </c>
      <c r="AQ30" s="345">
        <v>0</v>
      </c>
      <c r="AR30" s="345">
        <v>0</v>
      </c>
      <c r="AT30" s="345">
        <v>2783</v>
      </c>
      <c r="AU30" s="345">
        <v>2868</v>
      </c>
      <c r="AV30" s="304">
        <v>0</v>
      </c>
      <c r="AW30" s="345">
        <v>0</v>
      </c>
      <c r="AY30" s="350">
        <v>0</v>
      </c>
      <c r="AZ30" s="350">
        <v>0</v>
      </c>
      <c r="BA30" s="304">
        <v>0</v>
      </c>
      <c r="BB30" s="350">
        <v>0</v>
      </c>
      <c r="BD30" s="350">
        <v>0</v>
      </c>
      <c r="BE30" s="350">
        <v>0</v>
      </c>
      <c r="BF30" s="350">
        <v>0</v>
      </c>
      <c r="BG30" s="350">
        <v>0</v>
      </c>
      <c r="BI30" s="345"/>
      <c r="BJ30" s="350">
        <f>'CF YTD '!BJ30-BI30</f>
        <v>0</v>
      </c>
      <c r="BK30" s="350">
        <f>'CF YTD '!BK30-'CF YTD '!BJ30</f>
        <v>0</v>
      </c>
      <c r="BL30" s="345">
        <f>'CF YTD '!BL30-'CF YTD '!BK30</f>
        <v>146542</v>
      </c>
      <c r="BN30" s="345">
        <f>'CF YTD '!BN30</f>
        <v>0</v>
      </c>
      <c r="BO30" s="127"/>
      <c r="BP30" s="127"/>
      <c r="BQ30" s="127"/>
    </row>
    <row r="31" spans="2:69" ht="11.4" customHeight="1" x14ac:dyDescent="0.3">
      <c r="B31" s="349" t="s">
        <v>188</v>
      </c>
      <c r="C31" s="322"/>
      <c r="D31" s="350" t="s">
        <v>107</v>
      </c>
      <c r="F31" s="350" t="s">
        <v>107</v>
      </c>
      <c r="G31" s="350" t="s">
        <v>107</v>
      </c>
      <c r="H31" s="338">
        <v>-61</v>
      </c>
      <c r="I31" s="338" t="s">
        <v>107</v>
      </c>
      <c r="K31" s="350" t="s">
        <v>107</v>
      </c>
      <c r="L31" s="350" t="s">
        <v>107</v>
      </c>
      <c r="M31" s="350" t="s">
        <v>107</v>
      </c>
      <c r="N31" s="350" t="s">
        <v>107</v>
      </c>
      <c r="O31" s="324"/>
      <c r="P31" s="350">
        <v>0</v>
      </c>
      <c r="Q31" s="350">
        <v>0</v>
      </c>
      <c r="R31" s="350">
        <v>0</v>
      </c>
      <c r="S31" s="350">
        <v>0</v>
      </c>
      <c r="T31" s="324"/>
      <c r="U31" s="350">
        <v>0</v>
      </c>
      <c r="V31" s="350">
        <v>0</v>
      </c>
      <c r="W31" s="350">
        <v>0</v>
      </c>
      <c r="X31" s="350">
        <v>0</v>
      </c>
      <c r="Z31" s="350">
        <v>0</v>
      </c>
      <c r="AA31" s="350">
        <v>0</v>
      </c>
      <c r="AB31" s="345">
        <v>0</v>
      </c>
      <c r="AC31" s="350">
        <v>0</v>
      </c>
      <c r="AE31" s="350">
        <v>0</v>
      </c>
      <c r="AF31" s="321">
        <v>0</v>
      </c>
      <c r="AG31" s="321">
        <v>0</v>
      </c>
      <c r="AH31" s="350">
        <v>0</v>
      </c>
      <c r="AJ31" s="350">
        <v>0</v>
      </c>
      <c r="AK31" s="350">
        <v>0</v>
      </c>
      <c r="AL31" s="350">
        <v>0</v>
      </c>
      <c r="AM31" s="350">
        <v>0</v>
      </c>
      <c r="AO31" s="345">
        <v>0</v>
      </c>
      <c r="AP31" s="350">
        <v>0</v>
      </c>
      <c r="AQ31" s="350">
        <v>0</v>
      </c>
      <c r="AR31" s="350">
        <v>0</v>
      </c>
      <c r="AT31" s="345">
        <v>0</v>
      </c>
      <c r="AU31" s="350">
        <v>0</v>
      </c>
      <c r="AV31" s="304">
        <v>0</v>
      </c>
      <c r="AW31" s="345">
        <v>0</v>
      </c>
      <c r="AY31" s="350">
        <v>0</v>
      </c>
      <c r="AZ31" s="350">
        <v>0</v>
      </c>
      <c r="BA31" s="304">
        <v>0</v>
      </c>
      <c r="BB31" s="350">
        <v>0</v>
      </c>
      <c r="BD31" s="350">
        <v>0</v>
      </c>
      <c r="BE31" s="350">
        <v>0</v>
      </c>
      <c r="BF31" s="350">
        <v>0</v>
      </c>
      <c r="BG31" s="350">
        <v>0</v>
      </c>
      <c r="BI31" s="345"/>
      <c r="BJ31" s="350">
        <f>'CF YTD '!BJ31-BI31</f>
        <v>0</v>
      </c>
      <c r="BK31" s="350">
        <f>'CF YTD '!BK31-'CF YTD '!BJ31</f>
        <v>0</v>
      </c>
      <c r="BL31" s="350">
        <f>'CF YTD '!BL31-'CF YTD '!BK31</f>
        <v>0</v>
      </c>
      <c r="BN31" s="350">
        <f>'CF YTD '!BN31</f>
        <v>0</v>
      </c>
      <c r="BO31" s="127"/>
      <c r="BP31" s="127"/>
      <c r="BQ31" s="127"/>
    </row>
    <row r="32" spans="2:69" ht="11.4" customHeight="1" x14ac:dyDescent="0.3">
      <c r="B32" s="349" t="s">
        <v>189</v>
      </c>
      <c r="C32" s="322"/>
      <c r="D32" s="338">
        <v>151</v>
      </c>
      <c r="F32" s="338">
        <v>3</v>
      </c>
      <c r="G32" s="338">
        <v>4</v>
      </c>
      <c r="H32" s="338">
        <v>6</v>
      </c>
      <c r="I32" s="338">
        <v>-3</v>
      </c>
      <c r="K32" s="338">
        <v>-86</v>
      </c>
      <c r="L32" s="338">
        <v>127</v>
      </c>
      <c r="M32" s="338">
        <v>-100</v>
      </c>
      <c r="N32" s="338">
        <v>-56</v>
      </c>
      <c r="O32" s="324"/>
      <c r="P32" s="338">
        <v>5</v>
      </c>
      <c r="Q32" s="338">
        <v>1</v>
      </c>
      <c r="R32" s="338">
        <v>-63</v>
      </c>
      <c r="S32" s="338">
        <v>-37</v>
      </c>
      <c r="T32" s="324"/>
      <c r="U32" s="338">
        <v>-295</v>
      </c>
      <c r="V32" s="338">
        <v>-100</v>
      </c>
      <c r="W32" s="338">
        <v>0</v>
      </c>
      <c r="X32" s="345">
        <v>144</v>
      </c>
      <c r="Z32" s="350">
        <v>84.819267723226972</v>
      </c>
      <c r="AA32" s="350">
        <v>-72.248728919811924</v>
      </c>
      <c r="AB32" s="345">
        <v>40.736073124954942</v>
      </c>
      <c r="AC32" s="350">
        <v>-145.30661192836999</v>
      </c>
      <c r="AE32" s="350">
        <v>50</v>
      </c>
      <c r="AF32" s="350">
        <v>-178</v>
      </c>
      <c r="AG32" s="345">
        <v>27</v>
      </c>
      <c r="AH32" s="350">
        <v>42</v>
      </c>
      <c r="AJ32" s="350">
        <v>-45</v>
      </c>
      <c r="AK32" s="350">
        <v>-51</v>
      </c>
      <c r="AL32" s="350">
        <v>-130</v>
      </c>
      <c r="AM32" s="350">
        <v>-39</v>
      </c>
      <c r="AO32" s="345">
        <v>-6</v>
      </c>
      <c r="AP32" s="350">
        <v>-29</v>
      </c>
      <c r="AQ32" s="350">
        <v>-14068</v>
      </c>
      <c r="AR32" s="350">
        <v>-302</v>
      </c>
      <c r="AT32" s="345">
        <v>-48</v>
      </c>
      <c r="AU32" s="350">
        <v>8</v>
      </c>
      <c r="AV32" s="304">
        <v>58</v>
      </c>
      <c r="AW32" s="345">
        <v>-316</v>
      </c>
      <c r="AY32" s="345">
        <v>1316</v>
      </c>
      <c r="AZ32" s="345">
        <v>-1955</v>
      </c>
      <c r="BA32" s="304">
        <v>-237</v>
      </c>
      <c r="BB32" s="345">
        <v>-4110</v>
      </c>
      <c r="BD32" s="345">
        <v>-2314</v>
      </c>
      <c r="BE32" s="345">
        <v>125</v>
      </c>
      <c r="BF32" s="345">
        <v>-1899</v>
      </c>
      <c r="BG32" s="345">
        <v>-104</v>
      </c>
      <c r="BI32" s="345">
        <v>-696</v>
      </c>
      <c r="BJ32" s="345">
        <f>'CF YTD '!BJ32-BI32</f>
        <v>-3423</v>
      </c>
      <c r="BK32" s="345">
        <f>'CF YTD '!BK32-'CF YTD '!BJ32</f>
        <v>6758.0062685917501</v>
      </c>
      <c r="BL32" s="345">
        <f>'CF YTD '!BL32-'CF YTD '!BK32</f>
        <v>-1398.0062685917501</v>
      </c>
      <c r="BN32" s="345">
        <f>'CF YTD '!BN32</f>
        <v>8859.3057017099982</v>
      </c>
      <c r="BO32" s="127"/>
      <c r="BP32" s="127"/>
      <c r="BQ32" s="127"/>
    </row>
    <row r="33" spans="1:72" ht="11.4" customHeight="1" x14ac:dyDescent="0.3">
      <c r="B33" s="351"/>
      <c r="C33" s="322"/>
      <c r="D33" s="338"/>
      <c r="F33" s="338"/>
      <c r="G33" s="338"/>
      <c r="H33" s="338"/>
      <c r="I33" s="338"/>
      <c r="K33" s="338"/>
      <c r="L33" s="338"/>
      <c r="M33" s="338"/>
      <c r="N33" s="338"/>
      <c r="O33" s="324"/>
      <c r="P33" s="338"/>
      <c r="Q33" s="338"/>
      <c r="R33" s="338"/>
      <c r="S33" s="338"/>
      <c r="T33" s="324"/>
      <c r="U33" s="338"/>
      <c r="V33" s="338"/>
      <c r="W33" s="338"/>
      <c r="X33" s="338"/>
      <c r="Z33" s="338"/>
      <c r="AA33" s="338"/>
      <c r="AB33" s="338"/>
      <c r="AC33" s="338"/>
      <c r="AE33" s="338"/>
      <c r="AF33" s="338">
        <v>0</v>
      </c>
      <c r="AG33" s="338"/>
      <c r="AH33" s="338"/>
      <c r="AJ33" s="338"/>
      <c r="AK33" s="338"/>
      <c r="AL33" s="338"/>
      <c r="AM33" s="338"/>
      <c r="AO33" s="338"/>
      <c r="AP33" s="338"/>
      <c r="AQ33" s="338"/>
      <c r="AR33" s="338"/>
      <c r="AT33" s="338"/>
      <c r="AU33" s="338"/>
      <c r="AV33" s="284"/>
      <c r="AY33" s="338"/>
      <c r="AZ33" s="345"/>
      <c r="BA33" s="284"/>
      <c r="BB33" s="323"/>
      <c r="BD33" s="345"/>
      <c r="BE33" s="345"/>
      <c r="BF33" s="345"/>
      <c r="BG33" s="345"/>
      <c r="BI33" s="345"/>
      <c r="BJ33" s="345"/>
      <c r="BK33" s="345"/>
      <c r="BL33" s="345"/>
      <c r="BN33" s="345"/>
      <c r="BO33" s="127"/>
      <c r="BP33" s="127"/>
      <c r="BQ33" s="127"/>
    </row>
    <row r="34" spans="1:72" s="377" customFormat="1" ht="11.4" customHeight="1" x14ac:dyDescent="0.3">
      <c r="A34" s="321"/>
      <c r="B34" s="352" t="s">
        <v>190</v>
      </c>
      <c r="C34" s="322"/>
      <c r="D34" s="353">
        <v>6600</v>
      </c>
      <c r="E34" s="335"/>
      <c r="F34" s="353">
        <v>-2</v>
      </c>
      <c r="G34" s="353">
        <v>-14719</v>
      </c>
      <c r="H34" s="353">
        <v>3086</v>
      </c>
      <c r="I34" s="353">
        <v>7609</v>
      </c>
      <c r="J34" s="335"/>
      <c r="K34" s="353">
        <v>1617</v>
      </c>
      <c r="L34" s="353">
        <v>-16636</v>
      </c>
      <c r="M34" s="353">
        <v>4257</v>
      </c>
      <c r="N34" s="353">
        <v>543</v>
      </c>
      <c r="O34" s="336"/>
      <c r="P34" s="353">
        <v>-2291</v>
      </c>
      <c r="Q34" s="353">
        <v>-5832</v>
      </c>
      <c r="R34" s="353">
        <v>3984</v>
      </c>
      <c r="S34" s="353">
        <v>-1894</v>
      </c>
      <c r="T34" s="336"/>
      <c r="U34" s="353">
        <v>15942</v>
      </c>
      <c r="V34" s="353">
        <v>-17066</v>
      </c>
      <c r="W34" s="353">
        <v>-1378</v>
      </c>
      <c r="X34" s="353">
        <v>-8346</v>
      </c>
      <c r="Y34" s="335"/>
      <c r="Z34" s="353">
        <v>12761</v>
      </c>
      <c r="AA34" s="353">
        <v>1729</v>
      </c>
      <c r="AB34" s="353">
        <v>8560</v>
      </c>
      <c r="AC34" s="353">
        <v>-20150</v>
      </c>
      <c r="AD34" s="335"/>
      <c r="AE34" s="353">
        <v>13889</v>
      </c>
      <c r="AF34" s="353">
        <v>2209</v>
      </c>
      <c r="AG34" s="353">
        <v>-778</v>
      </c>
      <c r="AH34" s="353">
        <v>-34292</v>
      </c>
      <c r="AI34" s="335"/>
      <c r="AJ34" s="353">
        <v>23025</v>
      </c>
      <c r="AK34" s="353">
        <v>14415</v>
      </c>
      <c r="AL34" s="353">
        <v>-7713</v>
      </c>
      <c r="AM34" s="353">
        <v>-18359</v>
      </c>
      <c r="AN34" s="335"/>
      <c r="AO34" s="353">
        <v>17579</v>
      </c>
      <c r="AP34" s="353">
        <v>-3055</v>
      </c>
      <c r="AQ34" s="353">
        <v>-10696.263682225632</v>
      </c>
      <c r="AR34" s="353">
        <v>-25108.736317774365</v>
      </c>
      <c r="AS34" s="321"/>
      <c r="AT34" s="353">
        <v>2370</v>
      </c>
      <c r="AU34" s="353">
        <v>9369</v>
      </c>
      <c r="AV34" s="353">
        <v>-21891</v>
      </c>
      <c r="AW34" s="353">
        <v>-17549</v>
      </c>
      <c r="AX34" s="321"/>
      <c r="AY34" s="353">
        <v>45247</v>
      </c>
      <c r="AZ34" s="353">
        <v>55240</v>
      </c>
      <c r="BA34" s="353">
        <v>-49757</v>
      </c>
      <c r="BB34" s="353">
        <v>-23618</v>
      </c>
      <c r="BC34" s="321"/>
      <c r="BD34" s="353">
        <f>SUM(BD35:BD39)</f>
        <v>38952</v>
      </c>
      <c r="BE34" s="353">
        <f>SUM(BE35:BE39)</f>
        <v>55408</v>
      </c>
      <c r="BF34" s="353">
        <f>SUM(BF35:BF39)</f>
        <v>-65620</v>
      </c>
      <c r="BG34" s="353">
        <f>SUM(BG35:BG39)</f>
        <v>-34796</v>
      </c>
      <c r="BH34" s="321"/>
      <c r="BI34" s="353">
        <f>SUM(BI35:BI39)</f>
        <v>64094</v>
      </c>
      <c r="BJ34" s="353">
        <f>SUM(BJ35:BJ39)</f>
        <v>96939</v>
      </c>
      <c r="BK34" s="353">
        <f>SUM(BK35:BK39)</f>
        <v>-211945.44567770002</v>
      </c>
      <c r="BL34" s="353">
        <f>SUM(BL35:BL39)</f>
        <v>2432.1087804999233</v>
      </c>
      <c r="BM34" s="321"/>
      <c r="BN34" s="353">
        <f>'CF YTD '!BN34</f>
        <v>79237.181040699899</v>
      </c>
      <c r="BO34" s="127"/>
      <c r="BP34" s="127"/>
      <c r="BQ34" s="127"/>
      <c r="BR34" s="321"/>
      <c r="BS34" s="321"/>
      <c r="BT34" s="321"/>
    </row>
    <row r="35" spans="1:72" ht="11.4" customHeight="1" x14ac:dyDescent="0.3">
      <c r="B35" s="349" t="s">
        <v>191</v>
      </c>
      <c r="C35" s="322"/>
      <c r="D35" s="345"/>
      <c r="F35" s="345"/>
      <c r="G35" s="345"/>
      <c r="H35" s="345"/>
      <c r="I35" s="345"/>
      <c r="K35" s="345"/>
      <c r="L35" s="345"/>
      <c r="M35" s="345"/>
      <c r="N35" s="345"/>
      <c r="O35" s="324"/>
      <c r="P35" s="345"/>
      <c r="Q35" s="345"/>
      <c r="R35" s="345"/>
      <c r="S35" s="345"/>
      <c r="T35" s="324"/>
      <c r="U35" s="345"/>
      <c r="V35" s="345"/>
      <c r="W35" s="345"/>
      <c r="X35" s="345"/>
      <c r="Z35" s="345"/>
      <c r="AA35" s="345"/>
      <c r="AB35" s="345"/>
      <c r="AC35" s="345">
        <v>0</v>
      </c>
      <c r="AE35" s="345"/>
      <c r="AF35" s="345"/>
      <c r="AG35" s="345"/>
      <c r="AH35" s="345">
        <v>0</v>
      </c>
      <c r="AJ35" s="345"/>
      <c r="AK35" s="345">
        <v>0</v>
      </c>
      <c r="AL35" s="345">
        <v>0</v>
      </c>
      <c r="AM35" s="345">
        <v>-5029</v>
      </c>
      <c r="AO35" s="345">
        <v>-1512</v>
      </c>
      <c r="AP35" s="345">
        <v>-839</v>
      </c>
      <c r="AQ35" s="345">
        <v>-2357.9193699999996</v>
      </c>
      <c r="AR35" s="345">
        <v>-4804.0806300000004</v>
      </c>
      <c r="AT35" s="345">
        <v>-3053</v>
      </c>
      <c r="AU35" s="345">
        <v>-5201</v>
      </c>
      <c r="AV35" s="345">
        <v>-855</v>
      </c>
      <c r="AW35" s="345">
        <v>-1554</v>
      </c>
      <c r="AY35" s="345">
        <v>778</v>
      </c>
      <c r="AZ35" s="345">
        <v>-925</v>
      </c>
      <c r="BA35" s="345">
        <v>1104</v>
      </c>
      <c r="BB35" s="345">
        <v>-2035</v>
      </c>
      <c r="BD35" s="345">
        <v>-1334</v>
      </c>
      <c r="BE35" s="345">
        <v>3282</v>
      </c>
      <c r="BF35" s="345">
        <v>-3230</v>
      </c>
      <c r="BG35" s="345">
        <v>-4969</v>
      </c>
      <c r="BI35" s="345">
        <v>-1279</v>
      </c>
      <c r="BJ35" s="345">
        <f>'CF YTD '!BJ35-BI35</f>
        <v>951</v>
      </c>
      <c r="BK35" s="345">
        <f>'CF YTD '!BK35-'CF YTD '!BJ35</f>
        <v>-785.36428999999771</v>
      </c>
      <c r="BL35" s="345">
        <f>'CF YTD '!BL35-'CF YTD '!BK35</f>
        <v>2430.636599999998</v>
      </c>
      <c r="BN35" s="345">
        <f>'CF YTD '!BN35</f>
        <v>10546.549530000002</v>
      </c>
      <c r="BO35" s="127"/>
      <c r="BP35" s="127"/>
      <c r="BQ35" s="127"/>
    </row>
    <row r="36" spans="1:72" ht="11.4" customHeight="1" x14ac:dyDescent="0.3">
      <c r="B36" s="349" t="s">
        <v>192</v>
      </c>
      <c r="C36" s="322"/>
      <c r="D36" s="345">
        <v>2700</v>
      </c>
      <c r="F36" s="345">
        <v>7762</v>
      </c>
      <c r="G36" s="345">
        <v>-14414</v>
      </c>
      <c r="H36" s="345">
        <v>5583</v>
      </c>
      <c r="I36" s="345">
        <v>3216</v>
      </c>
      <c r="K36" s="345">
        <v>-295</v>
      </c>
      <c r="L36" s="345">
        <v>-4628</v>
      </c>
      <c r="M36" s="345">
        <v>4067</v>
      </c>
      <c r="N36" s="345">
        <v>1568</v>
      </c>
      <c r="O36" s="324"/>
      <c r="P36" s="345">
        <v>-8420</v>
      </c>
      <c r="Q36" s="345">
        <v>-2902</v>
      </c>
      <c r="R36" s="345">
        <v>8252</v>
      </c>
      <c r="S36" s="345">
        <v>-9364</v>
      </c>
      <c r="T36" s="324"/>
      <c r="U36" s="345">
        <v>1609</v>
      </c>
      <c r="V36" s="345">
        <v>-7847</v>
      </c>
      <c r="W36" s="345">
        <v>6024</v>
      </c>
      <c r="X36" s="345">
        <v>-18116</v>
      </c>
      <c r="Z36" s="345">
        <v>-897</v>
      </c>
      <c r="AA36" s="345">
        <v>-8383</v>
      </c>
      <c r="AB36" s="345">
        <v>22412</v>
      </c>
      <c r="AC36" s="345">
        <v>-31659</v>
      </c>
      <c r="AE36" s="345">
        <v>2563</v>
      </c>
      <c r="AF36" s="345">
        <v>-12201</v>
      </c>
      <c r="AG36" s="345">
        <v>21604</v>
      </c>
      <c r="AH36" s="345">
        <v>-35158</v>
      </c>
      <c r="AJ36" s="345">
        <v>21593</v>
      </c>
      <c r="AK36" s="345">
        <v>29064</v>
      </c>
      <c r="AL36" s="345">
        <v>-14877</v>
      </c>
      <c r="AM36" s="345">
        <v>-28996</v>
      </c>
      <c r="AO36" s="345">
        <v>3115</v>
      </c>
      <c r="AP36" s="345">
        <v>-8620</v>
      </c>
      <c r="AQ36" s="345">
        <v>5657.1867960000382</v>
      </c>
      <c r="AR36" s="345">
        <v>-33500.186796000038</v>
      </c>
      <c r="AT36" s="345">
        <v>-7862</v>
      </c>
      <c r="AU36" s="345">
        <v>64</v>
      </c>
      <c r="AV36" s="244">
        <v>-36</v>
      </c>
      <c r="AW36" s="345">
        <v>-31095</v>
      </c>
      <c r="AY36" s="345">
        <v>-23357</v>
      </c>
      <c r="AZ36" s="345">
        <v>2751</v>
      </c>
      <c r="BA36" s="244">
        <v>20457</v>
      </c>
      <c r="BB36" s="345">
        <v>-26602</v>
      </c>
      <c r="BD36" s="345">
        <v>-37593</v>
      </c>
      <c r="BE36" s="345">
        <v>24599</v>
      </c>
      <c r="BF36" s="345">
        <v>22226</v>
      </c>
      <c r="BG36" s="345">
        <v>-54721</v>
      </c>
      <c r="BI36" s="345">
        <v>-62405</v>
      </c>
      <c r="BJ36" s="345">
        <f>'CF YTD '!BJ36-BI36</f>
        <v>33135</v>
      </c>
      <c r="BK36" s="345">
        <f>'CF YTD '!BK36-'CF YTD '!BJ36</f>
        <v>317883.026612924</v>
      </c>
      <c r="BL36" s="345">
        <f>'CF YTD '!BL36-'CF YTD '!BK36</f>
        <v>-120718.90762812406</v>
      </c>
      <c r="BN36" s="345">
        <f>'CF YTD '!BN36</f>
        <v>-208337.68564500008</v>
      </c>
      <c r="BO36" s="127"/>
      <c r="BP36" s="127"/>
      <c r="BQ36" s="127"/>
    </row>
    <row r="37" spans="1:72" ht="11.4" customHeight="1" x14ac:dyDescent="0.3">
      <c r="B37" s="349" t="s">
        <v>193</v>
      </c>
      <c r="C37" s="322"/>
      <c r="D37" s="345">
        <v>3757</v>
      </c>
      <c r="F37" s="345">
        <v>-7809</v>
      </c>
      <c r="G37" s="345">
        <v>-143</v>
      </c>
      <c r="H37" s="345">
        <v>-1616</v>
      </c>
      <c r="I37" s="345">
        <v>3133</v>
      </c>
      <c r="K37" s="345">
        <v>1934</v>
      </c>
      <c r="L37" s="345">
        <v>-7119</v>
      </c>
      <c r="M37" s="345">
        <v>775</v>
      </c>
      <c r="N37" s="345">
        <v>-1251</v>
      </c>
      <c r="O37" s="354"/>
      <c r="P37" s="345">
        <v>5643</v>
      </c>
      <c r="Q37" s="345">
        <v>-2953</v>
      </c>
      <c r="R37" s="345">
        <v>-3672</v>
      </c>
      <c r="S37" s="345">
        <v>6914</v>
      </c>
      <c r="T37" s="354"/>
      <c r="U37" s="345">
        <v>13518</v>
      </c>
      <c r="V37" s="345">
        <v>-9211</v>
      </c>
      <c r="W37" s="345">
        <v>-7077</v>
      </c>
      <c r="X37" s="345">
        <v>9909</v>
      </c>
      <c r="Z37" s="345">
        <v>12858</v>
      </c>
      <c r="AA37" s="345">
        <v>10087</v>
      </c>
      <c r="AB37" s="345">
        <v>-13176</v>
      </c>
      <c r="AC37" s="345">
        <v>11045</v>
      </c>
      <c r="AE37" s="345">
        <v>10557</v>
      </c>
      <c r="AF37" s="345">
        <v>14422</v>
      </c>
      <c r="AG37" s="345">
        <v>-21144</v>
      </c>
      <c r="AH37" s="345">
        <v>830</v>
      </c>
      <c r="AJ37" s="345">
        <v>315</v>
      </c>
      <c r="AK37" s="345">
        <v>-15370</v>
      </c>
      <c r="AL37" s="345">
        <v>7782</v>
      </c>
      <c r="AM37" s="345">
        <v>15778</v>
      </c>
      <c r="AO37" s="345">
        <v>14780</v>
      </c>
      <c r="AP37" s="345">
        <v>5914</v>
      </c>
      <c r="AQ37" s="345">
        <v>-13315.53110822567</v>
      </c>
      <c r="AR37" s="345">
        <v>13302.53110822567</v>
      </c>
      <c r="AT37" s="345">
        <v>12103</v>
      </c>
      <c r="AU37" s="345">
        <v>14085</v>
      </c>
      <c r="AV37" s="244">
        <v>-19920</v>
      </c>
      <c r="AW37" s="345">
        <v>14864</v>
      </c>
      <c r="AY37" s="345">
        <v>66483</v>
      </c>
      <c r="AZ37" s="345">
        <v>53290</v>
      </c>
      <c r="BA37" s="244">
        <v>-70530</v>
      </c>
      <c r="BB37" s="345">
        <v>4367</v>
      </c>
      <c r="BD37" s="345">
        <v>75287</v>
      </c>
      <c r="BE37" s="345">
        <v>28927</v>
      </c>
      <c r="BF37" s="345">
        <v>-83332</v>
      </c>
      <c r="BG37" s="345">
        <v>25226</v>
      </c>
      <c r="BI37" s="345">
        <v>126021</v>
      </c>
      <c r="BJ37" s="345">
        <f>'CF YTD '!BJ37-BI37</f>
        <v>62586</v>
      </c>
      <c r="BK37" s="345">
        <f>'CF YTD '!BK37-'CF YTD '!BJ37</f>
        <v>-527701.90185062401</v>
      </c>
      <c r="BL37" s="345">
        <f>'CF YTD '!BL37-'CF YTD '!BK37</f>
        <v>120250.10564862398</v>
      </c>
      <c r="BN37" s="345">
        <f>'CF YTD '!BN37</f>
        <v>275112.70876569999</v>
      </c>
      <c r="BO37" s="127"/>
      <c r="BP37" s="127"/>
      <c r="BQ37" s="127"/>
    </row>
    <row r="38" spans="1:72" ht="11.4" customHeight="1" x14ac:dyDescent="0.3">
      <c r="B38" s="349" t="s">
        <v>194</v>
      </c>
      <c r="C38" s="322"/>
      <c r="D38" s="350"/>
      <c r="F38" s="350"/>
      <c r="G38" s="350">
        <v>0</v>
      </c>
      <c r="H38" s="350">
        <v>0</v>
      </c>
      <c r="I38" s="350">
        <v>0</v>
      </c>
      <c r="K38" s="350"/>
      <c r="L38" s="345">
        <v>-4747</v>
      </c>
      <c r="M38" s="345">
        <v>-170</v>
      </c>
      <c r="N38" s="345">
        <v>0</v>
      </c>
      <c r="O38" s="355"/>
      <c r="P38" s="350">
        <v>0</v>
      </c>
      <c r="Q38" s="345">
        <v>0</v>
      </c>
      <c r="R38" s="345">
        <v>0</v>
      </c>
      <c r="S38" s="345">
        <v>0</v>
      </c>
      <c r="T38" s="355"/>
      <c r="U38" s="345">
        <v>0</v>
      </c>
      <c r="V38" s="345">
        <v>0</v>
      </c>
      <c r="W38" s="345">
        <v>0</v>
      </c>
      <c r="X38" s="345">
        <v>0</v>
      </c>
      <c r="Z38" s="345">
        <v>0</v>
      </c>
      <c r="AA38" s="345">
        <v>0</v>
      </c>
      <c r="AB38" s="345">
        <v>0</v>
      </c>
      <c r="AC38" s="345">
        <v>0</v>
      </c>
      <c r="AE38" s="345">
        <v>0</v>
      </c>
      <c r="AF38" s="345">
        <v>0</v>
      </c>
      <c r="AG38" s="345">
        <v>0</v>
      </c>
      <c r="AH38" s="345">
        <v>0</v>
      </c>
      <c r="AJ38" s="345">
        <v>0</v>
      </c>
      <c r="AK38" s="345">
        <v>0</v>
      </c>
      <c r="AL38" s="345">
        <v>0</v>
      </c>
      <c r="AM38" s="345">
        <v>0</v>
      </c>
      <c r="AO38" s="345">
        <v>0</v>
      </c>
      <c r="AP38" s="345">
        <v>0</v>
      </c>
      <c r="AQ38" s="345">
        <v>0</v>
      </c>
      <c r="AR38" s="345">
        <v>0</v>
      </c>
      <c r="AT38" s="345">
        <v>0</v>
      </c>
      <c r="AU38" s="345">
        <v>0</v>
      </c>
      <c r="AV38" s="244">
        <v>0</v>
      </c>
      <c r="AW38" s="345">
        <v>0</v>
      </c>
      <c r="AY38" s="350">
        <v>0</v>
      </c>
      <c r="AZ38" s="350">
        <v>0</v>
      </c>
      <c r="BA38" s="350">
        <v>0</v>
      </c>
      <c r="BB38" s="350">
        <v>0</v>
      </c>
      <c r="BC38" s="350"/>
      <c r="BD38" s="350">
        <v>0</v>
      </c>
      <c r="BE38" s="350">
        <v>0</v>
      </c>
      <c r="BF38" s="350">
        <v>0</v>
      </c>
      <c r="BG38" s="350">
        <v>0</v>
      </c>
      <c r="BH38" s="350"/>
      <c r="BI38" s="350"/>
      <c r="BJ38" s="350">
        <f>'CF YTD '!BJ38-BI38</f>
        <v>0</v>
      </c>
      <c r="BK38" s="350">
        <f>'CF YTD '!BK38-'CF YTD '!BJ38</f>
        <v>0</v>
      </c>
      <c r="BL38" s="350">
        <f>'CF YTD '!BL38-'CF YTD '!BK38</f>
        <v>0</v>
      </c>
      <c r="BN38" s="350">
        <f>'CF YTD '!BN38</f>
        <v>0</v>
      </c>
      <c r="BO38" s="127"/>
      <c r="BP38" s="127"/>
      <c r="BQ38" s="127"/>
    </row>
    <row r="39" spans="1:72" ht="11.4" customHeight="1" x14ac:dyDescent="0.3">
      <c r="B39" s="349" t="s">
        <v>278</v>
      </c>
      <c r="C39" s="322"/>
      <c r="D39" s="338">
        <v>143</v>
      </c>
      <c r="F39" s="338">
        <v>45</v>
      </c>
      <c r="G39" s="338">
        <v>-162</v>
      </c>
      <c r="H39" s="338">
        <v>-881</v>
      </c>
      <c r="I39" s="338">
        <v>1260</v>
      </c>
      <c r="K39" s="338">
        <v>-22</v>
      </c>
      <c r="L39" s="338">
        <v>-142</v>
      </c>
      <c r="M39" s="338">
        <v>-415</v>
      </c>
      <c r="N39" s="338">
        <v>226</v>
      </c>
      <c r="O39" s="346"/>
      <c r="P39" s="338">
        <v>486</v>
      </c>
      <c r="Q39" s="338">
        <v>23</v>
      </c>
      <c r="R39" s="338">
        <v>-596</v>
      </c>
      <c r="S39" s="338">
        <v>556</v>
      </c>
      <c r="T39" s="346"/>
      <c r="U39" s="338">
        <v>815</v>
      </c>
      <c r="V39" s="338">
        <v>-8</v>
      </c>
      <c r="W39" s="345">
        <v>-325</v>
      </c>
      <c r="X39" s="345">
        <v>-139</v>
      </c>
      <c r="Z39" s="338">
        <v>800</v>
      </c>
      <c r="AA39" s="338">
        <v>25</v>
      </c>
      <c r="AB39" s="345">
        <v>-676</v>
      </c>
      <c r="AC39" s="345">
        <v>464</v>
      </c>
      <c r="AE39" s="338">
        <v>769</v>
      </c>
      <c r="AF39" s="338">
        <v>-12</v>
      </c>
      <c r="AG39" s="345">
        <v>-1238</v>
      </c>
      <c r="AH39" s="345">
        <v>36</v>
      </c>
      <c r="AJ39" s="338">
        <v>1117</v>
      </c>
      <c r="AK39" s="345">
        <v>721</v>
      </c>
      <c r="AL39" s="345">
        <v>-618</v>
      </c>
      <c r="AM39" s="345">
        <v>-112</v>
      </c>
      <c r="AO39" s="338">
        <v>1196</v>
      </c>
      <c r="AP39" s="338">
        <v>490</v>
      </c>
      <c r="AQ39" s="338">
        <v>-680</v>
      </c>
      <c r="AR39" s="338">
        <v>-107</v>
      </c>
      <c r="AT39" s="338">
        <v>1182</v>
      </c>
      <c r="AU39" s="338">
        <v>421</v>
      </c>
      <c r="AV39" s="284">
        <v>-1080</v>
      </c>
      <c r="AW39" s="345">
        <v>236</v>
      </c>
      <c r="AY39" s="338">
        <v>1343</v>
      </c>
      <c r="AZ39" s="345">
        <v>124</v>
      </c>
      <c r="BA39" s="284">
        <v>-788</v>
      </c>
      <c r="BB39" s="345">
        <v>652</v>
      </c>
      <c r="BD39" s="345">
        <v>2592</v>
      </c>
      <c r="BE39" s="345">
        <v>-1400</v>
      </c>
      <c r="BF39" s="345">
        <v>-1284</v>
      </c>
      <c r="BG39" s="345">
        <v>-332</v>
      </c>
      <c r="BI39" s="345">
        <v>1757</v>
      </c>
      <c r="BJ39" s="345">
        <f>'CF YTD '!BJ39-BI39</f>
        <v>267</v>
      </c>
      <c r="BK39" s="345">
        <f>'CF YTD '!BK39-'CF YTD '!BJ39</f>
        <v>-1341.2061499999984</v>
      </c>
      <c r="BL39" s="345">
        <f>'CF YTD '!BL39-'CF YTD '!BK39</f>
        <v>470.27415999999789</v>
      </c>
      <c r="BN39" s="345">
        <f>'CF YTD '!BN39</f>
        <v>1915.6083900000003</v>
      </c>
      <c r="BO39" s="127"/>
      <c r="BP39" s="127"/>
      <c r="BQ39" s="127"/>
    </row>
    <row r="40" spans="1:72" ht="11.4" customHeight="1" x14ac:dyDescent="0.3">
      <c r="B40" s="349"/>
      <c r="C40" s="322"/>
      <c r="D40" s="338"/>
      <c r="F40" s="338"/>
      <c r="G40" s="338"/>
      <c r="H40" s="338"/>
      <c r="I40" s="338"/>
      <c r="K40" s="338"/>
      <c r="L40" s="338"/>
      <c r="M40" s="338"/>
      <c r="N40" s="338"/>
      <c r="O40" s="324"/>
      <c r="P40" s="338"/>
      <c r="Q40" s="338">
        <v>0</v>
      </c>
      <c r="R40" s="338">
        <v>0</v>
      </c>
      <c r="S40" s="338"/>
      <c r="T40" s="324"/>
      <c r="U40" s="338"/>
      <c r="V40" s="338">
        <v>0</v>
      </c>
      <c r="W40" s="338">
        <v>0</v>
      </c>
      <c r="X40" s="338">
        <v>0</v>
      </c>
      <c r="Z40" s="338"/>
      <c r="AA40" s="338">
        <v>0</v>
      </c>
      <c r="AB40" s="338">
        <v>0</v>
      </c>
      <c r="AC40" s="338">
        <v>0</v>
      </c>
      <c r="AE40" s="338"/>
      <c r="AF40" s="338">
        <v>0</v>
      </c>
      <c r="AG40" s="338">
        <v>0</v>
      </c>
      <c r="AH40" s="338">
        <v>0</v>
      </c>
      <c r="AJ40" s="338"/>
      <c r="AK40" s="338">
        <v>0</v>
      </c>
      <c r="AL40" s="338">
        <v>0</v>
      </c>
      <c r="AM40" s="338">
        <v>0</v>
      </c>
      <c r="AO40" s="338"/>
      <c r="AP40" s="338">
        <v>0</v>
      </c>
      <c r="AQ40" s="338">
        <v>0</v>
      </c>
      <c r="AR40" s="338">
        <v>0</v>
      </c>
      <c r="AT40" s="338"/>
      <c r="AU40" s="338">
        <v>0</v>
      </c>
      <c r="AV40" s="284">
        <v>0</v>
      </c>
      <c r="AW40" s="345">
        <v>0</v>
      </c>
      <c r="AY40" s="350"/>
      <c r="AZ40" s="350">
        <v>0</v>
      </c>
      <c r="BA40" s="350">
        <v>0</v>
      </c>
      <c r="BB40" s="350">
        <v>0</v>
      </c>
      <c r="BC40" s="350"/>
      <c r="BD40" s="350"/>
      <c r="BE40" s="350"/>
      <c r="BF40" s="350"/>
      <c r="BG40" s="350"/>
      <c r="BH40" s="350"/>
      <c r="BI40" s="350"/>
      <c r="BJ40" s="350"/>
      <c r="BK40" s="350"/>
      <c r="BL40" s="350"/>
      <c r="BN40" s="350">
        <f>'CF YTD '!BN40</f>
        <v>0</v>
      </c>
      <c r="BO40" s="127"/>
      <c r="BP40" s="127"/>
      <c r="BQ40" s="127"/>
    </row>
    <row r="41" spans="1:72" ht="11.4" customHeight="1" x14ac:dyDescent="0.3">
      <c r="B41" s="343" t="s">
        <v>195</v>
      </c>
      <c r="C41" s="322"/>
      <c r="D41" s="345">
        <v>-192</v>
      </c>
      <c r="F41" s="345">
        <v>-247</v>
      </c>
      <c r="G41" s="345">
        <v>-1111</v>
      </c>
      <c r="H41" s="345">
        <v>-3140</v>
      </c>
      <c r="I41" s="345">
        <v>-184</v>
      </c>
      <c r="K41" s="345">
        <v>-451</v>
      </c>
      <c r="L41" s="345">
        <v>-556</v>
      </c>
      <c r="M41" s="345">
        <v>-315</v>
      </c>
      <c r="N41" s="345">
        <v>-846</v>
      </c>
      <c r="O41" s="324"/>
      <c r="P41" s="345">
        <v>-1751</v>
      </c>
      <c r="Q41" s="345">
        <v>-645</v>
      </c>
      <c r="R41" s="345">
        <v>-1910</v>
      </c>
      <c r="S41" s="345">
        <v>-5097</v>
      </c>
      <c r="T41" s="324"/>
      <c r="U41" s="345">
        <v>-2542</v>
      </c>
      <c r="V41" s="345">
        <v>-1547</v>
      </c>
      <c r="W41" s="345">
        <v>-2588</v>
      </c>
      <c r="X41" s="345">
        <v>-1735</v>
      </c>
      <c r="Z41" s="345">
        <v>-1780</v>
      </c>
      <c r="AA41" s="345">
        <v>-7011</v>
      </c>
      <c r="AB41" s="345">
        <v>-1763</v>
      </c>
      <c r="AC41" s="345">
        <v>-2069</v>
      </c>
      <c r="AE41" s="345">
        <v>-3787</v>
      </c>
      <c r="AF41" s="345">
        <v>-2322</v>
      </c>
      <c r="AG41" s="345">
        <v>-1941</v>
      </c>
      <c r="AH41" s="345">
        <v>-1185</v>
      </c>
      <c r="AJ41" s="345">
        <v>-3420</v>
      </c>
      <c r="AK41" s="345">
        <v>-665</v>
      </c>
      <c r="AL41" s="345">
        <v>-1600</v>
      </c>
      <c r="AM41" s="345">
        <v>-1002</v>
      </c>
      <c r="AO41" s="345">
        <v>-1883</v>
      </c>
      <c r="AP41" s="345">
        <v>-7264</v>
      </c>
      <c r="AQ41" s="345">
        <v>-8851</v>
      </c>
      <c r="AR41" s="345">
        <v>-16394</v>
      </c>
      <c r="AT41" s="345">
        <v>-12689</v>
      </c>
      <c r="AU41" s="345">
        <v>-12459</v>
      </c>
      <c r="AV41" s="244">
        <v>-13042</v>
      </c>
      <c r="AW41" s="345">
        <v>-17803</v>
      </c>
      <c r="AY41" s="345">
        <v>-13402</v>
      </c>
      <c r="AZ41" s="345">
        <v>-15688</v>
      </c>
      <c r="BA41" s="244">
        <v>-21141</v>
      </c>
      <c r="BB41" s="345">
        <v>-17560</v>
      </c>
      <c r="BD41" s="345">
        <v>-12542</v>
      </c>
      <c r="BE41" s="345">
        <v>-13686</v>
      </c>
      <c r="BF41" s="345">
        <v>-21370</v>
      </c>
      <c r="BG41" s="345">
        <v>-19288</v>
      </c>
      <c r="BI41" s="345">
        <v>-11752</v>
      </c>
      <c r="BJ41" s="345">
        <f>'CF YTD '!BJ41-BI41</f>
        <v>-21540</v>
      </c>
      <c r="BK41" s="345">
        <f>'CF YTD '!BK41-'CF YTD '!BJ41</f>
        <v>-31153.416110000013</v>
      </c>
      <c r="BL41" s="345">
        <f>'CF YTD '!BL41-'CF YTD '!BK41</f>
        <v>-9939.5838899999872</v>
      </c>
      <c r="BN41" s="345">
        <f>'CF YTD '!BN41</f>
        <v>-28091.43231</v>
      </c>
      <c r="BO41" s="127"/>
      <c r="BP41" s="127"/>
      <c r="BQ41" s="127"/>
    </row>
    <row r="42" spans="1:72" ht="11.4" customHeight="1" x14ac:dyDescent="0.3">
      <c r="B42" s="343" t="s">
        <v>196</v>
      </c>
      <c r="C42" s="322"/>
      <c r="D42" s="350"/>
      <c r="F42" s="350"/>
      <c r="G42" s="350">
        <v>0</v>
      </c>
      <c r="H42" s="350">
        <v>0</v>
      </c>
      <c r="I42" s="350">
        <v>0</v>
      </c>
      <c r="K42" s="350"/>
      <c r="L42" s="350">
        <v>0</v>
      </c>
      <c r="M42" s="345">
        <v>3907</v>
      </c>
      <c r="N42" s="345">
        <v>0</v>
      </c>
      <c r="O42" s="355"/>
      <c r="P42" s="350"/>
      <c r="Q42" s="350">
        <v>0</v>
      </c>
      <c r="R42" s="345">
        <v>36</v>
      </c>
      <c r="S42" s="345">
        <v>219</v>
      </c>
      <c r="T42" s="355"/>
      <c r="U42" s="345">
        <v>0</v>
      </c>
      <c r="V42" s="345">
        <v>1412</v>
      </c>
      <c r="W42" s="345">
        <v>602</v>
      </c>
      <c r="X42" s="345">
        <v>0</v>
      </c>
      <c r="Z42" s="345">
        <v>32</v>
      </c>
      <c r="AA42" s="345">
        <v>1543</v>
      </c>
      <c r="AB42" s="345">
        <v>146</v>
      </c>
      <c r="AC42" s="345">
        <v>32</v>
      </c>
      <c r="AE42" s="345">
        <v>29</v>
      </c>
      <c r="AF42" s="345">
        <v>2633</v>
      </c>
      <c r="AG42" s="345">
        <v>243</v>
      </c>
      <c r="AH42" s="345">
        <v>134</v>
      </c>
      <c r="AJ42" s="345">
        <v>0</v>
      </c>
      <c r="AK42" s="345">
        <v>53</v>
      </c>
      <c r="AL42" s="345">
        <v>536</v>
      </c>
      <c r="AM42" s="345">
        <v>7</v>
      </c>
      <c r="AO42" s="345">
        <v>0</v>
      </c>
      <c r="AP42" s="345">
        <v>3636</v>
      </c>
      <c r="AQ42" s="345">
        <v>624</v>
      </c>
      <c r="AR42" s="345">
        <v>1581</v>
      </c>
      <c r="AT42" s="345">
        <v>0</v>
      </c>
      <c r="AU42" s="345">
        <v>0</v>
      </c>
      <c r="AV42" s="244">
        <v>1090</v>
      </c>
      <c r="AW42" s="345">
        <v>516</v>
      </c>
      <c r="AY42" s="350">
        <v>0</v>
      </c>
      <c r="AZ42" s="350">
        <v>0</v>
      </c>
      <c r="BA42" s="244">
        <v>418</v>
      </c>
      <c r="BB42" s="345">
        <v>2390</v>
      </c>
      <c r="BD42" s="350">
        <v>0</v>
      </c>
      <c r="BE42" s="345">
        <v>3185</v>
      </c>
      <c r="BF42" s="345">
        <v>149</v>
      </c>
      <c r="BG42" s="345">
        <v>83</v>
      </c>
      <c r="BI42" s="350">
        <v>0</v>
      </c>
      <c r="BJ42" s="345">
        <f>'CF YTD '!BJ42-BI42</f>
        <v>3340</v>
      </c>
      <c r="BK42" s="345">
        <f>'CF YTD '!BK42-'CF YTD '!BJ42</f>
        <v>1284.1442699999998</v>
      </c>
      <c r="BL42" s="345">
        <f>'CF YTD '!BL42-'CF YTD '!BK42</f>
        <v>-4624.1442699999998</v>
      </c>
      <c r="BN42" s="345">
        <f>'CF YTD '!BN42</f>
        <v>46.418999999999997</v>
      </c>
      <c r="BO42" s="127"/>
      <c r="BP42" s="127"/>
      <c r="BQ42" s="127"/>
    </row>
    <row r="43" spans="1:72" ht="11.4" customHeight="1" x14ac:dyDescent="0.3">
      <c r="B43" s="337"/>
      <c r="C43" s="322"/>
      <c r="D43" s="356"/>
      <c r="F43" s="356"/>
      <c r="G43" s="356"/>
      <c r="H43" s="356"/>
      <c r="I43" s="356"/>
      <c r="K43" s="356"/>
      <c r="L43" s="356"/>
      <c r="M43" s="356"/>
      <c r="N43" s="356"/>
      <c r="O43" s="346"/>
      <c r="P43" s="356"/>
      <c r="Q43" s="356"/>
      <c r="R43" s="356"/>
      <c r="S43" s="356"/>
      <c r="T43" s="346"/>
      <c r="U43" s="356"/>
      <c r="V43" s="356"/>
      <c r="W43" s="356"/>
      <c r="X43" s="356"/>
      <c r="Z43" s="356"/>
      <c r="AA43" s="356"/>
      <c r="AB43" s="356"/>
      <c r="AC43" s="356"/>
      <c r="AE43" s="356"/>
      <c r="AF43" s="356"/>
      <c r="AG43" s="356"/>
      <c r="AH43" s="356"/>
      <c r="AJ43" s="356"/>
      <c r="AK43" s="356"/>
      <c r="AL43" s="356"/>
      <c r="AM43" s="356"/>
      <c r="AO43" s="356"/>
      <c r="AP43" s="356"/>
      <c r="AQ43" s="356"/>
      <c r="AR43" s="356"/>
      <c r="AT43" s="356"/>
      <c r="AU43" s="356"/>
      <c r="AV43" s="291"/>
      <c r="AY43" s="356"/>
      <c r="AZ43" s="345"/>
      <c r="BA43" s="291"/>
      <c r="BB43" s="323"/>
      <c r="BD43" s="345"/>
      <c r="BE43" s="345"/>
      <c r="BF43" s="345"/>
      <c r="BG43" s="345"/>
      <c r="BI43" s="345"/>
      <c r="BJ43" s="345"/>
      <c r="BK43" s="345"/>
      <c r="BL43" s="345"/>
      <c r="BN43" s="345"/>
      <c r="BO43" s="127"/>
      <c r="BP43" s="127"/>
      <c r="BQ43" s="127"/>
    </row>
    <row r="44" spans="1:72" ht="11.4" customHeight="1" x14ac:dyDescent="0.3">
      <c r="B44" s="357" t="s">
        <v>197</v>
      </c>
      <c r="C44" s="322"/>
      <c r="D44" s="358">
        <v>11679</v>
      </c>
      <c r="E44" s="335"/>
      <c r="F44" s="358">
        <v>911</v>
      </c>
      <c r="G44" s="358">
        <v>-1979</v>
      </c>
      <c r="H44" s="358">
        <v>12302</v>
      </c>
      <c r="I44" s="358">
        <v>26722</v>
      </c>
      <c r="J44" s="335"/>
      <c r="K44" s="358">
        <v>19191</v>
      </c>
      <c r="L44" s="358">
        <v>7899</v>
      </c>
      <c r="M44" s="358">
        <v>30530</v>
      </c>
      <c r="N44" s="358">
        <v>30380</v>
      </c>
      <c r="O44" s="336"/>
      <c r="P44" s="358">
        <v>21074</v>
      </c>
      <c r="Q44" s="358">
        <v>30323</v>
      </c>
      <c r="R44" s="358">
        <v>30588</v>
      </c>
      <c r="S44" s="358">
        <v>31606</v>
      </c>
      <c r="T44" s="336"/>
      <c r="U44" s="358">
        <v>31774</v>
      </c>
      <c r="V44" s="358">
        <v>17603</v>
      </c>
      <c r="W44" s="358">
        <v>31043</v>
      </c>
      <c r="X44" s="358">
        <v>33219</v>
      </c>
      <c r="Y44" s="335"/>
      <c r="Z44" s="358">
        <v>42147</v>
      </c>
      <c r="AA44" s="358">
        <v>36858</v>
      </c>
      <c r="AB44" s="358">
        <v>50937</v>
      </c>
      <c r="AC44" s="358">
        <v>25772</v>
      </c>
      <c r="AD44" s="335"/>
      <c r="AE44" s="358">
        <v>52630</v>
      </c>
      <c r="AF44" s="358">
        <v>55200</v>
      </c>
      <c r="AG44" s="358">
        <v>50790</v>
      </c>
      <c r="AH44" s="358">
        <v>30366</v>
      </c>
      <c r="AI44" s="335"/>
      <c r="AJ44" s="358">
        <v>59621</v>
      </c>
      <c r="AK44" s="358">
        <v>47212</v>
      </c>
      <c r="AL44" s="358">
        <v>47631</v>
      </c>
      <c r="AM44" s="358">
        <v>56560</v>
      </c>
      <c r="AN44" s="335"/>
      <c r="AO44" s="358">
        <v>74113</v>
      </c>
      <c r="AP44" s="358">
        <v>66459</v>
      </c>
      <c r="AQ44" s="358">
        <v>51838.970271810715</v>
      </c>
      <c r="AR44" s="358">
        <v>52279.029728189285</v>
      </c>
      <c r="AT44" s="358">
        <v>59165</v>
      </c>
      <c r="AU44" s="358">
        <v>88045</v>
      </c>
      <c r="AV44" s="358">
        <v>56747</v>
      </c>
      <c r="AW44" s="358">
        <v>61811</v>
      </c>
      <c r="AY44" s="358">
        <v>108094</v>
      </c>
      <c r="AZ44" s="358">
        <v>136261</v>
      </c>
      <c r="BA44" s="358">
        <v>73486</v>
      </c>
      <c r="BB44" s="358">
        <v>66143</v>
      </c>
      <c r="BD44" s="358">
        <f>SUM(BD41:BD42,BD34,BD13,BD11)</f>
        <v>114696</v>
      </c>
      <c r="BE44" s="358">
        <f>SUM(BE41:BE42,BE34,BE13,BE11)</f>
        <v>131369</v>
      </c>
      <c r="BF44" s="358">
        <f>SUM(BF41:BF42,BF34,BF13,BF11)</f>
        <v>64661</v>
      </c>
      <c r="BG44" s="358">
        <f>SUM(BG41:BG42,BG34,BG13,BG11)</f>
        <v>67047</v>
      </c>
      <c r="BI44" s="358">
        <f>SUM(BI41:BI42,BI34,BI13,BI11)</f>
        <v>130969</v>
      </c>
      <c r="BJ44" s="358">
        <f>SUM(BJ41:BJ42,BJ34,BJ13,BJ11)</f>
        <v>166074</v>
      </c>
      <c r="BK44" s="358">
        <f>SUM(BK41:BK42,BK34,BK13,BK11)</f>
        <v>-6266.6841093081166</v>
      </c>
      <c r="BL44" s="358">
        <f>SUM(BL41:BL42,BL34,BL13,BL11)</f>
        <v>114048.64366900604</v>
      </c>
      <c r="BN44" s="358">
        <f>'CF YTD '!BN44</f>
        <v>145494.38133911</v>
      </c>
      <c r="BO44" s="127"/>
      <c r="BP44" s="127"/>
      <c r="BQ44" s="127"/>
    </row>
    <row r="45" spans="1:72" ht="11.4" customHeight="1" x14ac:dyDescent="0.3">
      <c r="B45" s="359"/>
      <c r="C45" s="322"/>
      <c r="D45" s="360"/>
      <c r="F45" s="360"/>
      <c r="G45" s="360"/>
      <c r="H45" s="360"/>
      <c r="I45" s="360"/>
      <c r="K45" s="360"/>
      <c r="L45" s="360"/>
      <c r="M45" s="360"/>
      <c r="N45" s="360"/>
      <c r="O45" s="324"/>
      <c r="P45" s="360"/>
      <c r="Q45" s="360"/>
      <c r="R45" s="360"/>
      <c r="S45" s="360"/>
      <c r="T45" s="324"/>
      <c r="U45" s="360"/>
      <c r="V45" s="360"/>
      <c r="W45" s="360"/>
      <c r="X45" s="360"/>
      <c r="Z45" s="360"/>
      <c r="AA45" s="360"/>
      <c r="AB45" s="360"/>
      <c r="AC45" s="360"/>
      <c r="AE45" s="360"/>
      <c r="AF45" s="360"/>
      <c r="AG45" s="360"/>
      <c r="AH45" s="360"/>
      <c r="AJ45" s="360"/>
      <c r="AK45" s="360"/>
      <c r="AL45" s="360"/>
      <c r="AM45" s="360"/>
      <c r="AO45" s="360"/>
      <c r="AP45" s="360"/>
      <c r="AQ45" s="360"/>
      <c r="AR45" s="360"/>
      <c r="AT45" s="360"/>
      <c r="AU45" s="360"/>
      <c r="AV45" s="295"/>
      <c r="AW45" s="295"/>
      <c r="AY45" s="360"/>
      <c r="AZ45" s="360"/>
      <c r="BA45" s="295"/>
      <c r="BB45" s="295"/>
      <c r="BD45" s="345"/>
      <c r="BE45" s="345"/>
      <c r="BF45" s="345"/>
      <c r="BI45" s="345"/>
      <c r="BJ45" s="383"/>
      <c r="BK45" s="345"/>
      <c r="BL45" s="345"/>
      <c r="BN45" s="345">
        <f>'CF YTD '!BN45</f>
        <v>0</v>
      </c>
      <c r="BO45" s="127"/>
      <c r="BP45" s="127"/>
      <c r="BQ45" s="127"/>
    </row>
    <row r="46" spans="1:72" ht="11.4" customHeight="1" x14ac:dyDescent="0.3">
      <c r="B46" s="359" t="s">
        <v>198</v>
      </c>
      <c r="C46" s="322"/>
      <c r="D46" s="361"/>
      <c r="F46" s="361"/>
      <c r="G46" s="361"/>
      <c r="H46" s="361"/>
      <c r="I46" s="361"/>
      <c r="K46" s="361"/>
      <c r="L46" s="361"/>
      <c r="M46" s="361"/>
      <c r="N46" s="361"/>
      <c r="O46" s="346"/>
      <c r="P46" s="361"/>
      <c r="Q46" s="361"/>
      <c r="R46" s="361"/>
      <c r="S46" s="361"/>
      <c r="T46" s="346"/>
      <c r="U46" s="361"/>
      <c r="V46" s="361"/>
      <c r="W46" s="361"/>
      <c r="X46" s="361"/>
      <c r="Z46" s="361"/>
      <c r="AA46" s="361"/>
      <c r="AB46" s="361"/>
      <c r="AC46" s="361"/>
      <c r="AE46" s="361"/>
      <c r="AF46" s="361"/>
      <c r="AG46" s="361"/>
      <c r="AH46" s="361"/>
      <c r="AJ46" s="361"/>
      <c r="AK46" s="361"/>
      <c r="AL46" s="361"/>
      <c r="AM46" s="361"/>
      <c r="AO46" s="361"/>
      <c r="AP46" s="361"/>
      <c r="AQ46" s="361"/>
      <c r="AR46" s="361"/>
      <c r="AT46" s="361"/>
      <c r="AU46" s="361"/>
      <c r="AV46" s="298"/>
      <c r="AY46" s="361"/>
      <c r="AZ46" s="345"/>
      <c r="BA46" s="298"/>
      <c r="BD46" s="345"/>
      <c r="BE46" s="345"/>
      <c r="BF46" s="345"/>
      <c r="BI46" s="345"/>
      <c r="BJ46" s="345"/>
      <c r="BK46" s="345"/>
      <c r="BL46" s="345"/>
      <c r="BN46" s="345">
        <f>'CF YTD '!BN46</f>
        <v>0</v>
      </c>
      <c r="BO46" s="127"/>
      <c r="BP46" s="127"/>
      <c r="BQ46" s="127"/>
    </row>
    <row r="47" spans="1:72" ht="11.4" customHeight="1" x14ac:dyDescent="0.3">
      <c r="B47" s="362" t="s">
        <v>199</v>
      </c>
      <c r="C47" s="322"/>
      <c r="D47" s="363">
        <v>8</v>
      </c>
      <c r="F47" s="350" t="s">
        <v>107</v>
      </c>
      <c r="G47" s="350" t="s">
        <v>107</v>
      </c>
      <c r="H47" s="350" t="s">
        <v>107</v>
      </c>
      <c r="I47" s="350" t="s">
        <v>107</v>
      </c>
      <c r="K47" s="350" t="s">
        <v>107</v>
      </c>
      <c r="L47" s="350" t="s">
        <v>107</v>
      </c>
      <c r="M47" s="350" t="s">
        <v>107</v>
      </c>
      <c r="N47" s="350" t="s">
        <v>107</v>
      </c>
      <c r="O47" s="324"/>
      <c r="P47" s="350">
        <v>0</v>
      </c>
      <c r="Q47" s="350">
        <v>41</v>
      </c>
      <c r="R47" s="350">
        <v>52</v>
      </c>
      <c r="S47" s="321">
        <v>12</v>
      </c>
      <c r="T47" s="324"/>
      <c r="U47" s="321">
        <v>14</v>
      </c>
      <c r="V47" s="321">
        <v>69</v>
      </c>
      <c r="W47" s="321">
        <v>122</v>
      </c>
      <c r="X47" s="321">
        <v>11</v>
      </c>
      <c r="Z47" s="321">
        <v>13</v>
      </c>
      <c r="AA47" s="321">
        <v>28</v>
      </c>
      <c r="AB47" s="321">
        <v>107</v>
      </c>
      <c r="AC47" s="321">
        <v>-32</v>
      </c>
      <c r="AE47" s="321">
        <v>109</v>
      </c>
      <c r="AF47" s="321">
        <v>11</v>
      </c>
      <c r="AG47" s="321">
        <v>150</v>
      </c>
      <c r="AH47" s="321">
        <v>1</v>
      </c>
      <c r="AJ47" s="321">
        <v>15</v>
      </c>
      <c r="AK47" s="321">
        <v>64</v>
      </c>
      <c r="AL47" s="321">
        <v>676</v>
      </c>
      <c r="AM47" s="321">
        <v>0</v>
      </c>
      <c r="AO47" s="321">
        <v>26</v>
      </c>
      <c r="AP47" s="321">
        <v>25</v>
      </c>
      <c r="AQ47" s="321">
        <v>8</v>
      </c>
      <c r="AR47" s="321">
        <v>247</v>
      </c>
      <c r="AT47" s="321">
        <v>353</v>
      </c>
      <c r="AU47" s="350">
        <v>-220</v>
      </c>
      <c r="AV47" s="350">
        <v>113</v>
      </c>
      <c r="AW47" s="350">
        <v>233</v>
      </c>
      <c r="AY47" s="321">
        <v>227</v>
      </c>
      <c r="AZ47" s="345">
        <v>374</v>
      </c>
      <c r="BA47" s="350">
        <v>443</v>
      </c>
      <c r="BB47" s="345">
        <v>602</v>
      </c>
      <c r="BD47" s="345">
        <v>961</v>
      </c>
      <c r="BE47" s="345">
        <v>453</v>
      </c>
      <c r="BF47" s="345">
        <v>561</v>
      </c>
      <c r="BG47" s="345">
        <v>2099</v>
      </c>
      <c r="BI47" s="345">
        <v>298</v>
      </c>
      <c r="BJ47" s="345">
        <f>'CF YTD '!BJ47-BI47</f>
        <v>104</v>
      </c>
      <c r="BK47" s="345">
        <f>'CF YTD '!BK47-'CF YTD '!BJ47</f>
        <v>526.34571677600002</v>
      </c>
      <c r="BL47" s="345">
        <f>'CF YTD '!BL47-'CF YTD '!BK47</f>
        <v>258.65428322399998</v>
      </c>
      <c r="BN47" s="345">
        <f>'CF YTD '!BN47</f>
        <v>172.43518</v>
      </c>
      <c r="BO47" s="127"/>
      <c r="BP47" s="127"/>
      <c r="BQ47" s="127"/>
    </row>
    <row r="48" spans="1:72" ht="11.4" customHeight="1" x14ac:dyDescent="0.3">
      <c r="B48" s="362" t="s">
        <v>59</v>
      </c>
      <c r="C48" s="322"/>
      <c r="D48" s="363"/>
      <c r="F48" s="350"/>
      <c r="G48" s="350"/>
      <c r="H48" s="350"/>
      <c r="I48" s="350"/>
      <c r="K48" s="350"/>
      <c r="L48" s="350"/>
      <c r="M48" s="350"/>
      <c r="N48" s="350"/>
      <c r="O48" s="324"/>
      <c r="P48" s="350"/>
      <c r="Q48" s="350"/>
      <c r="R48" s="350"/>
      <c r="T48" s="324"/>
      <c r="AE48" s="321">
        <v>0</v>
      </c>
      <c r="AF48" s="321">
        <v>0</v>
      </c>
      <c r="AG48" s="321">
        <v>56</v>
      </c>
      <c r="AJ48" s="321">
        <v>0</v>
      </c>
      <c r="AK48" s="321">
        <v>0</v>
      </c>
      <c r="AL48" s="321">
        <v>0</v>
      </c>
      <c r="AM48" s="321">
        <v>0</v>
      </c>
      <c r="AO48" s="321">
        <v>0</v>
      </c>
      <c r="AP48" s="321">
        <v>0</v>
      </c>
      <c r="AQ48" s="321">
        <v>0</v>
      </c>
      <c r="AR48" s="321">
        <v>0</v>
      </c>
      <c r="AT48" s="321">
        <v>0</v>
      </c>
      <c r="AU48" s="350">
        <v>0</v>
      </c>
      <c r="AV48" s="350">
        <v>0</v>
      </c>
      <c r="AW48" s="350">
        <v>0</v>
      </c>
      <c r="AY48" s="350">
        <v>0</v>
      </c>
      <c r="AZ48" s="350">
        <v>0</v>
      </c>
      <c r="BA48" s="350">
        <v>0</v>
      </c>
      <c r="BB48" s="345">
        <v>185</v>
      </c>
      <c r="BD48" s="350">
        <v>0</v>
      </c>
      <c r="BE48" s="350">
        <v>0</v>
      </c>
      <c r="BF48" s="345">
        <v>184</v>
      </c>
      <c r="BG48" s="350">
        <v>0</v>
      </c>
      <c r="BI48" s="345">
        <v>0</v>
      </c>
      <c r="BJ48" s="350">
        <f>'CF YTD '!BJ48-BI48</f>
        <v>0</v>
      </c>
      <c r="BK48" s="345">
        <f>'CF YTD '!BK48-'CF YTD '!BJ48</f>
        <v>92</v>
      </c>
      <c r="BL48" s="350">
        <f>'CF YTD '!BL48-'CF YTD '!BK48</f>
        <v>0</v>
      </c>
      <c r="BN48" s="350">
        <f>'CF YTD '!BN48</f>
        <v>0</v>
      </c>
      <c r="BO48" s="127"/>
      <c r="BP48" s="127"/>
      <c r="BQ48" s="127"/>
    </row>
    <row r="49" spans="2:69" ht="11.4" customHeight="1" x14ac:dyDescent="0.3">
      <c r="B49" s="362" t="s">
        <v>200</v>
      </c>
      <c r="C49" s="322"/>
      <c r="D49" s="364">
        <v>22</v>
      </c>
      <c r="F49" s="364">
        <v>8489</v>
      </c>
      <c r="G49" s="364" t="s">
        <v>107</v>
      </c>
      <c r="H49" s="364" t="s">
        <v>107</v>
      </c>
      <c r="I49" s="364" t="s">
        <v>107</v>
      </c>
      <c r="K49" s="350" t="s">
        <v>107</v>
      </c>
      <c r="L49" s="364">
        <v>8</v>
      </c>
      <c r="M49" s="364" t="s">
        <v>107</v>
      </c>
      <c r="N49" s="364" t="s">
        <v>107</v>
      </c>
      <c r="O49" s="339"/>
      <c r="P49" s="350">
        <v>0</v>
      </c>
      <c r="Q49" s="321">
        <v>0</v>
      </c>
      <c r="R49" s="321">
        <v>0</v>
      </c>
      <c r="S49" s="350">
        <v>1</v>
      </c>
      <c r="T49" s="339"/>
      <c r="U49" s="350">
        <v>0</v>
      </c>
      <c r="V49" s="350">
        <v>0</v>
      </c>
      <c r="W49" s="350">
        <v>0</v>
      </c>
      <c r="X49" s="350">
        <v>0</v>
      </c>
      <c r="Z49" s="350">
        <v>0</v>
      </c>
      <c r="AA49" s="350">
        <v>0</v>
      </c>
      <c r="AB49" s="350">
        <v>0</v>
      </c>
      <c r="AC49" s="350">
        <v>0</v>
      </c>
      <c r="AE49" s="350">
        <v>0</v>
      </c>
      <c r="AF49" s="350">
        <v>0</v>
      </c>
      <c r="AG49" s="350">
        <v>0</v>
      </c>
      <c r="AH49" s="350">
        <v>0</v>
      </c>
      <c r="AJ49" s="350">
        <v>0</v>
      </c>
      <c r="AK49" s="350">
        <v>0</v>
      </c>
      <c r="AL49" s="350">
        <v>0</v>
      </c>
      <c r="AM49" s="350">
        <v>0</v>
      </c>
      <c r="AO49" s="350">
        <v>0</v>
      </c>
      <c r="AP49" s="350">
        <v>0</v>
      </c>
      <c r="AQ49" s="350">
        <v>0</v>
      </c>
      <c r="AR49" s="350">
        <v>0</v>
      </c>
      <c r="AT49" s="350">
        <v>24368</v>
      </c>
      <c r="AU49" s="350">
        <v>0</v>
      </c>
      <c r="AV49" s="350">
        <v>0</v>
      </c>
      <c r="AW49" s="350">
        <v>-57</v>
      </c>
      <c r="AY49" s="350">
        <v>0</v>
      </c>
      <c r="AZ49" s="350">
        <v>0</v>
      </c>
      <c r="BA49" s="350">
        <v>0</v>
      </c>
      <c r="BB49" s="350">
        <v>0</v>
      </c>
      <c r="BD49" s="350">
        <v>0</v>
      </c>
      <c r="BE49" s="350">
        <v>0</v>
      </c>
      <c r="BF49" s="350">
        <v>0</v>
      </c>
      <c r="BG49" s="350">
        <v>0</v>
      </c>
      <c r="BI49" s="345"/>
      <c r="BJ49" s="350">
        <f>'CF YTD '!BJ49-BI49</f>
        <v>0</v>
      </c>
      <c r="BK49" s="350">
        <f>'CF YTD '!BK49-'CF YTD '!BJ49</f>
        <v>0</v>
      </c>
      <c r="BL49" s="350">
        <f>'CF YTD '!BL49-'CF YTD '!BK49</f>
        <v>0</v>
      </c>
      <c r="BN49" s="350">
        <f>'CF YTD '!BN49</f>
        <v>0</v>
      </c>
      <c r="BO49" s="127"/>
      <c r="BP49" s="127"/>
      <c r="BQ49" s="127"/>
    </row>
    <row r="50" spans="2:69" ht="11.4" customHeight="1" x14ac:dyDescent="0.3">
      <c r="B50" s="362" t="s">
        <v>201</v>
      </c>
      <c r="C50" s="322"/>
      <c r="D50" s="365">
        <v>183</v>
      </c>
      <c r="F50" s="350" t="s">
        <v>107</v>
      </c>
      <c r="G50" s="350" t="s">
        <v>107</v>
      </c>
      <c r="H50" s="350" t="s">
        <v>107</v>
      </c>
      <c r="I50" s="350" t="s">
        <v>107</v>
      </c>
      <c r="K50" s="350" t="s">
        <v>107</v>
      </c>
      <c r="L50" s="350" t="s">
        <v>107</v>
      </c>
      <c r="M50" s="350" t="s">
        <v>107</v>
      </c>
      <c r="N50" s="350" t="s">
        <v>107</v>
      </c>
      <c r="O50" s="324"/>
      <c r="P50" s="350">
        <v>0</v>
      </c>
      <c r="Q50" s="350">
        <v>0</v>
      </c>
      <c r="R50" s="350">
        <v>0</v>
      </c>
      <c r="S50" s="350">
        <v>0</v>
      </c>
      <c r="T50" s="324"/>
      <c r="U50" s="350">
        <v>0</v>
      </c>
      <c r="V50" s="350">
        <v>0</v>
      </c>
      <c r="W50" s="350">
        <v>0</v>
      </c>
      <c r="X50" s="350">
        <v>0</v>
      </c>
      <c r="Z50" s="350">
        <v>0</v>
      </c>
      <c r="AA50" s="350">
        <v>0</v>
      </c>
      <c r="AB50" s="350">
        <v>0</v>
      </c>
      <c r="AC50" s="350">
        <v>0</v>
      </c>
      <c r="AE50" s="350">
        <v>0</v>
      </c>
      <c r="AF50" s="350">
        <v>0</v>
      </c>
      <c r="AG50" s="350">
        <v>0</v>
      </c>
      <c r="AH50" s="350">
        <v>0</v>
      </c>
      <c r="AJ50" s="350">
        <v>0</v>
      </c>
      <c r="AK50" s="350">
        <v>0</v>
      </c>
      <c r="AL50" s="350">
        <v>0</v>
      </c>
      <c r="AM50" s="350">
        <v>0</v>
      </c>
      <c r="AO50" s="350">
        <v>0</v>
      </c>
      <c r="AP50" s="350">
        <v>0</v>
      </c>
      <c r="AQ50" s="350">
        <v>0</v>
      </c>
      <c r="AR50" s="350">
        <v>0</v>
      </c>
      <c r="AT50" s="350">
        <v>0</v>
      </c>
      <c r="AU50" s="350">
        <v>0</v>
      </c>
      <c r="AV50" s="350">
        <v>0</v>
      </c>
      <c r="AW50" s="350">
        <v>0</v>
      </c>
      <c r="AY50" s="350">
        <v>0</v>
      </c>
      <c r="AZ50" s="350">
        <v>0</v>
      </c>
      <c r="BA50" s="350">
        <v>0</v>
      </c>
      <c r="BB50" s="350">
        <v>0</v>
      </c>
      <c r="BD50" s="350">
        <v>0</v>
      </c>
      <c r="BE50" s="350">
        <v>0</v>
      </c>
      <c r="BF50" s="350">
        <v>0</v>
      </c>
      <c r="BG50" s="350">
        <v>0</v>
      </c>
      <c r="BI50" s="345"/>
      <c r="BJ50" s="350">
        <f>'CF YTD '!BJ50-BI50</f>
        <v>0</v>
      </c>
      <c r="BK50" s="350">
        <f>'CF YTD '!BK50-'CF YTD '!BJ50</f>
        <v>0</v>
      </c>
      <c r="BL50" s="350">
        <f>'CF YTD '!BL50-'CF YTD '!BK50</f>
        <v>0</v>
      </c>
      <c r="BN50" s="350">
        <f>'CF YTD '!BN50</f>
        <v>0</v>
      </c>
      <c r="BO50" s="127"/>
      <c r="BP50" s="127"/>
      <c r="BQ50" s="127"/>
    </row>
    <row r="51" spans="2:69" ht="11.4" customHeight="1" x14ac:dyDescent="0.3">
      <c r="B51" s="362" t="s">
        <v>202</v>
      </c>
      <c r="C51" s="322"/>
      <c r="D51" s="364">
        <v>-3284</v>
      </c>
      <c r="F51" s="364">
        <v>-1497</v>
      </c>
      <c r="G51" s="364">
        <v>-5330</v>
      </c>
      <c r="H51" s="364">
        <v>-3150</v>
      </c>
      <c r="I51" s="364">
        <v>-5500</v>
      </c>
      <c r="K51" s="364">
        <v>-5631</v>
      </c>
      <c r="L51" s="364">
        <v>-9580</v>
      </c>
      <c r="M51" s="364">
        <v>-9390</v>
      </c>
      <c r="N51" s="364">
        <v>-7447</v>
      </c>
      <c r="O51" s="324"/>
      <c r="P51" s="364">
        <v>-6814</v>
      </c>
      <c r="Q51" s="364">
        <v>-8717</v>
      </c>
      <c r="R51" s="364">
        <v>-8548</v>
      </c>
      <c r="S51" s="364">
        <v>-13142</v>
      </c>
      <c r="T51" s="324"/>
      <c r="U51" s="364">
        <v>-15550</v>
      </c>
      <c r="V51" s="364">
        <v>-9700</v>
      </c>
      <c r="W51" s="364">
        <v>-10415</v>
      </c>
      <c r="X51" s="364">
        <v>-6318</v>
      </c>
      <c r="Z51" s="364">
        <v>-16522</v>
      </c>
      <c r="AA51" s="364">
        <v>-9716</v>
      </c>
      <c r="AB51" s="364">
        <v>-8974</v>
      </c>
      <c r="AC51" s="364">
        <v>-7487</v>
      </c>
      <c r="AE51" s="364">
        <v>-18197</v>
      </c>
      <c r="AF51" s="364">
        <v>-13021</v>
      </c>
      <c r="AG51" s="364">
        <v>-11967</v>
      </c>
      <c r="AH51" s="364">
        <v>-15294</v>
      </c>
      <c r="AJ51" s="364">
        <v>-20744</v>
      </c>
      <c r="AK51" s="364">
        <v>-14358</v>
      </c>
      <c r="AL51" s="364">
        <v>-12867</v>
      </c>
      <c r="AM51" s="364">
        <v>-13245</v>
      </c>
      <c r="AO51" s="364">
        <v>-15824</v>
      </c>
      <c r="AP51" s="364">
        <v>-15255</v>
      </c>
      <c r="AQ51" s="364">
        <v>-27229</v>
      </c>
      <c r="AR51" s="364">
        <v>-19669</v>
      </c>
      <c r="AT51" s="364">
        <v>-20506</v>
      </c>
      <c r="AU51" s="350">
        <v>-19928</v>
      </c>
      <c r="AV51" s="350">
        <v>-23063</v>
      </c>
      <c r="AW51" s="350">
        <v>-33568</v>
      </c>
      <c r="AY51" s="364">
        <v>-29697</v>
      </c>
      <c r="AZ51" s="345">
        <v>-31169</v>
      </c>
      <c r="BA51" s="350">
        <v>-30470</v>
      </c>
      <c r="BB51" s="345">
        <v>-32367</v>
      </c>
      <c r="BD51" s="345">
        <v>-35352</v>
      </c>
      <c r="BE51" s="345">
        <v>-34642</v>
      </c>
      <c r="BF51" s="345">
        <v>-37142</v>
      </c>
      <c r="BG51" s="345">
        <v>-38517</v>
      </c>
      <c r="BI51" s="345">
        <v>-38961</v>
      </c>
      <c r="BJ51" s="345">
        <f>'CF YTD '!BJ51-BI51</f>
        <v>-41117</v>
      </c>
      <c r="BK51" s="345">
        <f>'CF YTD '!BK51-'CF YTD '!BJ51</f>
        <v>-53075.267999999982</v>
      </c>
      <c r="BL51" s="345">
        <f>'CF YTD '!BL51-'CF YTD '!BK51</f>
        <v>-53710.569427043025</v>
      </c>
      <c r="BN51" s="345">
        <f>'CF YTD '!BN51</f>
        <v>-60707.5028513992</v>
      </c>
      <c r="BO51" s="127"/>
      <c r="BP51" s="127"/>
      <c r="BQ51" s="127"/>
    </row>
    <row r="52" spans="2:69" ht="11.4" customHeight="1" x14ac:dyDescent="0.3">
      <c r="B52" s="362" t="s">
        <v>203</v>
      </c>
      <c r="C52" s="322"/>
      <c r="D52" s="364"/>
      <c r="F52" s="364"/>
      <c r="G52" s="364"/>
      <c r="H52" s="364"/>
      <c r="I52" s="364"/>
      <c r="K52" s="364"/>
      <c r="L52" s="364"/>
      <c r="M52" s="364"/>
      <c r="N52" s="364"/>
      <c r="O52" s="324"/>
      <c r="P52" s="364"/>
      <c r="Q52" s="364"/>
      <c r="R52" s="364"/>
      <c r="S52" s="364"/>
      <c r="T52" s="324"/>
      <c r="U52" s="364"/>
      <c r="V52" s="364"/>
      <c r="W52" s="364"/>
      <c r="X52" s="364"/>
      <c r="Z52" s="364"/>
      <c r="AA52" s="364"/>
      <c r="AB52" s="364"/>
      <c r="AC52" s="364"/>
      <c r="AE52" s="364"/>
      <c r="AF52" s="364"/>
      <c r="AG52" s="364"/>
      <c r="AH52" s="364"/>
      <c r="AJ52" s="364"/>
      <c r="AK52" s="364"/>
      <c r="AL52" s="364"/>
      <c r="AM52" s="364"/>
      <c r="AO52" s="364">
        <v>0</v>
      </c>
      <c r="AP52" s="364">
        <v>0</v>
      </c>
      <c r="AQ52" s="364">
        <v>0</v>
      </c>
      <c r="AR52" s="364">
        <v>0</v>
      </c>
      <c r="AT52" s="364">
        <v>0</v>
      </c>
      <c r="AU52" s="350">
        <v>0</v>
      </c>
      <c r="AV52" s="350">
        <v>0</v>
      </c>
      <c r="AW52" s="350">
        <v>-5430</v>
      </c>
      <c r="AY52" s="350">
        <v>0</v>
      </c>
      <c r="AZ52" s="350">
        <v>0</v>
      </c>
      <c r="BA52" s="350">
        <v>0</v>
      </c>
      <c r="BB52" s="350">
        <v>0</v>
      </c>
      <c r="BD52" s="350">
        <v>0</v>
      </c>
      <c r="BE52" s="350">
        <v>0</v>
      </c>
      <c r="BF52" s="350">
        <v>0</v>
      </c>
      <c r="BG52" s="345">
        <v>-3105</v>
      </c>
      <c r="BI52" s="345">
        <v>0</v>
      </c>
      <c r="BJ52" s="350">
        <f>'CF YTD '!BJ52-BI52</f>
        <v>0</v>
      </c>
      <c r="BK52" s="345">
        <f>'CF YTD '!BK52-'CF YTD '!BJ52</f>
        <v>-5300</v>
      </c>
      <c r="BL52" s="350">
        <f>'CF YTD '!BL52-'CF YTD '!BK52</f>
        <v>0</v>
      </c>
      <c r="BN52" s="350">
        <f>'CF YTD '!BN52</f>
        <v>0</v>
      </c>
      <c r="BO52" s="127"/>
      <c r="BP52" s="127"/>
      <c r="BQ52" s="127"/>
    </row>
    <row r="53" spans="2:69" ht="11.4" customHeight="1" x14ac:dyDescent="0.3">
      <c r="B53" s="362" t="s">
        <v>204</v>
      </c>
      <c r="C53" s="322"/>
      <c r="D53" s="364"/>
      <c r="F53" s="364"/>
      <c r="G53" s="364"/>
      <c r="H53" s="364"/>
      <c r="I53" s="364"/>
      <c r="K53" s="364"/>
      <c r="L53" s="364"/>
      <c r="M53" s="364"/>
      <c r="N53" s="364"/>
      <c r="O53" s="324"/>
      <c r="P53" s="364"/>
      <c r="Q53" s="364"/>
      <c r="R53" s="364"/>
      <c r="S53" s="364"/>
      <c r="T53" s="324"/>
      <c r="U53" s="364"/>
      <c r="V53" s="364"/>
      <c r="W53" s="364"/>
      <c r="X53" s="364"/>
      <c r="Z53" s="364"/>
      <c r="AA53" s="364"/>
      <c r="AB53" s="364"/>
      <c r="AC53" s="364"/>
      <c r="AE53" s="364"/>
      <c r="AF53" s="364"/>
      <c r="AG53" s="364"/>
      <c r="AH53" s="364"/>
      <c r="AJ53" s="364">
        <v>-3800</v>
      </c>
      <c r="AK53" s="364">
        <v>0</v>
      </c>
      <c r="AL53" s="364">
        <v>0</v>
      </c>
      <c r="AM53" s="364">
        <v>0</v>
      </c>
      <c r="AO53" s="364">
        <v>0</v>
      </c>
      <c r="AP53" s="364">
        <v>0</v>
      </c>
      <c r="AQ53" s="364">
        <v>0</v>
      </c>
      <c r="AR53" s="364">
        <v>0</v>
      </c>
      <c r="AT53" s="364">
        <v>0</v>
      </c>
      <c r="AU53" s="350">
        <v>0</v>
      </c>
      <c r="AV53" s="350">
        <v>0</v>
      </c>
      <c r="AW53" s="350">
        <v>0</v>
      </c>
      <c r="AY53" s="350">
        <v>0</v>
      </c>
      <c r="AZ53" s="350">
        <v>0</v>
      </c>
      <c r="BA53" s="350">
        <v>0</v>
      </c>
      <c r="BB53" s="350">
        <v>0</v>
      </c>
      <c r="BD53" s="350">
        <v>0</v>
      </c>
      <c r="BE53" s="350">
        <v>0</v>
      </c>
      <c r="BF53" s="350">
        <v>0</v>
      </c>
      <c r="BG53" s="350">
        <v>0</v>
      </c>
      <c r="BI53" s="345"/>
      <c r="BJ53" s="350">
        <f>'CF YTD '!BJ53-BI53</f>
        <v>0</v>
      </c>
      <c r="BK53" s="350">
        <f>'CF YTD '!BK53-'CF YTD '!BJ53</f>
        <v>0</v>
      </c>
      <c r="BL53" s="350">
        <f>'CF YTD '!BL53-'CF YTD '!BK53</f>
        <v>0</v>
      </c>
      <c r="BN53" s="350">
        <f>'CF YTD '!BN53</f>
        <v>0</v>
      </c>
      <c r="BO53" s="127"/>
      <c r="BP53" s="127"/>
      <c r="BQ53" s="127"/>
    </row>
    <row r="54" spans="2:69" ht="11.4" customHeight="1" x14ac:dyDescent="0.3">
      <c r="B54" s="362" t="s">
        <v>205</v>
      </c>
      <c r="C54" s="322"/>
      <c r="D54" s="364" t="s">
        <v>107</v>
      </c>
      <c r="F54" s="364" t="s">
        <v>107</v>
      </c>
      <c r="G54" s="364" t="s">
        <v>107</v>
      </c>
      <c r="H54" s="364" t="s">
        <v>107</v>
      </c>
      <c r="I54" s="364" t="s">
        <v>107</v>
      </c>
      <c r="K54" s="364" t="s">
        <v>107</v>
      </c>
      <c r="L54" s="364" t="s">
        <v>107</v>
      </c>
      <c r="M54" s="364" t="s">
        <v>107</v>
      </c>
      <c r="N54" s="364">
        <v>-5344</v>
      </c>
      <c r="O54" s="324"/>
      <c r="P54" s="364">
        <v>-336</v>
      </c>
      <c r="Q54" s="364">
        <v>-2785</v>
      </c>
      <c r="R54" s="364">
        <v>0</v>
      </c>
      <c r="S54" s="364">
        <v>-15992</v>
      </c>
      <c r="T54" s="324"/>
      <c r="U54" s="364">
        <v>0</v>
      </c>
      <c r="V54" s="364">
        <v>0</v>
      </c>
      <c r="W54" s="364">
        <v>0</v>
      </c>
      <c r="X54" s="364">
        <v>0</v>
      </c>
      <c r="Z54" s="364">
        <v>-3998</v>
      </c>
      <c r="AA54" s="364">
        <v>-2486</v>
      </c>
      <c r="AB54" s="364">
        <v>-4018</v>
      </c>
      <c r="AC54" s="364">
        <v>-323</v>
      </c>
      <c r="AE54" s="364">
        <v>-18266</v>
      </c>
      <c r="AF54" s="364">
        <v>-608</v>
      </c>
      <c r="AG54" s="364">
        <v>-4266</v>
      </c>
      <c r="AH54" s="364">
        <v>0</v>
      </c>
      <c r="AJ54" s="364">
        <v>-2558</v>
      </c>
      <c r="AK54" s="364">
        <v>0</v>
      </c>
      <c r="AL54" s="364">
        <v>-72</v>
      </c>
      <c r="AM54" s="364">
        <v>-3000</v>
      </c>
      <c r="AO54" s="364">
        <v>-5450</v>
      </c>
      <c r="AP54" s="364">
        <v>0</v>
      </c>
      <c r="AQ54" s="364">
        <v>-4100</v>
      </c>
      <c r="AR54" s="364">
        <v>0</v>
      </c>
      <c r="AT54" s="364">
        <v>-2879</v>
      </c>
      <c r="AU54" s="350">
        <v>0</v>
      </c>
      <c r="AV54" s="350">
        <v>0</v>
      </c>
      <c r="AW54" s="350">
        <v>0</v>
      </c>
      <c r="AY54" s="364">
        <v>-7922</v>
      </c>
      <c r="AZ54" s="345">
        <v>-1933</v>
      </c>
      <c r="BA54" s="350">
        <v>0</v>
      </c>
      <c r="BB54" s="350">
        <v>0</v>
      </c>
      <c r="BD54" s="345">
        <v>-2515</v>
      </c>
      <c r="BE54" s="350">
        <v>0</v>
      </c>
      <c r="BF54" s="350">
        <v>0</v>
      </c>
      <c r="BG54" s="350">
        <v>0</v>
      </c>
      <c r="BI54" s="345">
        <v>-22099</v>
      </c>
      <c r="BJ54" s="350">
        <f>'CF YTD '!BJ54-BI54</f>
        <v>0</v>
      </c>
      <c r="BK54" s="345">
        <f>'CF YTD '!BK54-'CF YTD '!BJ54</f>
        <v>-21609</v>
      </c>
      <c r="BL54" s="350">
        <f>'CF YTD '!BL54-'CF YTD '!BK54</f>
        <v>0</v>
      </c>
      <c r="BN54" s="350">
        <f>'CF YTD '!BN54</f>
        <v>0</v>
      </c>
      <c r="BO54" s="127"/>
      <c r="BP54" s="127"/>
      <c r="BQ54" s="127"/>
    </row>
    <row r="55" spans="2:69" ht="11.4" customHeight="1" x14ac:dyDescent="0.3">
      <c r="B55" s="362" t="s">
        <v>206</v>
      </c>
      <c r="C55" s="322"/>
      <c r="D55" s="364"/>
      <c r="F55" s="364"/>
      <c r="G55" s="364"/>
      <c r="H55" s="364"/>
      <c r="I55" s="364"/>
      <c r="K55" s="364"/>
      <c r="L55" s="364"/>
      <c r="M55" s="364"/>
      <c r="N55" s="364"/>
      <c r="O55" s="324"/>
      <c r="P55" s="364"/>
      <c r="Q55" s="364"/>
      <c r="R55" s="364"/>
      <c r="S55" s="364"/>
      <c r="T55" s="324"/>
      <c r="U55" s="364"/>
      <c r="V55" s="364"/>
      <c r="W55" s="364"/>
      <c r="X55" s="364"/>
      <c r="Z55" s="364"/>
      <c r="AA55" s="364"/>
      <c r="AB55" s="364"/>
      <c r="AC55" s="364"/>
      <c r="AE55" s="364"/>
      <c r="AF55" s="364"/>
      <c r="AG55" s="364"/>
      <c r="AH55" s="364"/>
      <c r="AJ55" s="364"/>
      <c r="AK55" s="364"/>
      <c r="AL55" s="364"/>
      <c r="AM55" s="364"/>
      <c r="AO55" s="364">
        <v>0</v>
      </c>
      <c r="AP55" s="364">
        <v>-5940</v>
      </c>
      <c r="AQ55" s="364">
        <v>0</v>
      </c>
      <c r="AR55" s="364">
        <v>0</v>
      </c>
      <c r="AT55" s="364">
        <v>0</v>
      </c>
      <c r="AU55" s="350">
        <v>0</v>
      </c>
      <c r="AV55" s="350">
        <v>0</v>
      </c>
      <c r="AW55" s="350">
        <v>0</v>
      </c>
      <c r="AY55" s="350">
        <v>0</v>
      </c>
      <c r="AZ55" s="345">
        <v>-1834</v>
      </c>
      <c r="BA55" s="350">
        <v>0</v>
      </c>
      <c r="BB55" s="350">
        <v>0</v>
      </c>
      <c r="BD55" s="350">
        <v>0</v>
      </c>
      <c r="BE55" s="350">
        <v>0</v>
      </c>
      <c r="BF55" s="350">
        <v>0</v>
      </c>
      <c r="BG55" s="350">
        <v>0</v>
      </c>
      <c r="BI55" s="345"/>
      <c r="BJ55" s="350">
        <f>'CF YTD '!BJ55-BI55</f>
        <v>0</v>
      </c>
      <c r="BK55" s="350">
        <f>'CF YTD '!BK55-'CF YTD '!BJ55</f>
        <v>0</v>
      </c>
      <c r="BL55" s="350">
        <f>'CF YTD '!BL55-'CF YTD '!BK55</f>
        <v>0</v>
      </c>
      <c r="BN55" s="350">
        <f>'CF YTD '!BN55</f>
        <v>0</v>
      </c>
      <c r="BO55" s="405"/>
      <c r="BP55" s="405"/>
      <c r="BQ55" s="405"/>
    </row>
    <row r="56" spans="2:69" ht="11.4" customHeight="1" x14ac:dyDescent="0.3">
      <c r="B56" s="362" t="s">
        <v>207</v>
      </c>
      <c r="C56" s="322"/>
      <c r="D56" s="364">
        <v>-5903</v>
      </c>
      <c r="F56" s="364">
        <v>-350467</v>
      </c>
      <c r="G56" s="364" t="s">
        <v>107</v>
      </c>
      <c r="H56" s="364">
        <v>-7088</v>
      </c>
      <c r="I56" s="364">
        <v>-42676</v>
      </c>
      <c r="K56" s="350" t="s">
        <v>107</v>
      </c>
      <c r="L56" s="364">
        <v>-20471</v>
      </c>
      <c r="M56" s="364">
        <v>-12143</v>
      </c>
      <c r="N56" s="364">
        <v>-90757</v>
      </c>
      <c r="O56" s="324"/>
      <c r="P56" s="350">
        <v>-14676</v>
      </c>
      <c r="Q56" s="364">
        <v>-21214</v>
      </c>
      <c r="R56" s="364">
        <v>0</v>
      </c>
      <c r="S56" s="364">
        <v>-495</v>
      </c>
      <c r="T56" s="324"/>
      <c r="U56" s="364">
        <v>0</v>
      </c>
      <c r="V56" s="364">
        <v>0</v>
      </c>
      <c r="W56" s="364">
        <v>0</v>
      </c>
      <c r="X56" s="364">
        <v>-10403</v>
      </c>
      <c r="Z56" s="364">
        <v>-1102</v>
      </c>
      <c r="AA56" s="364">
        <v>-6859</v>
      </c>
      <c r="AB56" s="364">
        <v>0</v>
      </c>
      <c r="AC56" s="364">
        <v>-59100</v>
      </c>
      <c r="AE56" s="364">
        <v>-6715</v>
      </c>
      <c r="AF56" s="364">
        <v>0</v>
      </c>
      <c r="AG56" s="364">
        <v>0</v>
      </c>
      <c r="AH56" s="364">
        <v>-8159</v>
      </c>
      <c r="AJ56" s="364">
        <v>0</v>
      </c>
      <c r="AK56" s="364">
        <v>0</v>
      </c>
      <c r="AL56" s="364">
        <v>0</v>
      </c>
      <c r="AM56" s="364">
        <v>0</v>
      </c>
      <c r="AO56" s="364">
        <v>0</v>
      </c>
      <c r="AP56" s="364">
        <v>0</v>
      </c>
      <c r="AQ56" s="364">
        <v>0</v>
      </c>
      <c r="AR56" s="364">
        <v>0</v>
      </c>
      <c r="AT56" s="364">
        <v>0</v>
      </c>
      <c r="AU56" s="350">
        <v>0</v>
      </c>
      <c r="AV56" s="350">
        <v>-14101</v>
      </c>
      <c r="AW56" s="350">
        <v>-428754</v>
      </c>
      <c r="AY56" s="350">
        <v>0</v>
      </c>
      <c r="AZ56" s="350">
        <v>0</v>
      </c>
      <c r="BA56" s="350">
        <v>-74644</v>
      </c>
      <c r="BB56" s="350">
        <v>0</v>
      </c>
      <c r="BD56" s="345">
        <v>-14444</v>
      </c>
      <c r="BE56" s="345">
        <v>-793</v>
      </c>
      <c r="BF56" s="345">
        <v>-44620</v>
      </c>
      <c r="BG56" s="350">
        <v>0</v>
      </c>
      <c r="BI56" s="345">
        <v>0</v>
      </c>
      <c r="BJ56" s="345">
        <f>'CF YTD '!BJ56-BI56</f>
        <v>-877093</v>
      </c>
      <c r="BK56" s="345">
        <f>'CF YTD '!BK56-'CF YTD '!BJ56</f>
        <v>-5105</v>
      </c>
      <c r="BL56" s="350">
        <f>'CF YTD '!BL56-'CF YTD '!BK56</f>
        <v>0</v>
      </c>
      <c r="BN56" s="350">
        <f>'CF YTD '!BN56</f>
        <v>0</v>
      </c>
      <c r="BO56" s="127"/>
      <c r="BP56" s="127"/>
      <c r="BQ56" s="127"/>
    </row>
    <row r="57" spans="2:69" ht="11.4" customHeight="1" x14ac:dyDescent="0.3">
      <c r="B57" s="362" t="s">
        <v>208</v>
      </c>
      <c r="C57" s="322"/>
      <c r="D57" s="364"/>
      <c r="F57" s="364"/>
      <c r="G57" s="364"/>
      <c r="H57" s="364"/>
      <c r="I57" s="364"/>
      <c r="K57" s="350"/>
      <c r="L57" s="364"/>
      <c r="M57" s="364"/>
      <c r="N57" s="364"/>
      <c r="O57" s="324"/>
      <c r="P57" s="350"/>
      <c r="Q57" s="364"/>
      <c r="R57" s="364"/>
      <c r="S57" s="364"/>
      <c r="T57" s="324"/>
      <c r="U57" s="364"/>
      <c r="V57" s="364"/>
      <c r="W57" s="364"/>
      <c r="X57" s="364"/>
      <c r="Z57" s="364"/>
      <c r="AA57" s="364"/>
      <c r="AB57" s="364"/>
      <c r="AC57" s="364"/>
      <c r="AE57" s="364"/>
      <c r="AF57" s="364"/>
      <c r="AG57" s="364"/>
      <c r="AH57" s="364"/>
      <c r="AJ57" s="364"/>
      <c r="AK57" s="364"/>
      <c r="AL57" s="364"/>
      <c r="AM57" s="364"/>
      <c r="AO57" s="364">
        <v>0</v>
      </c>
      <c r="AP57" s="364">
        <v>0</v>
      </c>
      <c r="AQ57" s="364">
        <v>0</v>
      </c>
      <c r="AR57" s="364">
        <v>0</v>
      </c>
      <c r="AT57" s="364">
        <v>0</v>
      </c>
      <c r="AU57" s="350">
        <v>0</v>
      </c>
      <c r="AV57" s="350">
        <v>31526</v>
      </c>
      <c r="AW57" s="350">
        <v>-31526</v>
      </c>
      <c r="AY57" s="350">
        <v>0</v>
      </c>
      <c r="AZ57" s="350">
        <v>0</v>
      </c>
      <c r="BA57" s="350">
        <v>0</v>
      </c>
      <c r="BB57" s="350">
        <v>0</v>
      </c>
      <c r="BD57" s="350">
        <v>0</v>
      </c>
      <c r="BE57" s="350">
        <v>0</v>
      </c>
      <c r="BF57" s="350">
        <v>0</v>
      </c>
      <c r="BG57" s="350">
        <v>0</v>
      </c>
      <c r="BI57" s="345"/>
      <c r="BJ57" s="350">
        <f>'CF YTD '!BJ57-BI57</f>
        <v>0</v>
      </c>
      <c r="BK57" s="350">
        <f>'CF YTD '!BK57-'CF YTD '!BJ57</f>
        <v>0</v>
      </c>
      <c r="BL57" s="350">
        <f>'CF YTD '!BL57-'CF YTD '!BK57</f>
        <v>0</v>
      </c>
      <c r="BN57" s="350">
        <f>'CF YTD '!BN57</f>
        <v>0</v>
      </c>
      <c r="BO57" s="127"/>
      <c r="BP57" s="127"/>
      <c r="BQ57" s="127"/>
    </row>
    <row r="58" spans="2:69" ht="11.4" customHeight="1" x14ac:dyDescent="0.3">
      <c r="B58" s="366" t="s">
        <v>210</v>
      </c>
      <c r="C58" s="322"/>
      <c r="D58" s="364"/>
      <c r="F58" s="364"/>
      <c r="G58" s="364"/>
      <c r="H58" s="364"/>
      <c r="I58" s="364"/>
      <c r="K58" s="350"/>
      <c r="L58" s="364"/>
      <c r="M58" s="364"/>
      <c r="N58" s="364"/>
      <c r="O58" s="324"/>
      <c r="P58" s="350"/>
      <c r="Q58" s="364"/>
      <c r="R58" s="364"/>
      <c r="S58" s="364"/>
      <c r="T58" s="324"/>
      <c r="U58" s="364"/>
      <c r="V58" s="364"/>
      <c r="W58" s="364"/>
      <c r="X58" s="364"/>
      <c r="Z58" s="364"/>
      <c r="AA58" s="364"/>
      <c r="AB58" s="364"/>
      <c r="AC58" s="364"/>
      <c r="AF58" s="364"/>
      <c r="AG58" s="364"/>
      <c r="AH58" s="364"/>
      <c r="AU58" s="350"/>
      <c r="AV58" s="350"/>
      <c r="AW58" s="350"/>
      <c r="AY58" s="350">
        <v>0</v>
      </c>
      <c r="AZ58" s="345">
        <v>395</v>
      </c>
      <c r="BA58" s="350">
        <v>-157</v>
      </c>
      <c r="BB58" s="345">
        <v>-238</v>
      </c>
      <c r="BD58" s="350">
        <v>0</v>
      </c>
      <c r="BE58" s="345">
        <v>726</v>
      </c>
      <c r="BF58" s="350">
        <v>0</v>
      </c>
      <c r="BG58" s="345">
        <v>-726</v>
      </c>
      <c r="BI58" s="345"/>
      <c r="BJ58" s="350">
        <f>'CF YTD '!BJ58-BI58</f>
        <v>0</v>
      </c>
      <c r="BK58" s="350">
        <f>'CF YTD '!BK58-'CF YTD '!BJ58</f>
        <v>0</v>
      </c>
      <c r="BL58" s="350">
        <f>'CF YTD '!BL58-'CF YTD '!BK58</f>
        <v>0</v>
      </c>
      <c r="BN58" s="350">
        <f>'CF YTD '!BN58</f>
        <v>0</v>
      </c>
      <c r="BO58" s="127"/>
      <c r="BP58" s="127"/>
      <c r="BQ58" s="127"/>
    </row>
    <row r="59" spans="2:69" ht="11.4" customHeight="1" x14ac:dyDescent="0.3">
      <c r="B59" s="366" t="s">
        <v>210</v>
      </c>
      <c r="C59" s="322"/>
      <c r="D59" s="364"/>
      <c r="F59" s="364"/>
      <c r="G59" s="364"/>
      <c r="H59" s="364"/>
      <c r="I59" s="364"/>
      <c r="K59" s="350"/>
      <c r="L59" s="364"/>
      <c r="M59" s="364"/>
      <c r="N59" s="364"/>
      <c r="O59" s="324"/>
      <c r="P59" s="350"/>
      <c r="Q59" s="364"/>
      <c r="R59" s="364"/>
      <c r="S59" s="364"/>
      <c r="T59" s="324"/>
      <c r="U59" s="364"/>
      <c r="V59" s="364"/>
      <c r="W59" s="364"/>
      <c r="X59" s="364"/>
      <c r="Z59" s="364"/>
      <c r="AA59" s="364"/>
      <c r="AB59" s="364"/>
      <c r="AC59" s="364"/>
      <c r="AE59" s="321">
        <v>0</v>
      </c>
      <c r="AF59" s="364">
        <v>0</v>
      </c>
      <c r="AG59" s="364">
        <v>0</v>
      </c>
      <c r="AH59" s="364"/>
      <c r="AJ59" s="321">
        <v>0</v>
      </c>
      <c r="AK59" s="321">
        <v>0</v>
      </c>
      <c r="AL59" s="321">
        <v>28</v>
      </c>
      <c r="AM59" s="321">
        <v>4037</v>
      </c>
      <c r="AO59" s="321">
        <v>92</v>
      </c>
      <c r="AP59" s="321">
        <v>36</v>
      </c>
      <c r="AQ59" s="321">
        <v>65</v>
      </c>
      <c r="AR59" s="321">
        <v>83</v>
      </c>
      <c r="AT59" s="321">
        <v>123</v>
      </c>
      <c r="AU59" s="350">
        <v>73</v>
      </c>
      <c r="AV59" s="350">
        <v>132</v>
      </c>
      <c r="AW59" s="350">
        <v>-328</v>
      </c>
      <c r="AY59" s="350">
        <v>0</v>
      </c>
      <c r="AZ59" s="345">
        <v>759</v>
      </c>
      <c r="BA59" s="350">
        <v>276</v>
      </c>
      <c r="BB59" s="345">
        <v>715</v>
      </c>
      <c r="BD59" s="345">
        <v>360</v>
      </c>
      <c r="BE59" s="345">
        <v>6195</v>
      </c>
      <c r="BF59" s="345">
        <v>344</v>
      </c>
      <c r="BG59" s="345">
        <v>1530</v>
      </c>
      <c r="BI59" s="345">
        <v>440</v>
      </c>
      <c r="BJ59" s="345">
        <f>'CF YTD '!BJ59-BI59</f>
        <v>435</v>
      </c>
      <c r="BK59" s="345">
        <f>'CF YTD '!BK59-'CF YTD '!BJ59</f>
        <v>435</v>
      </c>
      <c r="BL59" s="345">
        <f>'CF YTD '!BL59-'CF YTD '!BK59</f>
        <v>-588</v>
      </c>
      <c r="BN59" s="345">
        <f>'CF YTD '!BN59</f>
        <v>0</v>
      </c>
      <c r="BO59" s="127"/>
      <c r="BP59" s="127"/>
      <c r="BQ59" s="127"/>
    </row>
    <row r="60" spans="2:69" ht="11.4" customHeight="1" x14ac:dyDescent="0.3">
      <c r="B60" s="362" t="s">
        <v>211</v>
      </c>
      <c r="C60" s="322"/>
      <c r="D60" s="364"/>
      <c r="F60" s="364"/>
      <c r="G60" s="364"/>
      <c r="H60" s="364"/>
      <c r="I60" s="364"/>
      <c r="K60" s="350"/>
      <c r="L60" s="364"/>
      <c r="M60" s="364"/>
      <c r="N60" s="364"/>
      <c r="O60" s="324"/>
      <c r="P60" s="350"/>
      <c r="Q60" s="364"/>
      <c r="R60" s="364"/>
      <c r="S60" s="364"/>
      <c r="T60" s="324"/>
      <c r="U60" s="364"/>
      <c r="V60" s="364"/>
      <c r="W60" s="364"/>
      <c r="X60" s="364"/>
      <c r="Z60" s="364">
        <v>-85484</v>
      </c>
      <c r="AA60" s="364">
        <v>0</v>
      </c>
      <c r="AB60" s="364">
        <v>-33397</v>
      </c>
      <c r="AC60" s="364"/>
      <c r="AE60" s="364">
        <v>0</v>
      </c>
      <c r="AF60" s="364">
        <v>0</v>
      </c>
      <c r="AG60" s="364">
        <v>0</v>
      </c>
      <c r="AH60" s="364"/>
      <c r="AJ60" s="364">
        <v>0</v>
      </c>
      <c r="AK60" s="364">
        <v>0</v>
      </c>
      <c r="AL60" s="364">
        <v>0</v>
      </c>
      <c r="AM60" s="364">
        <v>0</v>
      </c>
      <c r="AO60" s="364">
        <v>0</v>
      </c>
      <c r="AP60" s="364">
        <v>0</v>
      </c>
      <c r="AQ60" s="364">
        <v>0</v>
      </c>
      <c r="AR60" s="364">
        <v>0</v>
      </c>
      <c r="AT60" s="364">
        <v>0</v>
      </c>
      <c r="AU60" s="350">
        <v>0</v>
      </c>
      <c r="AV60" s="350">
        <v>0</v>
      </c>
      <c r="AW60" s="350">
        <v>0</v>
      </c>
      <c r="AY60" s="350">
        <v>0</v>
      </c>
      <c r="AZ60" s="350">
        <v>0</v>
      </c>
      <c r="BA60" s="350">
        <v>0</v>
      </c>
      <c r="BB60" s="350">
        <v>0</v>
      </c>
      <c r="BD60" s="350">
        <v>0</v>
      </c>
      <c r="BE60" s="350">
        <v>0</v>
      </c>
      <c r="BF60" s="350">
        <v>0</v>
      </c>
      <c r="BG60" s="350">
        <v>0</v>
      </c>
      <c r="BI60" s="345"/>
      <c r="BJ60" s="350">
        <f>'CF YTD '!BJ60-BI60</f>
        <v>0</v>
      </c>
      <c r="BK60" s="350">
        <f>'CF YTD '!BK60-'CF YTD '!BJ60</f>
        <v>0</v>
      </c>
      <c r="BL60" s="350">
        <f>'CF YTD '!BL60-'CF YTD '!BK60</f>
        <v>0</v>
      </c>
      <c r="BN60" s="350">
        <f>'CF YTD '!BN60</f>
        <v>0</v>
      </c>
      <c r="BO60" s="405"/>
      <c r="BP60" s="405"/>
      <c r="BQ60" s="405"/>
    </row>
    <row r="61" spans="2:69" ht="11.4" customHeight="1" x14ac:dyDescent="0.3">
      <c r="B61" s="362" t="s">
        <v>212</v>
      </c>
      <c r="C61" s="322"/>
      <c r="D61" s="364" t="s">
        <v>107</v>
      </c>
      <c r="F61" s="364">
        <v>-250</v>
      </c>
      <c r="G61" s="364">
        <v>-250</v>
      </c>
      <c r="H61" s="364" t="s">
        <v>107</v>
      </c>
      <c r="I61" s="364" t="s">
        <v>107</v>
      </c>
      <c r="K61" s="350" t="s">
        <v>107</v>
      </c>
      <c r="L61" s="350" t="s">
        <v>107</v>
      </c>
      <c r="M61" s="350" t="s">
        <v>107</v>
      </c>
      <c r="N61" s="350" t="s">
        <v>107</v>
      </c>
      <c r="O61" s="324"/>
      <c r="P61" s="350">
        <v>0</v>
      </c>
      <c r="Q61" s="350"/>
      <c r="R61" s="350"/>
      <c r="S61" s="350">
        <v>0</v>
      </c>
      <c r="T61" s="324"/>
      <c r="U61" s="350">
        <v>0</v>
      </c>
      <c r="V61" s="364">
        <v>-15625</v>
      </c>
      <c r="W61" s="364">
        <v>0</v>
      </c>
      <c r="X61" s="364">
        <v>0</v>
      </c>
      <c r="Z61" s="350">
        <v>0</v>
      </c>
      <c r="AA61" s="364">
        <v>0</v>
      </c>
      <c r="AB61" s="364">
        <v>0</v>
      </c>
      <c r="AC61" s="364">
        <v>0</v>
      </c>
      <c r="AE61" s="364">
        <v>-7754</v>
      </c>
      <c r="AF61" s="364">
        <v>12</v>
      </c>
      <c r="AG61" s="364">
        <v>0</v>
      </c>
      <c r="AH61" s="364">
        <v>0</v>
      </c>
      <c r="AJ61" s="364">
        <v>0</v>
      </c>
      <c r="AK61" s="364">
        <v>0</v>
      </c>
      <c r="AL61" s="364">
        <v>0</v>
      </c>
      <c r="AM61" s="364">
        <v>0</v>
      </c>
      <c r="AO61" s="364">
        <v>0</v>
      </c>
      <c r="AP61" s="364">
        <v>-9404</v>
      </c>
      <c r="AQ61" s="364">
        <v>-10000</v>
      </c>
      <c r="AR61" s="364">
        <v>-2000</v>
      </c>
      <c r="AT61" s="364">
        <v>-3105</v>
      </c>
      <c r="AU61" s="350">
        <v>0</v>
      </c>
      <c r="AV61" s="350">
        <v>0</v>
      </c>
      <c r="AW61" s="350">
        <v>3105</v>
      </c>
      <c r="AY61" s="350">
        <v>0</v>
      </c>
      <c r="AZ61" s="350">
        <v>0</v>
      </c>
      <c r="BA61" s="350">
        <v>-5443</v>
      </c>
      <c r="BB61" s="350">
        <v>0</v>
      </c>
      <c r="BD61" s="350">
        <v>0</v>
      </c>
      <c r="BE61" s="350">
        <v>0</v>
      </c>
      <c r="BF61" s="350">
        <v>0</v>
      </c>
      <c r="BG61" s="350">
        <v>0</v>
      </c>
      <c r="BI61" s="345">
        <v>-4272</v>
      </c>
      <c r="BJ61" s="345">
        <f>'CF YTD '!BJ61-BI61</f>
        <v>3168</v>
      </c>
      <c r="BK61" s="350">
        <f>'CF YTD '!BK61-'CF YTD '!BJ61</f>
        <v>0</v>
      </c>
      <c r="BL61" s="345">
        <f>'CF YTD '!BL61-'CF YTD '!BK61</f>
        <v>-182</v>
      </c>
      <c r="BN61" s="345">
        <f>'CF YTD '!BN61</f>
        <v>0</v>
      </c>
      <c r="BO61" s="127"/>
      <c r="BP61" s="127"/>
      <c r="BQ61" s="127"/>
    </row>
    <row r="62" spans="2:69" ht="11.4" customHeight="1" x14ac:dyDescent="0.3">
      <c r="B62" s="362" t="s">
        <v>213</v>
      </c>
      <c r="C62" s="322"/>
      <c r="D62" s="364"/>
      <c r="F62" s="364"/>
      <c r="G62" s="364"/>
      <c r="H62" s="364"/>
      <c r="I62" s="364"/>
      <c r="K62" s="350"/>
      <c r="L62" s="350"/>
      <c r="M62" s="350"/>
      <c r="N62" s="350"/>
      <c r="O62" s="324"/>
      <c r="P62" s="350"/>
      <c r="Q62" s="350"/>
      <c r="R62" s="350"/>
      <c r="S62" s="350"/>
      <c r="T62" s="324"/>
      <c r="U62" s="350"/>
      <c r="V62" s="364"/>
      <c r="W62" s="364"/>
      <c r="X62" s="364"/>
      <c r="Z62" s="350"/>
      <c r="AA62" s="364"/>
      <c r="AB62" s="364"/>
      <c r="AC62" s="364"/>
      <c r="AE62" s="364">
        <v>0</v>
      </c>
      <c r="AF62" s="364">
        <v>-5000</v>
      </c>
      <c r="AG62" s="364">
        <v>0</v>
      </c>
      <c r="AH62" s="364"/>
      <c r="AJ62" s="364">
        <v>0</v>
      </c>
      <c r="AK62" s="364">
        <v>0</v>
      </c>
      <c r="AL62" s="364">
        <v>0</v>
      </c>
      <c r="AM62" s="364">
        <v>0</v>
      </c>
      <c r="AO62" s="364">
        <v>0</v>
      </c>
      <c r="AP62" s="364">
        <v>0</v>
      </c>
      <c r="AQ62" s="364">
        <v>0</v>
      </c>
      <c r="AR62" s="364">
        <v>0</v>
      </c>
      <c r="AT62" s="364">
        <v>0</v>
      </c>
      <c r="AU62" s="350">
        <v>0</v>
      </c>
      <c r="AV62" s="350">
        <v>-31854</v>
      </c>
      <c r="AW62" s="350">
        <v>-20915</v>
      </c>
      <c r="AY62" s="350">
        <v>0</v>
      </c>
      <c r="AZ62" s="350">
        <v>0</v>
      </c>
      <c r="BA62" s="350">
        <v>0</v>
      </c>
      <c r="BB62" s="345">
        <v>-13961</v>
      </c>
      <c r="BD62" s="350">
        <v>0</v>
      </c>
      <c r="BE62" s="350">
        <v>0</v>
      </c>
      <c r="BF62" s="350">
        <v>0</v>
      </c>
      <c r="BG62" s="350">
        <v>0</v>
      </c>
      <c r="BI62" s="345"/>
      <c r="BJ62" s="345">
        <f>'CF YTD '!BJ62-BI62</f>
        <v>-9840</v>
      </c>
      <c r="BK62" s="350">
        <f>'CF YTD '!BK62-'CF YTD '!BJ62</f>
        <v>0</v>
      </c>
      <c r="BL62" s="350">
        <f>'CF YTD '!BL62-'CF YTD '!BK62</f>
        <v>0</v>
      </c>
      <c r="BN62" s="350">
        <f>'CF YTD '!BN62</f>
        <v>0</v>
      </c>
      <c r="BO62" s="127"/>
      <c r="BP62" s="127"/>
      <c r="BQ62" s="127"/>
    </row>
    <row r="63" spans="2:69" ht="11.4" customHeight="1" x14ac:dyDescent="0.3">
      <c r="B63" s="362" t="s">
        <v>79</v>
      </c>
      <c r="C63" s="322"/>
      <c r="D63" s="364"/>
      <c r="F63" s="364"/>
      <c r="G63" s="364"/>
      <c r="H63" s="364"/>
      <c r="I63" s="364"/>
      <c r="K63" s="350"/>
      <c r="L63" s="350"/>
      <c r="M63" s="350"/>
      <c r="N63" s="350"/>
      <c r="O63" s="324"/>
      <c r="P63" s="350"/>
      <c r="Q63" s="350"/>
      <c r="R63" s="350"/>
      <c r="S63" s="350"/>
      <c r="T63" s="324"/>
      <c r="U63" s="350"/>
      <c r="V63" s="364"/>
      <c r="W63" s="364"/>
      <c r="X63" s="364"/>
      <c r="Z63" s="350"/>
      <c r="AA63" s="364"/>
      <c r="AB63" s="364"/>
      <c r="AC63" s="364"/>
      <c r="AE63" s="350">
        <v>-238</v>
      </c>
      <c r="AF63" s="364">
        <v>-1</v>
      </c>
      <c r="AG63" s="364">
        <v>0</v>
      </c>
      <c r="AH63" s="364"/>
      <c r="AJ63" s="350">
        <v>0</v>
      </c>
      <c r="AK63" s="350">
        <v>0</v>
      </c>
      <c r="AL63" s="350">
        <v>0</v>
      </c>
      <c r="AM63" s="350">
        <v>0</v>
      </c>
      <c r="AO63" s="350">
        <v>0</v>
      </c>
      <c r="AP63" s="350">
        <v>0</v>
      </c>
      <c r="AQ63" s="350">
        <v>0</v>
      </c>
      <c r="AR63" s="350">
        <v>0</v>
      </c>
      <c r="AT63" s="350">
        <v>0</v>
      </c>
      <c r="AU63" s="350">
        <v>0</v>
      </c>
      <c r="AV63" s="350">
        <v>-376</v>
      </c>
      <c r="AW63" s="350">
        <v>141</v>
      </c>
      <c r="AY63" s="350">
        <v>0</v>
      </c>
      <c r="AZ63" s="350">
        <v>0</v>
      </c>
      <c r="BA63" s="350"/>
      <c r="BB63" s="338"/>
      <c r="BD63" s="350">
        <v>0</v>
      </c>
      <c r="BE63" s="350">
        <v>0</v>
      </c>
      <c r="BF63" s="350">
        <v>0</v>
      </c>
      <c r="BG63" s="350"/>
      <c r="BI63" s="345"/>
      <c r="BJ63" s="350">
        <f>'CF YTD '!BJ63-BI63</f>
        <v>0</v>
      </c>
      <c r="BK63" s="350">
        <f>'CF YTD '!BK63-'CF YTD '!BJ63</f>
        <v>0</v>
      </c>
      <c r="BL63" s="345">
        <f>'CF YTD '!BL63-'CF YTD '!BK63</f>
        <v>2191.51107</v>
      </c>
      <c r="BN63" s="345">
        <f>'CF YTD '!BN63</f>
        <v>1403</v>
      </c>
      <c r="BO63" s="127"/>
      <c r="BP63" s="127"/>
      <c r="BQ63" s="127"/>
    </row>
    <row r="64" spans="2:69" ht="11.4" customHeight="1" x14ac:dyDescent="0.3">
      <c r="B64" s="357" t="s">
        <v>214</v>
      </c>
      <c r="C64" s="322"/>
      <c r="D64" s="358">
        <v>-8974</v>
      </c>
      <c r="E64" s="335"/>
      <c r="F64" s="358">
        <v>-343725</v>
      </c>
      <c r="G64" s="358">
        <v>-5580</v>
      </c>
      <c r="H64" s="358">
        <v>-10238</v>
      </c>
      <c r="I64" s="358">
        <v>-48176</v>
      </c>
      <c r="J64" s="335"/>
      <c r="K64" s="358">
        <v>-5631</v>
      </c>
      <c r="L64" s="358">
        <v>-30043</v>
      </c>
      <c r="M64" s="358">
        <v>-21533</v>
      </c>
      <c r="N64" s="358">
        <v>-103548</v>
      </c>
      <c r="O64" s="336"/>
      <c r="P64" s="358">
        <v>-21826</v>
      </c>
      <c r="Q64" s="358">
        <v>-32716</v>
      </c>
      <c r="R64" s="358">
        <v>-8496</v>
      </c>
      <c r="S64" s="358">
        <v>-29616</v>
      </c>
      <c r="T64" s="336"/>
      <c r="U64" s="358">
        <v>-15536</v>
      </c>
      <c r="V64" s="358">
        <v>-25256</v>
      </c>
      <c r="W64" s="358">
        <v>-10293</v>
      </c>
      <c r="X64" s="358">
        <v>-16710</v>
      </c>
      <c r="Y64" s="335"/>
      <c r="Z64" s="358">
        <v>-107093</v>
      </c>
      <c r="AA64" s="358">
        <v>-19033</v>
      </c>
      <c r="AB64" s="358">
        <v>-46282</v>
      </c>
      <c r="AC64" s="358">
        <v>-66942</v>
      </c>
      <c r="AD64" s="335"/>
      <c r="AE64" s="358">
        <v>-51061</v>
      </c>
      <c r="AF64" s="358">
        <v>-18607</v>
      </c>
      <c r="AG64" s="358">
        <v>-16027</v>
      </c>
      <c r="AH64" s="358">
        <v>-23452</v>
      </c>
      <c r="AI64" s="335"/>
      <c r="AJ64" s="358">
        <v>-27087</v>
      </c>
      <c r="AK64" s="358">
        <v>-14294</v>
      </c>
      <c r="AL64" s="358">
        <v>-12235</v>
      </c>
      <c r="AM64" s="358">
        <v>-12208</v>
      </c>
      <c r="AN64" s="335"/>
      <c r="AO64" s="358">
        <v>-21156</v>
      </c>
      <c r="AP64" s="358">
        <v>-30538</v>
      </c>
      <c r="AQ64" s="358">
        <v>-41256</v>
      </c>
      <c r="AR64" s="358">
        <v>-21339</v>
      </c>
      <c r="AT64" s="358">
        <v>-1646</v>
      </c>
      <c r="AU64" s="358">
        <v>-20075</v>
      </c>
      <c r="AV64" s="358">
        <v>-37623</v>
      </c>
      <c r="AW64" s="358">
        <v>-517099</v>
      </c>
      <c r="AY64" s="358">
        <v>-37392</v>
      </c>
      <c r="AZ64" s="358">
        <v>-33408</v>
      </c>
      <c r="BA64" s="358">
        <v>-109995</v>
      </c>
      <c r="BB64" s="358">
        <v>-45064</v>
      </c>
      <c r="BD64" s="358">
        <f>SUM(BD47:BD63)</f>
        <v>-50990</v>
      </c>
      <c r="BE64" s="358">
        <f>SUM(BE47:BE63)</f>
        <v>-28061</v>
      </c>
      <c r="BF64" s="358">
        <f>SUM(BF47:BF63)</f>
        <v>-80673</v>
      </c>
      <c r="BG64" s="358">
        <f>SUM(BG47:BG63)</f>
        <v>-38719</v>
      </c>
      <c r="BI64" s="358">
        <f>SUM(BI47:BI63)</f>
        <v>-64594</v>
      </c>
      <c r="BJ64" s="358">
        <f>SUM(BJ47:BJ63)</f>
        <v>-924343</v>
      </c>
      <c r="BK64" s="358">
        <f>SUM(BK47:BK63)</f>
        <v>-84035.922283223976</v>
      </c>
      <c r="BL64" s="358">
        <f>SUM(BL47:BL63)</f>
        <v>-52030.404073819023</v>
      </c>
      <c r="BN64" s="358">
        <f>'CF YTD '!BN64</f>
        <v>-59132.0676713992</v>
      </c>
      <c r="BO64" s="127"/>
      <c r="BP64" s="127"/>
      <c r="BQ64" s="127"/>
    </row>
    <row r="65" spans="2:69" ht="11.4" customHeight="1" x14ac:dyDescent="0.3">
      <c r="B65" s="337"/>
      <c r="C65" s="322"/>
      <c r="D65" s="367"/>
      <c r="F65" s="367"/>
      <c r="G65" s="367"/>
      <c r="H65" s="367"/>
      <c r="I65" s="367"/>
      <c r="K65" s="367"/>
      <c r="L65" s="367"/>
      <c r="M65" s="367"/>
      <c r="N65" s="367"/>
      <c r="O65" s="324"/>
      <c r="P65" s="367"/>
      <c r="Q65" s="367"/>
      <c r="R65" s="367"/>
      <c r="S65" s="367"/>
      <c r="T65" s="324"/>
      <c r="U65" s="367"/>
      <c r="V65" s="367"/>
      <c r="W65" s="367"/>
      <c r="X65" s="367"/>
      <c r="Z65" s="367"/>
      <c r="AA65" s="367"/>
      <c r="AB65" s="367"/>
      <c r="AC65" s="367"/>
      <c r="AE65" s="367"/>
      <c r="AF65" s="367"/>
      <c r="AG65" s="367"/>
      <c r="AH65" s="367"/>
      <c r="AJ65" s="367"/>
      <c r="AK65" s="367"/>
      <c r="AL65" s="367"/>
      <c r="AM65" s="367"/>
      <c r="AO65" s="367"/>
      <c r="AP65" s="367"/>
      <c r="AQ65" s="367"/>
      <c r="AR65" s="367"/>
      <c r="AT65" s="367"/>
      <c r="AU65" s="367"/>
      <c r="AV65" s="259"/>
      <c r="AY65" s="367"/>
      <c r="AZ65" s="345"/>
      <c r="BA65" s="259"/>
      <c r="BB65" s="323"/>
      <c r="BD65" s="345"/>
      <c r="BE65" s="345"/>
      <c r="BF65" s="345"/>
      <c r="BG65" s="345"/>
      <c r="BI65" s="345"/>
      <c r="BJ65" s="345"/>
      <c r="BK65" s="345"/>
      <c r="BL65" s="345"/>
      <c r="BN65" s="345">
        <f>'CF YTD '!BN65</f>
        <v>0</v>
      </c>
      <c r="BO65" s="127"/>
      <c r="BP65" s="127"/>
      <c r="BQ65" s="127"/>
    </row>
    <row r="66" spans="2:69" ht="11.4" customHeight="1" x14ac:dyDescent="0.3">
      <c r="B66" s="351" t="s">
        <v>215</v>
      </c>
      <c r="C66" s="322"/>
      <c r="D66" s="368"/>
      <c r="F66" s="368"/>
      <c r="G66" s="368"/>
      <c r="H66" s="368"/>
      <c r="I66" s="368"/>
      <c r="K66" s="368"/>
      <c r="L66" s="368"/>
      <c r="M66" s="368"/>
      <c r="N66" s="368"/>
      <c r="O66" s="324"/>
      <c r="P66" s="368"/>
      <c r="Q66" s="368"/>
      <c r="R66" s="368"/>
      <c r="S66" s="368"/>
      <c r="T66" s="324"/>
      <c r="U66" s="368"/>
      <c r="V66" s="368"/>
      <c r="W66" s="368"/>
      <c r="X66" s="368"/>
      <c r="Z66" s="368"/>
      <c r="AA66" s="368"/>
      <c r="AB66" s="368"/>
      <c r="AC66" s="368"/>
      <c r="AE66" s="368"/>
      <c r="AF66" s="368"/>
      <c r="AG66" s="368"/>
      <c r="AH66" s="368"/>
      <c r="AJ66" s="368"/>
      <c r="AK66" s="368"/>
      <c r="AL66" s="368"/>
      <c r="AM66" s="368"/>
      <c r="AO66" s="368"/>
      <c r="AP66" s="368"/>
      <c r="AQ66" s="368"/>
      <c r="AR66" s="368"/>
      <c r="AT66" s="368"/>
      <c r="AU66" s="368"/>
      <c r="AV66" s="310"/>
      <c r="AY66" s="368"/>
      <c r="AZ66" s="345"/>
      <c r="BA66" s="310"/>
      <c r="BB66" s="323"/>
      <c r="BD66" s="345"/>
      <c r="BE66" s="345"/>
      <c r="BF66" s="345"/>
      <c r="BG66" s="345"/>
      <c r="BI66" s="345"/>
      <c r="BJ66" s="345"/>
      <c r="BK66" s="345"/>
      <c r="BL66" s="345"/>
      <c r="BN66" s="345">
        <f>'CF YTD '!BN66</f>
        <v>0</v>
      </c>
      <c r="BO66" s="127"/>
      <c r="BP66" s="127"/>
      <c r="BQ66" s="127"/>
    </row>
    <row r="67" spans="2:69" ht="11.4" customHeight="1" x14ac:dyDescent="0.3">
      <c r="B67" s="369" t="s">
        <v>216</v>
      </c>
      <c r="C67" s="322"/>
      <c r="D67" s="350" t="s">
        <v>107</v>
      </c>
      <c r="F67" s="370">
        <v>203504</v>
      </c>
      <c r="G67" s="370" t="s">
        <v>107</v>
      </c>
      <c r="H67" s="370" t="s">
        <v>107</v>
      </c>
      <c r="I67" s="370" t="s">
        <v>107</v>
      </c>
      <c r="K67" s="370">
        <v>1907</v>
      </c>
      <c r="L67" s="370">
        <v>106872</v>
      </c>
      <c r="M67" s="370">
        <v>109</v>
      </c>
      <c r="N67" s="370" t="s">
        <v>107</v>
      </c>
      <c r="O67" s="324"/>
      <c r="P67" s="370">
        <v>0</v>
      </c>
      <c r="Q67" s="370">
        <v>0</v>
      </c>
      <c r="R67" s="370">
        <v>4723</v>
      </c>
      <c r="S67" s="370">
        <v>675</v>
      </c>
      <c r="T67" s="324"/>
      <c r="U67" s="370">
        <v>409</v>
      </c>
      <c r="V67" s="370">
        <v>1569</v>
      </c>
      <c r="W67" s="370">
        <v>559</v>
      </c>
      <c r="X67" s="370">
        <v>401</v>
      </c>
      <c r="Z67" s="370">
        <v>0</v>
      </c>
      <c r="AA67" s="370">
        <v>948</v>
      </c>
      <c r="AB67" s="370">
        <v>917</v>
      </c>
      <c r="AC67" s="370">
        <v>277</v>
      </c>
      <c r="AE67" s="370">
        <v>331</v>
      </c>
      <c r="AF67" s="370">
        <v>425</v>
      </c>
      <c r="AG67" s="370">
        <v>320</v>
      </c>
      <c r="AH67" s="370">
        <v>254</v>
      </c>
      <c r="AJ67" s="370">
        <v>525</v>
      </c>
      <c r="AK67" s="370">
        <v>713</v>
      </c>
      <c r="AL67" s="370">
        <v>716</v>
      </c>
      <c r="AM67" s="370">
        <v>314</v>
      </c>
      <c r="AO67" s="370">
        <v>1557</v>
      </c>
      <c r="AP67" s="370">
        <v>568</v>
      </c>
      <c r="AQ67" s="370">
        <v>277</v>
      </c>
      <c r="AR67" s="370">
        <v>203</v>
      </c>
      <c r="AT67" s="370">
        <v>246</v>
      </c>
      <c r="AU67" s="370">
        <v>217</v>
      </c>
      <c r="AV67" s="370">
        <v>217</v>
      </c>
      <c r="AW67" s="370">
        <v>209</v>
      </c>
      <c r="AY67" s="370">
        <v>132</v>
      </c>
      <c r="AZ67" s="345">
        <v>114</v>
      </c>
      <c r="BA67" s="370">
        <v>72</v>
      </c>
      <c r="BB67" s="370">
        <v>127</v>
      </c>
      <c r="BD67" s="345">
        <v>195</v>
      </c>
      <c r="BE67" s="345">
        <v>2633</v>
      </c>
      <c r="BF67" s="345">
        <v>6333</v>
      </c>
      <c r="BG67" s="345">
        <v>60</v>
      </c>
      <c r="BI67" s="345">
        <v>3061</v>
      </c>
      <c r="BJ67" s="350">
        <f>'CF YTD '!BJ67-BI67</f>
        <v>0</v>
      </c>
      <c r="BK67" s="350">
        <f>'CF YTD '!BK67-'CF YTD '!BJ67</f>
        <v>0</v>
      </c>
      <c r="BL67" s="350">
        <f>'CF YTD '!BL67-'CF YTD '!BK67</f>
        <v>0</v>
      </c>
      <c r="BN67" s="350">
        <f>'CF YTD '!BN67</f>
        <v>0</v>
      </c>
      <c r="BO67" s="127"/>
      <c r="BP67" s="127"/>
      <c r="BQ67" s="127"/>
    </row>
    <row r="68" spans="2:69" ht="11.4" customHeight="1" x14ac:dyDescent="0.3">
      <c r="B68" s="362" t="s">
        <v>217</v>
      </c>
      <c r="C68" s="322"/>
      <c r="D68" s="370">
        <v>100</v>
      </c>
      <c r="F68" s="370">
        <v>175000</v>
      </c>
      <c r="G68" s="370" t="s">
        <v>107</v>
      </c>
      <c r="H68" s="370">
        <v>1831</v>
      </c>
      <c r="I68" s="370">
        <v>50318</v>
      </c>
      <c r="K68" s="350" t="s">
        <v>107</v>
      </c>
      <c r="L68" s="370">
        <v>219500</v>
      </c>
      <c r="M68" s="370" t="s">
        <v>107</v>
      </c>
      <c r="N68" s="370">
        <v>54000</v>
      </c>
      <c r="O68" s="324"/>
      <c r="P68" s="350">
        <v>0</v>
      </c>
      <c r="Q68" s="370">
        <v>12000</v>
      </c>
      <c r="R68" s="370">
        <v>0</v>
      </c>
      <c r="S68" s="370">
        <v>0</v>
      </c>
      <c r="T68" s="324"/>
      <c r="U68" s="370">
        <v>0</v>
      </c>
      <c r="V68" s="370">
        <v>12940</v>
      </c>
      <c r="W68" s="370">
        <v>2071</v>
      </c>
      <c r="X68" s="370">
        <v>7100</v>
      </c>
      <c r="Z68" s="370">
        <v>85484</v>
      </c>
      <c r="AA68" s="370">
        <v>74</v>
      </c>
      <c r="AB68" s="370">
        <v>8346</v>
      </c>
      <c r="AC68" s="370">
        <v>59475</v>
      </c>
      <c r="AE68" s="370">
        <v>29</v>
      </c>
      <c r="AF68" s="370">
        <v>171</v>
      </c>
      <c r="AG68" s="370">
        <v>-200</v>
      </c>
      <c r="AH68" s="370">
        <v>104</v>
      </c>
      <c r="AJ68" s="370">
        <v>0</v>
      </c>
      <c r="AK68" s="370">
        <v>13479</v>
      </c>
      <c r="AL68" s="370">
        <v>-12</v>
      </c>
      <c r="AM68" s="370">
        <v>0</v>
      </c>
      <c r="AO68" s="370">
        <v>18822</v>
      </c>
      <c r="AP68" s="370">
        <v>16</v>
      </c>
      <c r="AQ68" s="370">
        <v>56</v>
      </c>
      <c r="AR68" s="370">
        <v>3280</v>
      </c>
      <c r="AT68" s="370">
        <v>719</v>
      </c>
      <c r="AU68" s="370">
        <v>10744</v>
      </c>
      <c r="AV68" s="312">
        <v>-4081</v>
      </c>
      <c r="AW68" s="370">
        <v>447031</v>
      </c>
      <c r="AY68" s="370">
        <v>67</v>
      </c>
      <c r="AZ68" s="350">
        <v>0</v>
      </c>
      <c r="BA68" s="312">
        <v>72183</v>
      </c>
      <c r="BB68" s="350">
        <v>0</v>
      </c>
      <c r="BD68" s="345">
        <v>28202</v>
      </c>
      <c r="BE68" s="345">
        <v>-1292</v>
      </c>
      <c r="BF68" s="345">
        <v>-307</v>
      </c>
      <c r="BG68" s="345">
        <v>1792</v>
      </c>
      <c r="BI68" s="345">
        <v>103821</v>
      </c>
      <c r="BJ68" s="345">
        <f>'CF YTD '!BJ68-BI68</f>
        <v>1041723</v>
      </c>
      <c r="BK68" s="345">
        <f>'CF YTD '!BK68-'CF YTD '!BJ68</f>
        <v>3764</v>
      </c>
      <c r="BL68" s="345">
        <f>'CF YTD '!BL68-'CF YTD '!BK68</f>
        <v>16048.029820000054</v>
      </c>
      <c r="BN68" s="345">
        <f>'CF YTD '!BN68</f>
        <v>0</v>
      </c>
      <c r="BO68" s="127"/>
      <c r="BP68" s="127"/>
      <c r="BQ68" s="127"/>
    </row>
    <row r="69" spans="2:69" ht="11.4" customHeight="1" x14ac:dyDescent="0.3">
      <c r="B69" s="362" t="s">
        <v>218</v>
      </c>
      <c r="C69" s="322"/>
      <c r="D69" s="350" t="s">
        <v>107</v>
      </c>
      <c r="F69" s="350" t="s">
        <v>107</v>
      </c>
      <c r="G69" s="350" t="s">
        <v>107</v>
      </c>
      <c r="H69" s="350" t="s">
        <v>107</v>
      </c>
      <c r="I69" s="350" t="s">
        <v>107</v>
      </c>
      <c r="K69" s="350" t="s">
        <v>107</v>
      </c>
      <c r="L69" s="350" t="s">
        <v>107</v>
      </c>
      <c r="M69" s="350" t="s">
        <v>107</v>
      </c>
      <c r="N69" s="370">
        <v>960</v>
      </c>
      <c r="O69" s="324"/>
      <c r="P69" s="350">
        <v>0</v>
      </c>
      <c r="Q69" s="350">
        <v>0</v>
      </c>
      <c r="R69" s="350">
        <v>0</v>
      </c>
      <c r="S69" s="370">
        <v>0</v>
      </c>
      <c r="T69" s="324"/>
      <c r="U69" s="370"/>
      <c r="V69" s="370">
        <v>0</v>
      </c>
      <c r="W69" s="370">
        <v>0</v>
      </c>
      <c r="X69" s="370">
        <v>0</v>
      </c>
      <c r="Z69" s="370">
        <v>0</v>
      </c>
      <c r="AA69" s="370">
        <v>0</v>
      </c>
      <c r="AB69" s="370">
        <v>0</v>
      </c>
      <c r="AC69" s="370">
        <v>0</v>
      </c>
      <c r="AE69" s="370">
        <v>0</v>
      </c>
      <c r="AF69" s="370">
        <v>0</v>
      </c>
      <c r="AG69" s="370">
        <v>0</v>
      </c>
      <c r="AH69" s="370">
        <v>0</v>
      </c>
      <c r="AJ69" s="370">
        <v>0</v>
      </c>
      <c r="AK69" s="370">
        <v>0</v>
      </c>
      <c r="AL69" s="370">
        <v>0</v>
      </c>
      <c r="AM69" s="370">
        <v>0</v>
      </c>
      <c r="AO69" s="370">
        <v>0</v>
      </c>
      <c r="AP69" s="370">
        <v>0</v>
      </c>
      <c r="AQ69" s="370">
        <v>0</v>
      </c>
      <c r="AR69" s="370">
        <v>0</v>
      </c>
      <c r="AT69" s="370">
        <v>0</v>
      </c>
      <c r="AU69" s="370">
        <v>0</v>
      </c>
      <c r="AV69" s="312">
        <v>0</v>
      </c>
      <c r="AW69" s="370">
        <v>0</v>
      </c>
      <c r="AY69" s="350">
        <v>0</v>
      </c>
      <c r="AZ69" s="350">
        <v>0</v>
      </c>
      <c r="BA69" s="350">
        <v>0</v>
      </c>
      <c r="BB69" s="350">
        <v>0</v>
      </c>
      <c r="BD69" s="350">
        <v>0</v>
      </c>
      <c r="BE69" s="350">
        <v>0</v>
      </c>
      <c r="BF69" s="350">
        <v>0</v>
      </c>
      <c r="BG69" s="350">
        <v>0</v>
      </c>
      <c r="BI69" s="345"/>
      <c r="BJ69" s="350">
        <f>'CF YTD '!BJ69-BI69</f>
        <v>0</v>
      </c>
      <c r="BK69" s="350">
        <f>'CF YTD '!BK69-'CF YTD '!BJ69</f>
        <v>0</v>
      </c>
      <c r="BL69" s="350">
        <f>'CF YTD '!BL69-'CF YTD '!BK69</f>
        <v>0</v>
      </c>
      <c r="BN69" s="350">
        <f>'CF YTD '!BN69</f>
        <v>0</v>
      </c>
      <c r="BO69" s="405"/>
      <c r="BP69" s="405"/>
      <c r="BQ69" s="405"/>
    </row>
    <row r="70" spans="2:69" ht="11.4" customHeight="1" x14ac:dyDescent="0.3">
      <c r="B70" s="362" t="s">
        <v>219</v>
      </c>
      <c r="C70" s="322"/>
      <c r="D70" s="371">
        <v>-45</v>
      </c>
      <c r="F70" s="371">
        <v>-117</v>
      </c>
      <c r="G70" s="371">
        <v>-175</v>
      </c>
      <c r="H70" s="371">
        <v>-221</v>
      </c>
      <c r="I70" s="371">
        <v>-139</v>
      </c>
      <c r="K70" s="371">
        <v>-271</v>
      </c>
      <c r="L70" s="371">
        <v>-169</v>
      </c>
      <c r="M70" s="371">
        <v>-165</v>
      </c>
      <c r="N70" s="371">
        <v>-118</v>
      </c>
      <c r="O70" s="324"/>
      <c r="P70" s="371">
        <v>-101</v>
      </c>
      <c r="Q70" s="371">
        <v>-116</v>
      </c>
      <c r="R70" s="371">
        <v>-99</v>
      </c>
      <c r="S70" s="371">
        <v>-114</v>
      </c>
      <c r="T70" s="324"/>
      <c r="U70" s="371">
        <v>-97</v>
      </c>
      <c r="V70" s="371">
        <v>-118</v>
      </c>
      <c r="W70" s="371">
        <v>-451</v>
      </c>
      <c r="X70" s="371">
        <v>-227</v>
      </c>
      <c r="Z70" s="371">
        <v>-130</v>
      </c>
      <c r="AA70" s="371">
        <v>-292</v>
      </c>
      <c r="AB70" s="371">
        <v>-221</v>
      </c>
      <c r="AC70" s="371">
        <v>-8</v>
      </c>
      <c r="AE70" s="371">
        <v>-2336</v>
      </c>
      <c r="AF70" s="371">
        <v>-2291</v>
      </c>
      <c r="AG70" s="371">
        <v>-2388</v>
      </c>
      <c r="AH70" s="371">
        <v>-2713</v>
      </c>
      <c r="AJ70" s="371">
        <v>-4109</v>
      </c>
      <c r="AK70" s="370">
        <v>-3159</v>
      </c>
      <c r="AL70" s="370">
        <v>-3833</v>
      </c>
      <c r="AM70" s="370">
        <v>-3013</v>
      </c>
      <c r="AO70" s="370">
        <v>-2822</v>
      </c>
      <c r="AP70" s="370">
        <v>-3098</v>
      </c>
      <c r="AQ70" s="370">
        <v>-3086</v>
      </c>
      <c r="AR70" s="370">
        <v>-3405</v>
      </c>
      <c r="AT70" s="370">
        <v>-3287</v>
      </c>
      <c r="AU70" s="370">
        <v>-3762</v>
      </c>
      <c r="AV70" s="312">
        <v>-3401</v>
      </c>
      <c r="AW70" s="370">
        <v>-3245</v>
      </c>
      <c r="AY70" s="370">
        <v>-3657</v>
      </c>
      <c r="AZ70" s="345">
        <v>-3698</v>
      </c>
      <c r="BA70" s="312">
        <v>-3786</v>
      </c>
      <c r="BB70" s="370">
        <v>-4530</v>
      </c>
      <c r="BD70" s="345">
        <v>-4278</v>
      </c>
      <c r="BE70" s="345">
        <v>-5661</v>
      </c>
      <c r="BF70" s="345">
        <v>-5814</v>
      </c>
      <c r="BG70" s="345">
        <v>-7395</v>
      </c>
      <c r="BI70" s="345">
        <v>-5800</v>
      </c>
      <c r="BJ70" s="345">
        <f>'CF YTD '!BJ70-BI70</f>
        <v>-6745</v>
      </c>
      <c r="BK70" s="345">
        <f>'CF YTD '!BK70-'CF YTD '!BJ70</f>
        <v>-7658.0621689109721</v>
      </c>
      <c r="BL70" s="345">
        <f>'CF YTD '!BL70-'CF YTD '!BK70</f>
        <v>-5236.9672844260276</v>
      </c>
      <c r="BN70" s="345">
        <f>'CF YTD '!BN70</f>
        <v>-7820.3377899999996</v>
      </c>
      <c r="BO70" s="127"/>
      <c r="BP70" s="127"/>
      <c r="BQ70" s="127"/>
    </row>
    <row r="71" spans="2:69" ht="11.4" customHeight="1" x14ac:dyDescent="0.3">
      <c r="B71" s="362" t="s">
        <v>211</v>
      </c>
      <c r="C71" s="322"/>
      <c r="D71" s="371"/>
      <c r="F71" s="371"/>
      <c r="G71" s="371"/>
      <c r="H71" s="371"/>
      <c r="I71" s="371"/>
      <c r="K71" s="371"/>
      <c r="L71" s="371"/>
      <c r="M71" s="371"/>
      <c r="N71" s="371"/>
      <c r="O71" s="324"/>
      <c r="P71" s="371"/>
      <c r="Q71" s="371"/>
      <c r="R71" s="371"/>
      <c r="S71" s="371"/>
      <c r="T71" s="324"/>
      <c r="U71" s="371"/>
      <c r="V71" s="371"/>
      <c r="W71" s="371"/>
      <c r="X71" s="371"/>
      <c r="Z71" s="371"/>
      <c r="AA71" s="371"/>
      <c r="AB71" s="371"/>
      <c r="AC71" s="371"/>
      <c r="AE71" s="371"/>
      <c r="AF71" s="371"/>
      <c r="AG71" s="371"/>
      <c r="AH71" s="371"/>
      <c r="AJ71" s="371">
        <v>0</v>
      </c>
      <c r="AK71" s="364">
        <v>-13467</v>
      </c>
      <c r="AL71" s="364">
        <v>0</v>
      </c>
      <c r="AM71" s="364">
        <v>0</v>
      </c>
      <c r="AO71" s="371">
        <v>0</v>
      </c>
      <c r="AP71" s="370">
        <v>-9331</v>
      </c>
      <c r="AQ71" s="370">
        <v>-4265</v>
      </c>
      <c r="AR71" s="370">
        <v>0</v>
      </c>
      <c r="AT71" s="371">
        <v>0</v>
      </c>
      <c r="AU71" s="370">
        <v>0</v>
      </c>
      <c r="AV71" s="312">
        <v>0</v>
      </c>
      <c r="AW71" s="370">
        <v>0</v>
      </c>
      <c r="AY71" s="350">
        <v>0</v>
      </c>
      <c r="AZ71" s="350">
        <v>0</v>
      </c>
      <c r="BA71" s="350">
        <v>0</v>
      </c>
      <c r="BB71" s="350">
        <v>0</v>
      </c>
      <c r="BD71" s="350">
        <v>0</v>
      </c>
      <c r="BE71" s="350">
        <v>0</v>
      </c>
      <c r="BF71" s="350">
        <v>0</v>
      </c>
      <c r="BG71" s="350">
        <v>0</v>
      </c>
      <c r="BI71" s="345"/>
      <c r="BJ71" s="350">
        <f>'CF YTD '!BJ71-BI71</f>
        <v>0</v>
      </c>
      <c r="BK71" s="350">
        <f>'CF YTD '!BK71-'CF YTD '!BJ71</f>
        <v>0</v>
      </c>
      <c r="BL71" s="350">
        <f>'CF YTD '!BL71-'CF YTD '!BK71</f>
        <v>0</v>
      </c>
      <c r="BN71" s="350">
        <f>'CF YTD '!BN71</f>
        <v>0</v>
      </c>
      <c r="BO71" s="405"/>
      <c r="BP71" s="405"/>
      <c r="BQ71" s="405"/>
    </row>
    <row r="72" spans="2:69" ht="11.4" customHeight="1" x14ac:dyDescent="0.3">
      <c r="B72" s="362" t="s">
        <v>220</v>
      </c>
      <c r="C72" s="322"/>
      <c r="D72" s="370" t="s">
        <v>107</v>
      </c>
      <c r="F72" s="370">
        <v>-3755</v>
      </c>
      <c r="G72" s="370" t="s">
        <v>107</v>
      </c>
      <c r="H72" s="370" t="s">
        <v>107</v>
      </c>
      <c r="I72" s="370">
        <v>-1232</v>
      </c>
      <c r="K72" s="370">
        <v>-1264</v>
      </c>
      <c r="L72" s="370">
        <v>-4324</v>
      </c>
      <c r="M72" s="370">
        <v>-86</v>
      </c>
      <c r="N72" s="370">
        <v>-195</v>
      </c>
      <c r="O72" s="324"/>
      <c r="P72" s="370">
        <v>-618</v>
      </c>
      <c r="Q72" s="370">
        <v>-321</v>
      </c>
      <c r="R72" s="370">
        <v>-576</v>
      </c>
      <c r="S72" s="370">
        <v>-86</v>
      </c>
      <c r="T72" s="324"/>
      <c r="U72" s="370">
        <v>-343</v>
      </c>
      <c r="V72" s="370">
        <v>-53</v>
      </c>
      <c r="W72" s="370">
        <v>-321</v>
      </c>
      <c r="X72" s="370">
        <v>-3618</v>
      </c>
      <c r="Z72" s="370">
        <v>-585</v>
      </c>
      <c r="AA72" s="370">
        <v>-328</v>
      </c>
      <c r="AB72" s="370">
        <v>-393</v>
      </c>
      <c r="AC72" s="370">
        <v>-1343</v>
      </c>
      <c r="AE72" s="370">
        <v>-648</v>
      </c>
      <c r="AF72" s="370">
        <v>-584</v>
      </c>
      <c r="AG72" s="370">
        <v>-580</v>
      </c>
      <c r="AH72" s="370">
        <v>-586</v>
      </c>
      <c r="AJ72" s="370">
        <v>-588</v>
      </c>
      <c r="AK72" s="370">
        <v>-6067</v>
      </c>
      <c r="AL72" s="370">
        <v>-430</v>
      </c>
      <c r="AM72" s="370">
        <v>-681</v>
      </c>
      <c r="AO72" s="370">
        <v>-840</v>
      </c>
      <c r="AP72" s="370">
        <v>-583</v>
      </c>
      <c r="AQ72" s="370">
        <v>-579</v>
      </c>
      <c r="AR72" s="370">
        <v>-560</v>
      </c>
      <c r="AT72" s="370">
        <v>-709</v>
      </c>
      <c r="AU72" s="370">
        <v>-561</v>
      </c>
      <c r="AV72" s="312">
        <v>-547</v>
      </c>
      <c r="AW72" s="370">
        <v>-279</v>
      </c>
      <c r="AY72" s="370">
        <v>-568</v>
      </c>
      <c r="AZ72" s="345">
        <v>-427</v>
      </c>
      <c r="BA72" s="312">
        <v>-372</v>
      </c>
      <c r="BB72" s="370">
        <v>-400</v>
      </c>
      <c r="BD72" s="345">
        <v>-2848</v>
      </c>
      <c r="BE72" s="345">
        <v>-675</v>
      </c>
      <c r="BF72" s="345">
        <v>-618</v>
      </c>
      <c r="BG72" s="345">
        <v>-624</v>
      </c>
      <c r="BI72" s="345">
        <v>-1283</v>
      </c>
      <c r="BJ72" s="345">
        <f>'CF YTD '!BJ72-BI72</f>
        <v>-8497</v>
      </c>
      <c r="BK72" s="345">
        <f>'CF YTD '!BK72-'CF YTD '!BJ72</f>
        <v>-1436.3217522199993</v>
      </c>
      <c r="BL72" s="345">
        <f>'CF YTD '!BL72-'CF YTD '!BK72</f>
        <v>-1251.6312277800007</v>
      </c>
      <c r="BN72" s="345">
        <f>'CF YTD '!BN72</f>
        <v>-1228.24155</v>
      </c>
      <c r="BO72" s="127"/>
      <c r="BP72" s="127"/>
      <c r="BQ72" s="127"/>
    </row>
    <row r="73" spans="2:69" ht="11.4" customHeight="1" x14ac:dyDescent="0.3">
      <c r="B73" s="362" t="s">
        <v>221</v>
      </c>
      <c r="C73" s="322"/>
      <c r="D73" s="370">
        <v>-16</v>
      </c>
      <c r="F73" s="350" t="s">
        <v>107</v>
      </c>
      <c r="G73" s="350" t="s">
        <v>107</v>
      </c>
      <c r="H73" s="370">
        <v>-5465</v>
      </c>
      <c r="I73" s="370">
        <v>0</v>
      </c>
      <c r="K73" s="370">
        <v>-5710</v>
      </c>
      <c r="L73" s="370">
        <v>-4106</v>
      </c>
      <c r="M73" s="370">
        <v>-2044</v>
      </c>
      <c r="N73" s="370">
        <v>-2144</v>
      </c>
      <c r="O73" s="324"/>
      <c r="P73" s="370">
        <v>-2408</v>
      </c>
      <c r="Q73" s="370">
        <v>-2337</v>
      </c>
      <c r="R73" s="370">
        <v>-2396</v>
      </c>
      <c r="S73" s="370">
        <v>-2293</v>
      </c>
      <c r="T73" s="324"/>
      <c r="U73" s="370">
        <v>-2230</v>
      </c>
      <c r="V73" s="370">
        <v>-1843</v>
      </c>
      <c r="W73" s="370">
        <v>-1938</v>
      </c>
      <c r="X73" s="370">
        <v>-1590</v>
      </c>
      <c r="Z73" s="370">
        <v>-2222</v>
      </c>
      <c r="AA73" s="370">
        <v>-2850</v>
      </c>
      <c r="AB73" s="370">
        <v>-2908</v>
      </c>
      <c r="AC73" s="370">
        <v>-3159</v>
      </c>
      <c r="AE73" s="370">
        <v>-3445</v>
      </c>
      <c r="AF73" s="370">
        <v>-3521</v>
      </c>
      <c r="AG73" s="370">
        <v>-3446</v>
      </c>
      <c r="AH73" s="370">
        <v>-3437</v>
      </c>
      <c r="AJ73" s="370">
        <v>-3443</v>
      </c>
      <c r="AK73" s="370">
        <v>-2569</v>
      </c>
      <c r="AL73" s="370">
        <v>-2101</v>
      </c>
      <c r="AM73" s="370">
        <v>-2031</v>
      </c>
      <c r="AO73" s="370">
        <v>-2025.0004288519274</v>
      </c>
      <c r="AP73" s="370">
        <v>-1964.9995711480726</v>
      </c>
      <c r="AQ73" s="370">
        <v>-1548</v>
      </c>
      <c r="AR73" s="370">
        <v>-1443</v>
      </c>
      <c r="AT73" s="370">
        <v>-2675</v>
      </c>
      <c r="AU73" s="370">
        <v>-4081</v>
      </c>
      <c r="AV73" s="312">
        <v>-5493</v>
      </c>
      <c r="AW73" s="370">
        <v>-12489</v>
      </c>
      <c r="AY73" s="370">
        <v>-14834</v>
      </c>
      <c r="AZ73" s="345">
        <v>-15175</v>
      </c>
      <c r="BA73" s="312">
        <v>-16030</v>
      </c>
      <c r="BB73" s="370">
        <v>-14062</v>
      </c>
      <c r="BD73" s="345">
        <v>-14335</v>
      </c>
      <c r="BE73" s="345">
        <v>-14557</v>
      </c>
      <c r="BF73" s="345">
        <v>-14193</v>
      </c>
      <c r="BG73" s="345">
        <v>-13743</v>
      </c>
      <c r="BI73" s="345">
        <v>-13502</v>
      </c>
      <c r="BJ73" s="345">
        <f>'CF YTD '!BJ73-BI73</f>
        <v>-26602</v>
      </c>
      <c r="BK73" s="345">
        <f>'CF YTD '!BK73-'CF YTD '!BJ73</f>
        <v>-30696.566469173034</v>
      </c>
      <c r="BL73" s="345">
        <f>'CF YTD '!BL73-'CF YTD '!BK73</f>
        <v>-29145.527750785957</v>
      </c>
      <c r="BN73" s="345">
        <f>'CF YTD '!BN73</f>
        <v>-25938.834340000001</v>
      </c>
      <c r="BO73" s="127"/>
      <c r="BP73" s="127"/>
      <c r="BQ73" s="127"/>
    </row>
    <row r="74" spans="2:69" ht="11.4" customHeight="1" x14ac:dyDescent="0.3">
      <c r="B74" s="362" t="s">
        <v>222</v>
      </c>
      <c r="C74" s="322"/>
      <c r="D74" s="370"/>
      <c r="F74" s="370" t="s">
        <v>107</v>
      </c>
      <c r="G74" s="370" t="s">
        <v>107</v>
      </c>
      <c r="H74" s="370" t="s">
        <v>107</v>
      </c>
      <c r="I74" s="370">
        <v>-8000</v>
      </c>
      <c r="K74" s="370" t="s">
        <v>107</v>
      </c>
      <c r="L74" s="370">
        <v>-5995</v>
      </c>
      <c r="M74" s="370" t="s">
        <v>107</v>
      </c>
      <c r="N74" s="370" t="s">
        <v>107</v>
      </c>
      <c r="O74" s="324"/>
      <c r="P74" s="370">
        <v>0</v>
      </c>
      <c r="Q74" s="370">
        <v>0</v>
      </c>
      <c r="R74" s="370">
        <v>0</v>
      </c>
      <c r="S74" s="370">
        <v>0</v>
      </c>
      <c r="T74" s="324"/>
      <c r="U74" s="370">
        <v>0</v>
      </c>
      <c r="V74" s="370">
        <v>0</v>
      </c>
      <c r="W74" s="370">
        <v>0</v>
      </c>
      <c r="X74" s="370">
        <v>-1496</v>
      </c>
      <c r="Z74" s="370">
        <v>0</v>
      </c>
      <c r="AA74" s="370">
        <v>0</v>
      </c>
      <c r="AB74" s="370">
        <v>0</v>
      </c>
      <c r="AC74" s="370">
        <v>0</v>
      </c>
      <c r="AE74" s="370">
        <v>0</v>
      </c>
      <c r="AF74" s="370">
        <v>0</v>
      </c>
      <c r="AG74" s="370">
        <v>0</v>
      </c>
      <c r="AH74" s="370">
        <v>0</v>
      </c>
      <c r="AJ74" s="370">
        <v>0</v>
      </c>
      <c r="AK74" s="370">
        <v>0</v>
      </c>
      <c r="AL74" s="370">
        <v>0</v>
      </c>
      <c r="AM74" s="370">
        <v>0</v>
      </c>
      <c r="AO74" s="370">
        <v>0</v>
      </c>
      <c r="AP74" s="370">
        <v>0</v>
      </c>
      <c r="AQ74" s="370">
        <v>0</v>
      </c>
      <c r="AR74" s="370">
        <v>0</v>
      </c>
      <c r="AT74" s="370">
        <v>0</v>
      </c>
      <c r="AU74" s="370">
        <v>0</v>
      </c>
      <c r="AV74" s="312">
        <v>0</v>
      </c>
      <c r="AW74" s="370">
        <v>0</v>
      </c>
      <c r="AY74" s="350">
        <v>0</v>
      </c>
      <c r="AZ74" s="350">
        <v>0</v>
      </c>
      <c r="BA74" s="350">
        <v>0</v>
      </c>
      <c r="BB74" s="350">
        <v>0</v>
      </c>
      <c r="BD74" s="350">
        <v>0</v>
      </c>
      <c r="BE74" s="350">
        <v>0</v>
      </c>
      <c r="BF74" s="350">
        <v>0</v>
      </c>
      <c r="BG74" s="350">
        <v>0</v>
      </c>
      <c r="BI74" s="345"/>
      <c r="BJ74" s="350">
        <f>'CF YTD '!BJ74-BI74</f>
        <v>0</v>
      </c>
      <c r="BK74" s="350">
        <f>'CF YTD '!BK74-'CF YTD '!BJ74</f>
        <v>0</v>
      </c>
      <c r="BL74" s="350">
        <f>'CF YTD '!BL74-'CF YTD '!BK74</f>
        <v>0</v>
      </c>
      <c r="BN74" s="350">
        <f>'CF YTD '!BN74</f>
        <v>0</v>
      </c>
      <c r="BO74" s="405"/>
      <c r="BP74" s="405"/>
      <c r="BQ74" s="405"/>
    </row>
    <row r="75" spans="2:69" ht="11.4" customHeight="1" x14ac:dyDescent="0.3">
      <c r="B75" s="362" t="s">
        <v>223</v>
      </c>
      <c r="C75" s="322"/>
      <c r="D75" s="370">
        <v>-100</v>
      </c>
      <c r="F75" s="350" t="s">
        <v>107</v>
      </c>
      <c r="G75" s="370">
        <v>-159</v>
      </c>
      <c r="H75" s="370" t="s">
        <v>107</v>
      </c>
      <c r="I75" s="370" t="s">
        <v>107</v>
      </c>
      <c r="K75" s="370">
        <v>-10000</v>
      </c>
      <c r="L75" s="370">
        <v>-235880</v>
      </c>
      <c r="M75" s="370">
        <v>-6725</v>
      </c>
      <c r="N75" s="370">
        <v>-12925</v>
      </c>
      <c r="O75" s="324"/>
      <c r="P75" s="370">
        <v>-7425</v>
      </c>
      <c r="Q75" s="370">
        <v>-7425</v>
      </c>
      <c r="R75" s="370">
        <v>-7125</v>
      </c>
      <c r="S75" s="370">
        <v>-7725</v>
      </c>
      <c r="T75" s="324"/>
      <c r="U75" s="370">
        <v>-6725</v>
      </c>
      <c r="V75" s="370">
        <v>-6752</v>
      </c>
      <c r="W75" s="370">
        <v>-6699</v>
      </c>
      <c r="X75" s="370">
        <v>-23</v>
      </c>
      <c r="Z75" s="370">
        <v>0</v>
      </c>
      <c r="AA75" s="370">
        <v>0</v>
      </c>
      <c r="AB75" s="370">
        <v>0</v>
      </c>
      <c r="AC75" s="370">
        <v>-4838</v>
      </c>
      <c r="AE75" s="370">
        <v>-4588</v>
      </c>
      <c r="AF75" s="370">
        <v>-5088</v>
      </c>
      <c r="AG75" s="370">
        <v>-5001</v>
      </c>
      <c r="AH75" s="370">
        <v>-4338</v>
      </c>
      <c r="AJ75" s="370">
        <v>-55</v>
      </c>
      <c r="AK75" s="370">
        <v>55</v>
      </c>
      <c r="AL75" s="370">
        <v>-72</v>
      </c>
      <c r="AM75" s="370">
        <v>-67</v>
      </c>
      <c r="AO75" s="370">
        <v>-6857</v>
      </c>
      <c r="AP75" s="370">
        <v>-110804</v>
      </c>
      <c r="AQ75" s="370">
        <v>-5719</v>
      </c>
      <c r="AR75" s="370">
        <v>-4834</v>
      </c>
      <c r="AT75" s="370">
        <v>-5171</v>
      </c>
      <c r="AU75" s="370">
        <v>-5171</v>
      </c>
      <c r="AV75" s="312">
        <v>-5171</v>
      </c>
      <c r="AW75" s="370">
        <v>-5171</v>
      </c>
      <c r="AY75" s="370">
        <v>-5373</v>
      </c>
      <c r="AZ75" s="345">
        <v>-5246</v>
      </c>
      <c r="BA75" s="312">
        <v>-4842</v>
      </c>
      <c r="BB75" s="370">
        <v>-6132</v>
      </c>
      <c r="BD75" s="345">
        <v>-12259</v>
      </c>
      <c r="BE75" s="345">
        <v>-12302</v>
      </c>
      <c r="BF75" s="345">
        <v>-13821</v>
      </c>
      <c r="BG75" s="345">
        <v>-14448</v>
      </c>
      <c r="BI75" s="345">
        <v>-14054</v>
      </c>
      <c r="BJ75" s="345">
        <f>'CF YTD '!BJ75-BI75</f>
        <v>-12517</v>
      </c>
      <c r="BK75" s="345">
        <f>'CF YTD '!BK75-'CF YTD '!BJ75</f>
        <v>-28525.797012916533</v>
      </c>
      <c r="BL75" s="345">
        <f>'CF YTD '!BL75-'CF YTD '!BK75</f>
        <v>-12084.470164521452</v>
      </c>
      <c r="BN75" s="345">
        <f>'CF YTD '!BN75</f>
        <v>-20957.97208</v>
      </c>
      <c r="BO75" s="127"/>
      <c r="BP75" s="127"/>
      <c r="BQ75" s="127"/>
    </row>
    <row r="76" spans="2:69" ht="11.4" customHeight="1" x14ac:dyDescent="0.3">
      <c r="B76" s="362" t="s">
        <v>224</v>
      </c>
      <c r="C76" s="322"/>
      <c r="D76" s="371" t="s">
        <v>107</v>
      </c>
      <c r="F76" s="371">
        <v>-14149</v>
      </c>
      <c r="G76" s="371" t="s">
        <v>107</v>
      </c>
      <c r="H76" s="371" t="s">
        <v>107</v>
      </c>
      <c r="I76" s="371" t="s">
        <v>107</v>
      </c>
      <c r="K76" s="350" t="s">
        <v>107</v>
      </c>
      <c r="L76" s="350" t="s">
        <v>107</v>
      </c>
      <c r="M76" s="350" t="s">
        <v>107</v>
      </c>
      <c r="N76" s="350" t="s">
        <v>107</v>
      </c>
      <c r="O76" s="324"/>
      <c r="P76" s="350">
        <v>0</v>
      </c>
      <c r="Q76" s="350">
        <v>0</v>
      </c>
      <c r="R76" s="350">
        <v>0</v>
      </c>
      <c r="S76" s="350">
        <v>0</v>
      </c>
      <c r="T76" s="324"/>
      <c r="U76" s="350">
        <v>0</v>
      </c>
      <c r="V76" s="350">
        <v>0</v>
      </c>
      <c r="W76" s="350">
        <v>-31691</v>
      </c>
      <c r="X76" s="350">
        <v>0</v>
      </c>
      <c r="Z76" s="350">
        <v>0</v>
      </c>
      <c r="AA76" s="350">
        <v>0</v>
      </c>
      <c r="AB76" s="370">
        <v>-27748</v>
      </c>
      <c r="AC76" s="370">
        <v>0</v>
      </c>
      <c r="AE76" s="350">
        <v>0</v>
      </c>
      <c r="AF76" s="350">
        <v>-28995</v>
      </c>
      <c r="AG76" s="370">
        <v>0</v>
      </c>
      <c r="AH76" s="370">
        <v>0</v>
      </c>
      <c r="AJ76" s="350">
        <v>0</v>
      </c>
      <c r="AK76" s="350">
        <v>0</v>
      </c>
      <c r="AL76" s="350">
        <v>0</v>
      </c>
      <c r="AM76" s="350">
        <v>0</v>
      </c>
      <c r="AO76" s="350">
        <v>0</v>
      </c>
      <c r="AP76" s="350">
        <v>-45300</v>
      </c>
      <c r="AQ76" s="350">
        <v>0</v>
      </c>
      <c r="AR76" s="350">
        <v>0</v>
      </c>
      <c r="AT76" s="350">
        <v>0</v>
      </c>
      <c r="AU76" s="350">
        <v>0</v>
      </c>
      <c r="AV76" s="304">
        <v>-35120</v>
      </c>
      <c r="AW76" s="370">
        <v>0</v>
      </c>
      <c r="AY76" s="350">
        <v>0</v>
      </c>
      <c r="AZ76" s="350">
        <v>0</v>
      </c>
      <c r="BA76" s="304">
        <v>-73238</v>
      </c>
      <c r="BB76" s="350">
        <v>0</v>
      </c>
      <c r="BD76" s="350">
        <v>0</v>
      </c>
      <c r="BE76" s="350">
        <v>0</v>
      </c>
      <c r="BF76" s="345">
        <v>-59229</v>
      </c>
      <c r="BG76" s="350">
        <v>0</v>
      </c>
      <c r="BI76" s="350">
        <v>0</v>
      </c>
      <c r="BJ76" s="350">
        <f>'CF YTD '!BJ76-BI76</f>
        <v>0</v>
      </c>
      <c r="BK76" s="345">
        <f>'CF YTD '!BK76-'CF YTD '!BJ76</f>
        <v>-65506</v>
      </c>
      <c r="BL76" s="350">
        <f>'CF YTD '!BL76-'CF YTD '!BK76</f>
        <v>0</v>
      </c>
      <c r="BN76" s="350">
        <f>'CF YTD '!BN76</f>
        <v>0</v>
      </c>
      <c r="BO76" s="127"/>
      <c r="BP76" s="127"/>
      <c r="BQ76" s="127"/>
    </row>
    <row r="77" spans="2:69" ht="11.4" customHeight="1" x14ac:dyDescent="0.3">
      <c r="B77" s="362" t="s">
        <v>225</v>
      </c>
      <c r="C77" s="322"/>
      <c r="D77" s="350" t="s">
        <v>107</v>
      </c>
      <c r="F77" s="350" t="s">
        <v>107</v>
      </c>
      <c r="G77" s="350" t="s">
        <v>107</v>
      </c>
      <c r="H77" s="350" t="s">
        <v>107</v>
      </c>
      <c r="I77" s="350" t="s">
        <v>107</v>
      </c>
      <c r="K77" s="350" t="s">
        <v>107</v>
      </c>
      <c r="L77" s="371">
        <v>-608</v>
      </c>
      <c r="M77" s="371">
        <v>-51</v>
      </c>
      <c r="N77" s="371" t="s">
        <v>107</v>
      </c>
      <c r="O77" s="324"/>
      <c r="P77" s="350">
        <v>0</v>
      </c>
      <c r="Q77" s="371">
        <v>0</v>
      </c>
      <c r="R77" s="370">
        <v>-1019</v>
      </c>
      <c r="S77" s="370">
        <v>-3</v>
      </c>
      <c r="T77" s="324"/>
      <c r="U77" s="370"/>
      <c r="V77" s="370">
        <v>-2168</v>
      </c>
      <c r="W77" s="370">
        <v>-423</v>
      </c>
      <c r="X77" s="370">
        <v>0</v>
      </c>
      <c r="Z77" s="370">
        <v>-4506</v>
      </c>
      <c r="AA77" s="370">
        <v>0</v>
      </c>
      <c r="AB77" s="370">
        <v>0</v>
      </c>
      <c r="AC77" s="370">
        <v>0</v>
      </c>
      <c r="AE77" s="370">
        <v>0</v>
      </c>
      <c r="AF77" s="370">
        <v>0</v>
      </c>
      <c r="AG77" s="370">
        <v>0</v>
      </c>
      <c r="AH77" s="370">
        <v>0</v>
      </c>
      <c r="AJ77" s="370">
        <v>0</v>
      </c>
      <c r="AK77" s="370">
        <v>0</v>
      </c>
      <c r="AL77" s="370">
        <v>0</v>
      </c>
      <c r="AM77" s="370">
        <v>-1735</v>
      </c>
      <c r="AO77" s="370">
        <v>0</v>
      </c>
      <c r="AP77" s="370">
        <v>0</v>
      </c>
      <c r="AQ77" s="370">
        <v>0</v>
      </c>
      <c r="AR77" s="370">
        <v>0</v>
      </c>
      <c r="AT77" s="370">
        <v>0</v>
      </c>
      <c r="AU77" s="350">
        <v>0</v>
      </c>
      <c r="AV77" s="304">
        <v>0</v>
      </c>
      <c r="AW77" s="370">
        <v>0</v>
      </c>
      <c r="AY77" s="350">
        <v>0</v>
      </c>
      <c r="AZ77" s="350">
        <v>0</v>
      </c>
      <c r="BA77" s="304">
        <v>0</v>
      </c>
      <c r="BB77" s="350">
        <v>0</v>
      </c>
      <c r="BD77" s="350">
        <v>0</v>
      </c>
      <c r="BE77" s="350">
        <v>0</v>
      </c>
      <c r="BF77" s="350">
        <v>0</v>
      </c>
      <c r="BG77" s="345">
        <v>-1967</v>
      </c>
      <c r="BI77" s="350">
        <v>0</v>
      </c>
      <c r="BJ77" s="350">
        <f>'CF YTD '!BJ77-BI77</f>
        <v>0</v>
      </c>
      <c r="BK77" s="350">
        <f>'CF YTD '!BK77-'CF YTD '!BJ77</f>
        <v>0</v>
      </c>
      <c r="BL77" s="350">
        <f>'CF YTD '!BL77-'CF YTD '!BK77</f>
        <v>0</v>
      </c>
      <c r="BN77" s="350">
        <f>'CF YTD '!BN77</f>
        <v>0</v>
      </c>
      <c r="BO77" s="127"/>
      <c r="BP77" s="127"/>
      <c r="BQ77" s="127"/>
    </row>
    <row r="78" spans="2:69" ht="11.4" customHeight="1" x14ac:dyDescent="0.3">
      <c r="B78" s="357" t="s">
        <v>215</v>
      </c>
      <c r="C78" s="322"/>
      <c r="D78" s="358">
        <v>-61</v>
      </c>
      <c r="E78" s="335"/>
      <c r="F78" s="358">
        <v>360483</v>
      </c>
      <c r="G78" s="358">
        <v>-334</v>
      </c>
      <c r="H78" s="358">
        <v>-3855</v>
      </c>
      <c r="I78" s="358">
        <v>40947</v>
      </c>
      <c r="J78" s="335"/>
      <c r="K78" s="358">
        <v>-15338</v>
      </c>
      <c r="L78" s="358">
        <v>75290</v>
      </c>
      <c r="M78" s="358">
        <v>-8962</v>
      </c>
      <c r="N78" s="358">
        <v>39578</v>
      </c>
      <c r="O78" s="336"/>
      <c r="P78" s="358">
        <v>-10552</v>
      </c>
      <c r="Q78" s="358">
        <v>1801</v>
      </c>
      <c r="R78" s="358">
        <v>-6492</v>
      </c>
      <c r="S78" s="358">
        <v>-9546</v>
      </c>
      <c r="T78" s="336"/>
      <c r="U78" s="358">
        <v>-8986</v>
      </c>
      <c r="V78" s="358">
        <v>3575</v>
      </c>
      <c r="W78" s="358">
        <v>-38893</v>
      </c>
      <c r="X78" s="358">
        <v>547</v>
      </c>
      <c r="Y78" s="335"/>
      <c r="Z78" s="358">
        <v>78041</v>
      </c>
      <c r="AA78" s="358">
        <v>-2448</v>
      </c>
      <c r="AB78" s="358">
        <v>-22007</v>
      </c>
      <c r="AC78" s="358">
        <v>50404</v>
      </c>
      <c r="AD78" s="335"/>
      <c r="AE78" s="358">
        <v>-10657</v>
      </c>
      <c r="AF78" s="358">
        <v>-39883</v>
      </c>
      <c r="AG78" s="358">
        <v>-11295</v>
      </c>
      <c r="AH78" s="358">
        <v>-10716</v>
      </c>
      <c r="AI78" s="335"/>
      <c r="AJ78" s="358">
        <v>-7670</v>
      </c>
      <c r="AK78" s="358">
        <v>-11015</v>
      </c>
      <c r="AL78" s="358">
        <v>-5732</v>
      </c>
      <c r="AM78" s="358">
        <v>-7213</v>
      </c>
      <c r="AN78" s="335"/>
      <c r="AO78" s="358">
        <v>7834.9995711480733</v>
      </c>
      <c r="AP78" s="358">
        <v>-170496.99957114807</v>
      </c>
      <c r="AQ78" s="358">
        <v>-14864</v>
      </c>
      <c r="AR78" s="358">
        <v>-6759</v>
      </c>
      <c r="AT78" s="358">
        <v>-10877</v>
      </c>
      <c r="AU78" s="358">
        <v>-2614</v>
      </c>
      <c r="AV78" s="358">
        <v>-53596</v>
      </c>
      <c r="AW78" s="358">
        <v>426056</v>
      </c>
      <c r="AY78" s="358">
        <v>-24233</v>
      </c>
      <c r="AZ78" s="358">
        <v>-24432</v>
      </c>
      <c r="BA78" s="358">
        <v>-26013</v>
      </c>
      <c r="BB78" s="358">
        <v>-24997</v>
      </c>
      <c r="BD78" s="358">
        <f>SUM(BD67:BD77)</f>
        <v>-5323</v>
      </c>
      <c r="BE78" s="358">
        <f>SUM(BE67:BE77)</f>
        <v>-31854</v>
      </c>
      <c r="BF78" s="358">
        <f>SUM(BF67:BF77)</f>
        <v>-87649</v>
      </c>
      <c r="BG78" s="358">
        <f>SUM(BG67:BG77)</f>
        <v>-36325</v>
      </c>
      <c r="BI78" s="358">
        <f>SUM(BI67:BI77)</f>
        <v>72243</v>
      </c>
      <c r="BJ78" s="358">
        <f>SUM(BJ67:BJ77)</f>
        <v>987362</v>
      </c>
      <c r="BK78" s="358">
        <f>SUM(BK67:BK77)</f>
        <v>-130058.74740322054</v>
      </c>
      <c r="BL78" s="358">
        <f>SUM(BL67:BL77)</f>
        <v>-31670.566607513385</v>
      </c>
      <c r="BN78" s="358">
        <f>'CF YTD '!BN78</f>
        <v>-55945.385759999997</v>
      </c>
      <c r="BO78" s="127"/>
      <c r="BP78" s="127"/>
      <c r="BQ78" s="127"/>
    </row>
    <row r="79" spans="2:69" ht="11.4" customHeight="1" x14ac:dyDescent="0.3">
      <c r="B79" s="337"/>
      <c r="C79" s="322"/>
      <c r="D79" s="367"/>
      <c r="F79" s="367"/>
      <c r="G79" s="367"/>
      <c r="H79" s="367"/>
      <c r="I79" s="367"/>
      <c r="K79" s="367"/>
      <c r="L79" s="367"/>
      <c r="M79" s="367"/>
      <c r="N79" s="367"/>
      <c r="O79" s="324"/>
      <c r="P79" s="367"/>
      <c r="Q79" s="367"/>
      <c r="R79" s="367"/>
      <c r="S79" s="367"/>
      <c r="T79" s="324"/>
      <c r="U79" s="367"/>
      <c r="V79" s="367"/>
      <c r="W79" s="367"/>
      <c r="X79" s="367"/>
      <c r="Z79" s="367"/>
      <c r="AA79" s="367"/>
      <c r="AB79" s="367"/>
      <c r="AC79" s="367"/>
      <c r="AE79" s="367"/>
      <c r="AF79" s="367"/>
      <c r="AG79" s="367"/>
      <c r="AH79" s="367"/>
      <c r="AJ79" s="367"/>
      <c r="AK79" s="367"/>
      <c r="AL79" s="367"/>
      <c r="AM79" s="367"/>
      <c r="AO79" s="367"/>
      <c r="AP79" s="367"/>
      <c r="AQ79" s="367"/>
      <c r="AR79" s="367"/>
      <c r="AT79" s="367"/>
      <c r="AU79" s="367"/>
      <c r="AV79" s="259"/>
      <c r="AY79" s="367"/>
      <c r="AZ79" s="367"/>
      <c r="BA79" s="259"/>
      <c r="BD79" s="367"/>
      <c r="BE79" s="367"/>
      <c r="BF79" s="367"/>
      <c r="BG79" s="367"/>
      <c r="BI79" s="367"/>
      <c r="BJ79" s="367"/>
      <c r="BK79" s="367"/>
      <c r="BL79" s="367"/>
      <c r="BN79" s="367">
        <f>'CF YTD '!BN79</f>
        <v>0</v>
      </c>
      <c r="BO79" s="127"/>
      <c r="BP79" s="127"/>
      <c r="BQ79" s="127"/>
    </row>
    <row r="80" spans="2:69" ht="11.4" customHeight="1" x14ac:dyDescent="0.3">
      <c r="B80" s="372" t="s">
        <v>226</v>
      </c>
      <c r="C80" s="322"/>
      <c r="D80" s="341">
        <v>2644</v>
      </c>
      <c r="F80" s="341">
        <v>17669</v>
      </c>
      <c r="G80" s="341">
        <v>-7893</v>
      </c>
      <c r="H80" s="341">
        <v>-1791</v>
      </c>
      <c r="I80" s="341">
        <v>19493</v>
      </c>
      <c r="K80" s="341">
        <v>-1778</v>
      </c>
      <c r="L80" s="341">
        <v>53146</v>
      </c>
      <c r="M80" s="341">
        <v>35</v>
      </c>
      <c r="N80" s="341">
        <v>-33590</v>
      </c>
      <c r="O80" s="324"/>
      <c r="P80" s="341">
        <v>-11304</v>
      </c>
      <c r="Q80" s="341">
        <v>-592</v>
      </c>
      <c r="R80" s="341">
        <v>15600</v>
      </c>
      <c r="S80" s="341">
        <v>-7556</v>
      </c>
      <c r="T80" s="324"/>
      <c r="U80" s="341">
        <v>7252</v>
      </c>
      <c r="V80" s="341">
        <v>-4078</v>
      </c>
      <c r="W80" s="341">
        <v>-18143</v>
      </c>
      <c r="X80" s="341">
        <v>17056</v>
      </c>
      <c r="Z80" s="341">
        <v>13095</v>
      </c>
      <c r="AA80" s="341">
        <v>15377</v>
      </c>
      <c r="AB80" s="341">
        <v>-17352</v>
      </c>
      <c r="AC80" s="341">
        <v>9234</v>
      </c>
      <c r="AE80" s="341">
        <v>-9088</v>
      </c>
      <c r="AF80" s="341">
        <v>-3290</v>
      </c>
      <c r="AG80" s="341">
        <v>23468</v>
      </c>
      <c r="AH80" s="341">
        <v>-3802</v>
      </c>
      <c r="AJ80" s="341">
        <v>24864</v>
      </c>
      <c r="AK80" s="341">
        <v>21903</v>
      </c>
      <c r="AL80" s="341">
        <v>29664</v>
      </c>
      <c r="AM80" s="341">
        <v>37139</v>
      </c>
      <c r="AO80" s="341">
        <v>60791.999571148073</v>
      </c>
      <c r="AP80" s="341">
        <v>-134575.99957114807</v>
      </c>
      <c r="AQ80" s="341">
        <v>-4281.0297281892854</v>
      </c>
      <c r="AR80" s="341">
        <v>24181.029728189285</v>
      </c>
      <c r="AT80" s="341">
        <v>46642</v>
      </c>
      <c r="AU80" s="341">
        <v>65356</v>
      </c>
      <c r="AV80" s="341">
        <v>-34472</v>
      </c>
      <c r="AW80" s="341">
        <v>-29232</v>
      </c>
      <c r="AY80" s="341">
        <v>46469</v>
      </c>
      <c r="AZ80" s="341">
        <v>78421</v>
      </c>
      <c r="BA80" s="341">
        <v>-62522</v>
      </c>
      <c r="BB80" s="341">
        <v>-3918</v>
      </c>
      <c r="BD80" s="341">
        <f>BD78+BD64+BD44</f>
        <v>58383</v>
      </c>
      <c r="BE80" s="341">
        <f>BE78+BE64+BE44</f>
        <v>71454</v>
      </c>
      <c r="BF80" s="341">
        <f>BF78+BF64+BF44</f>
        <v>-103661</v>
      </c>
      <c r="BG80" s="341">
        <f>BG78+BG64+BG44</f>
        <v>-7997</v>
      </c>
      <c r="BI80" s="341">
        <f>BI78+BI64+BI44</f>
        <v>138618</v>
      </c>
      <c r="BJ80" s="341">
        <f>BJ78+BJ64+BJ44</f>
        <v>229093</v>
      </c>
      <c r="BK80" s="341">
        <f>BK78+BK64+BK44</f>
        <v>-220361.35379575263</v>
      </c>
      <c r="BL80" s="341">
        <f>BL78+BL64+BL44</f>
        <v>30347.672987673635</v>
      </c>
      <c r="BN80" s="341">
        <f>'CF YTD '!BN80</f>
        <v>30416.927907710808</v>
      </c>
      <c r="BO80" s="127"/>
      <c r="BP80" s="127"/>
      <c r="BQ80" s="127"/>
    </row>
    <row r="81" spans="2:69" ht="11.4" customHeight="1" x14ac:dyDescent="0.3">
      <c r="B81" s="337"/>
      <c r="C81" s="322"/>
      <c r="D81" s="373"/>
      <c r="F81" s="373"/>
      <c r="G81" s="373"/>
      <c r="H81" s="373"/>
      <c r="I81" s="373"/>
      <c r="K81" s="373"/>
      <c r="L81" s="373"/>
      <c r="M81" s="373"/>
      <c r="N81" s="373"/>
      <c r="O81" s="324"/>
      <c r="P81" s="373"/>
      <c r="Q81" s="373"/>
      <c r="R81" s="373"/>
      <c r="S81" s="373"/>
      <c r="T81" s="324"/>
      <c r="U81" s="373"/>
      <c r="V81" s="373"/>
      <c r="W81" s="373"/>
      <c r="X81" s="373"/>
      <c r="Z81" s="373"/>
      <c r="AA81" s="373"/>
      <c r="AB81" s="373"/>
      <c r="AC81" s="373"/>
      <c r="AE81" s="373"/>
      <c r="AF81" s="373"/>
      <c r="AG81" s="373"/>
      <c r="AH81" s="373"/>
      <c r="AJ81" s="373"/>
      <c r="AK81" s="373"/>
      <c r="AL81" s="373"/>
      <c r="AM81" s="373"/>
      <c r="AO81" s="373"/>
      <c r="AP81" s="373"/>
      <c r="AQ81" s="373"/>
      <c r="AR81" s="373"/>
      <c r="AT81" s="373"/>
      <c r="AU81" s="373"/>
      <c r="AV81" s="316"/>
      <c r="AY81" s="373"/>
      <c r="AZ81" s="373"/>
      <c r="BA81" s="316"/>
      <c r="BD81" s="373"/>
      <c r="BE81" s="373"/>
      <c r="BF81" s="373"/>
      <c r="BG81" s="373"/>
      <c r="BI81" s="373"/>
      <c r="BJ81" s="373"/>
      <c r="BK81" s="373"/>
      <c r="BL81" s="373"/>
      <c r="BN81" s="373">
        <f>'CF YTD '!BN81</f>
        <v>0</v>
      </c>
      <c r="BO81" s="127"/>
      <c r="BP81" s="127"/>
      <c r="BQ81" s="127"/>
    </row>
    <row r="82" spans="2:69" ht="11.4" customHeight="1" x14ac:dyDescent="0.3">
      <c r="B82" s="351" t="s">
        <v>227</v>
      </c>
      <c r="C82" s="322"/>
      <c r="D82" s="374">
        <v>1026</v>
      </c>
      <c r="F82" s="374">
        <v>3670</v>
      </c>
      <c r="G82" s="374">
        <v>21339</v>
      </c>
      <c r="H82" s="374">
        <v>13446</v>
      </c>
      <c r="I82" s="374">
        <v>11655</v>
      </c>
      <c r="K82" s="374">
        <v>31148</v>
      </c>
      <c r="L82" s="374">
        <v>29370</v>
      </c>
      <c r="M82" s="374">
        <v>82515</v>
      </c>
      <c r="N82" s="374">
        <v>82551</v>
      </c>
      <c r="O82" s="324"/>
      <c r="P82" s="374">
        <v>48961</v>
      </c>
      <c r="Q82" s="374">
        <v>37657</v>
      </c>
      <c r="R82" s="374">
        <v>37106</v>
      </c>
      <c r="S82" s="374">
        <v>52706</v>
      </c>
      <c r="T82" s="324"/>
      <c r="U82" s="374">
        <v>45150</v>
      </c>
      <c r="V82" s="374">
        <v>52402</v>
      </c>
      <c r="W82" s="374">
        <v>48324</v>
      </c>
      <c r="X82" s="374">
        <v>30181</v>
      </c>
      <c r="Z82" s="374">
        <v>46442</v>
      </c>
      <c r="AA82" s="374">
        <v>59509</v>
      </c>
      <c r="AB82" s="374">
        <v>74863</v>
      </c>
      <c r="AC82" s="374">
        <v>57500</v>
      </c>
      <c r="AE82" s="374">
        <v>66663</v>
      </c>
      <c r="AF82" s="374">
        <v>57547.051899999999</v>
      </c>
      <c r="AG82" s="374">
        <v>54255</v>
      </c>
      <c r="AH82" s="374">
        <v>77728</v>
      </c>
      <c r="AJ82" s="374">
        <v>73929</v>
      </c>
      <c r="AK82" s="374">
        <v>100024</v>
      </c>
      <c r="AL82" s="374">
        <v>121421</v>
      </c>
      <c r="AM82" s="374">
        <v>151346</v>
      </c>
      <c r="AO82" s="374">
        <v>188255</v>
      </c>
      <c r="AP82" s="374">
        <v>249047</v>
      </c>
      <c r="AQ82" s="374">
        <v>114667</v>
      </c>
      <c r="AR82" s="374">
        <v>111203.52521000001</v>
      </c>
      <c r="AT82" s="374">
        <v>135364</v>
      </c>
      <c r="AU82" s="374">
        <v>182482</v>
      </c>
      <c r="AV82" s="374">
        <v>249102</v>
      </c>
      <c r="AW82" s="374">
        <v>218441</v>
      </c>
      <c r="AY82" s="374">
        <v>185429</v>
      </c>
      <c r="AZ82" s="374">
        <v>231384</v>
      </c>
      <c r="BA82" s="374">
        <v>308119</v>
      </c>
      <c r="BB82" s="374">
        <v>245758</v>
      </c>
      <c r="BD82" s="374">
        <f>BB85</f>
        <v>239456</v>
      </c>
      <c r="BE82" s="374">
        <f>BD85</f>
        <v>297630</v>
      </c>
      <c r="BF82" s="374">
        <f>BE85</f>
        <v>369420</v>
      </c>
      <c r="BG82" s="374">
        <f>BF85</f>
        <v>264098</v>
      </c>
      <c r="BI82" s="374">
        <f>BG85</f>
        <v>258178</v>
      </c>
      <c r="BJ82" s="374">
        <f>BI85</f>
        <v>395557</v>
      </c>
      <c r="BK82" s="374">
        <f>BJ85</f>
        <v>624118</v>
      </c>
      <c r="BL82" s="374">
        <f>BK85</f>
        <v>403326.64620424737</v>
      </c>
      <c r="BN82" s="374">
        <f>'CF YTD '!BN82</f>
        <v>400543.31919192104</v>
      </c>
      <c r="BO82" s="127"/>
      <c r="BP82" s="127"/>
      <c r="BQ82" s="127"/>
    </row>
    <row r="83" spans="2:69" ht="11.4" customHeight="1" x14ac:dyDescent="0.3">
      <c r="B83" s="375" t="s">
        <v>228</v>
      </c>
      <c r="C83" s="322"/>
      <c r="D83" s="371"/>
      <c r="F83" s="371"/>
      <c r="G83" s="371"/>
      <c r="H83" s="371"/>
      <c r="I83" s="371"/>
      <c r="K83" s="350"/>
      <c r="L83" s="350"/>
      <c r="M83" s="350"/>
      <c r="N83" s="350"/>
      <c r="O83" s="324"/>
      <c r="P83" s="350"/>
      <c r="Q83" s="350"/>
      <c r="R83" s="350"/>
      <c r="S83" s="350"/>
      <c r="T83" s="324"/>
      <c r="U83" s="350">
        <v>0</v>
      </c>
      <c r="V83" s="350">
        <v>0</v>
      </c>
      <c r="W83" s="350">
        <v>0</v>
      </c>
      <c r="X83" s="350">
        <v>-795</v>
      </c>
      <c r="Z83" s="350">
        <v>-28</v>
      </c>
      <c r="AA83" s="350">
        <v>-23</v>
      </c>
      <c r="AB83" s="350">
        <v>-11</v>
      </c>
      <c r="AC83" s="350">
        <v>-71</v>
      </c>
      <c r="AE83" s="350">
        <v>-28</v>
      </c>
      <c r="AF83" s="350">
        <v>-2</v>
      </c>
      <c r="AG83" s="350">
        <v>5</v>
      </c>
      <c r="AH83" s="350">
        <v>3</v>
      </c>
      <c r="AJ83" s="350">
        <v>1231</v>
      </c>
      <c r="AK83" s="350">
        <v>-506</v>
      </c>
      <c r="AL83" s="350">
        <v>261</v>
      </c>
      <c r="AM83" s="350">
        <v>-230</v>
      </c>
      <c r="AO83" s="350">
        <v>0</v>
      </c>
      <c r="AP83" s="350">
        <v>196</v>
      </c>
      <c r="AQ83" s="350">
        <v>818</v>
      </c>
      <c r="AR83" s="350">
        <v>-21</v>
      </c>
      <c r="AT83" s="350">
        <v>476</v>
      </c>
      <c r="AU83" s="350">
        <v>1264</v>
      </c>
      <c r="AV83" s="350">
        <v>3811</v>
      </c>
      <c r="AW83" s="350">
        <v>-3780</v>
      </c>
      <c r="AY83" s="350">
        <v>-514</v>
      </c>
      <c r="AZ83" s="345">
        <v>-1686</v>
      </c>
      <c r="BA83" s="350">
        <v>161</v>
      </c>
      <c r="BB83" s="345">
        <v>-2384</v>
      </c>
      <c r="BD83" s="345">
        <v>-209</v>
      </c>
      <c r="BE83" s="345">
        <v>336</v>
      </c>
      <c r="BF83" s="345">
        <v>-1661</v>
      </c>
      <c r="BG83" s="345">
        <v>2077</v>
      </c>
      <c r="BI83" s="345">
        <v>-1239</v>
      </c>
      <c r="BJ83" s="345">
        <f>'CF YTD '!BJ83-BI83</f>
        <v>-532</v>
      </c>
      <c r="BK83" s="345">
        <f>'CF YTD '!BK83-'CF YTD '!BJ83</f>
        <v>-430</v>
      </c>
      <c r="BL83" s="345">
        <f>'CF YTD '!BL83-'CF YTD '!BK83</f>
        <v>-1251</v>
      </c>
      <c r="BN83" s="345">
        <f>'CF YTD '!BN83</f>
        <v>2306.6139800000005</v>
      </c>
      <c r="BO83" s="127"/>
      <c r="BP83" s="127"/>
      <c r="BQ83" s="127"/>
    </row>
    <row r="84" spans="2:69" s="22" customFormat="1" ht="11.4" customHeight="1" x14ac:dyDescent="0.3">
      <c r="B84" s="317" t="s">
        <v>247</v>
      </c>
      <c r="D84" s="313"/>
      <c r="F84" s="313"/>
      <c r="G84" s="313"/>
      <c r="H84" s="313"/>
      <c r="I84" s="313"/>
      <c r="K84" s="289"/>
      <c r="L84" s="289"/>
      <c r="M84" s="289"/>
      <c r="N84" s="289"/>
      <c r="O84" s="237"/>
      <c r="P84" s="289"/>
      <c r="Q84" s="289"/>
      <c r="R84" s="289"/>
      <c r="S84" s="289"/>
      <c r="T84" s="237"/>
      <c r="U84" s="289"/>
      <c r="V84" s="289"/>
      <c r="W84" s="289"/>
      <c r="X84" s="289"/>
      <c r="Z84" s="289"/>
      <c r="AA84" s="289"/>
      <c r="AB84" s="289"/>
      <c r="AC84" s="289"/>
      <c r="AE84" s="289"/>
      <c r="AF84" s="289"/>
      <c r="AG84" s="289"/>
      <c r="AH84" s="289"/>
      <c r="AJ84" s="289"/>
      <c r="AK84" s="289"/>
      <c r="AL84" s="289"/>
      <c r="AM84" s="289"/>
      <c r="AO84" s="289"/>
      <c r="AP84" s="289"/>
      <c r="AQ84" s="289"/>
      <c r="AR84" s="289"/>
      <c r="AS84" s="127"/>
      <c r="AT84" s="289"/>
      <c r="AU84" s="289"/>
      <c r="AV84" s="304"/>
      <c r="AW84" s="304"/>
      <c r="AX84" s="127"/>
      <c r="AY84" s="289"/>
      <c r="AZ84" s="48"/>
      <c r="BA84" s="304"/>
      <c r="BB84" s="244"/>
      <c r="BD84" s="48"/>
      <c r="BE84" s="48"/>
      <c r="BF84" s="48"/>
      <c r="BG84" s="48"/>
      <c r="BI84" s="48"/>
      <c r="BJ84" s="48"/>
      <c r="BK84" s="48"/>
      <c r="BL84" s="345">
        <f>'CF YTD '!BL84-'CF YTD '!BK84</f>
        <v>-31880</v>
      </c>
      <c r="BM84" s="127"/>
      <c r="BN84" s="48"/>
      <c r="BO84" s="127"/>
      <c r="BP84" s="127"/>
      <c r="BQ84" s="127"/>
    </row>
    <row r="85" spans="2:69" ht="11.4" customHeight="1" x14ac:dyDescent="0.3">
      <c r="B85" s="376" t="s">
        <v>229</v>
      </c>
      <c r="C85" s="322"/>
      <c r="D85" s="377">
        <v>3670</v>
      </c>
      <c r="E85" s="335"/>
      <c r="F85" s="377">
        <v>21339</v>
      </c>
      <c r="G85" s="377">
        <v>13446</v>
      </c>
      <c r="H85" s="377">
        <v>11655</v>
      </c>
      <c r="I85" s="377">
        <v>31148</v>
      </c>
      <c r="J85" s="335"/>
      <c r="K85" s="377">
        <v>29370</v>
      </c>
      <c r="L85" s="377">
        <v>82515</v>
      </c>
      <c r="M85" s="377">
        <v>82551</v>
      </c>
      <c r="N85" s="377">
        <v>48961</v>
      </c>
      <c r="O85" s="336"/>
      <c r="P85" s="377">
        <v>37657</v>
      </c>
      <c r="Q85" s="377">
        <v>37106</v>
      </c>
      <c r="R85" s="377">
        <v>52706</v>
      </c>
      <c r="S85" s="377">
        <v>45150</v>
      </c>
      <c r="T85" s="336"/>
      <c r="U85" s="377">
        <v>52402</v>
      </c>
      <c r="V85" s="377">
        <v>48324</v>
      </c>
      <c r="W85" s="377">
        <v>30181</v>
      </c>
      <c r="X85" s="377">
        <v>46442</v>
      </c>
      <c r="Y85" s="335"/>
      <c r="Z85" s="377">
        <v>59509</v>
      </c>
      <c r="AA85" s="377">
        <v>74863</v>
      </c>
      <c r="AB85" s="377">
        <v>57500</v>
      </c>
      <c r="AC85" s="377">
        <v>66663</v>
      </c>
      <c r="AD85" s="335"/>
      <c r="AE85" s="377">
        <v>57547.051899999999</v>
      </c>
      <c r="AF85" s="377">
        <v>54255</v>
      </c>
      <c r="AG85" s="377">
        <v>77728</v>
      </c>
      <c r="AH85" s="377">
        <v>73929</v>
      </c>
      <c r="AI85" s="335"/>
      <c r="AJ85" s="377">
        <v>100024</v>
      </c>
      <c r="AK85" s="377">
        <v>121421</v>
      </c>
      <c r="AL85" s="377">
        <v>151346</v>
      </c>
      <c r="AM85" s="377">
        <v>188255</v>
      </c>
      <c r="AN85" s="335"/>
      <c r="AO85" s="377">
        <v>249047</v>
      </c>
      <c r="AP85" s="377">
        <v>114667</v>
      </c>
      <c r="AQ85" s="377">
        <v>111203.52521000001</v>
      </c>
      <c r="AR85" s="377">
        <v>135364</v>
      </c>
      <c r="AT85" s="377">
        <v>182482</v>
      </c>
      <c r="AU85" s="377">
        <v>249102</v>
      </c>
      <c r="AV85" s="377">
        <v>218441</v>
      </c>
      <c r="AW85" s="377">
        <v>185429</v>
      </c>
      <c r="AY85" s="377">
        <v>231384</v>
      </c>
      <c r="AZ85" s="377">
        <v>308119</v>
      </c>
      <c r="BA85" s="377">
        <v>245758</v>
      </c>
      <c r="BB85" s="377">
        <v>239456</v>
      </c>
      <c r="BD85" s="377">
        <v>297630</v>
      </c>
      <c r="BE85" s="377">
        <f>SUM(BE82:BE83,BE80)</f>
        <v>369420</v>
      </c>
      <c r="BF85" s="377">
        <v>264098</v>
      </c>
      <c r="BG85" s="377">
        <v>258178</v>
      </c>
      <c r="BI85" s="377">
        <f>SUM(BI82:BI83,BI80)</f>
        <v>395557</v>
      </c>
      <c r="BJ85" s="377">
        <f>SUM(BJ82:BJ83,BJ80)</f>
        <v>624118</v>
      </c>
      <c r="BK85" s="377">
        <f>SUM(BK82:BK83,BK80)</f>
        <v>403326.64620424737</v>
      </c>
      <c r="BL85" s="377">
        <f>SUM(BL82:BL84,BL80)</f>
        <v>400543.31919192104</v>
      </c>
      <c r="BN85" s="377">
        <f>'CF YTD '!BN85</f>
        <v>433266.86107963184</v>
      </c>
      <c r="BO85" s="127"/>
      <c r="BP85" s="127"/>
      <c r="BQ85" s="127"/>
    </row>
    <row r="86" spans="2:69" x14ac:dyDescent="0.25">
      <c r="C86" s="322"/>
      <c r="E86" s="323"/>
      <c r="J86" s="323"/>
      <c r="O86" s="324"/>
      <c r="T86" s="324"/>
      <c r="Y86" s="324"/>
      <c r="AT86" s="323"/>
      <c r="AY86" s="323"/>
    </row>
    <row r="87" spans="2:69" ht="13.8" x14ac:dyDescent="0.25">
      <c r="C87" s="322"/>
      <c r="E87" s="323"/>
      <c r="J87" s="323"/>
      <c r="O87" s="324"/>
      <c r="T87" s="324"/>
      <c r="Y87" s="324"/>
      <c r="AL87" s="323"/>
      <c r="AM87" s="323"/>
      <c r="BD87" s="141"/>
      <c r="BE87" s="141"/>
      <c r="BF87" s="141"/>
      <c r="BG87" s="141"/>
    </row>
    <row r="88" spans="2:69" x14ac:dyDescent="0.25">
      <c r="C88" s="322"/>
      <c r="E88" s="323"/>
      <c r="J88" s="323"/>
      <c r="O88" s="324"/>
      <c r="T88" s="324"/>
      <c r="Y88" s="324"/>
      <c r="AR88" s="323"/>
    </row>
    <row r="89" spans="2:69" x14ac:dyDescent="0.25">
      <c r="C89" s="322"/>
      <c r="E89" s="323"/>
      <c r="J89" s="323"/>
      <c r="N89" s="323"/>
      <c r="O89" s="324"/>
      <c r="P89" s="323"/>
      <c r="R89" s="323"/>
      <c r="S89" s="323"/>
      <c r="T89" s="324"/>
      <c r="Y89" s="324"/>
    </row>
    <row r="90" spans="2:69" x14ac:dyDescent="0.25">
      <c r="C90" s="322"/>
      <c r="E90" s="323"/>
      <c r="J90" s="323"/>
      <c r="O90" s="324"/>
      <c r="T90" s="324"/>
      <c r="Y90" s="324"/>
    </row>
    <row r="91" spans="2:69" x14ac:dyDescent="0.25">
      <c r="C91" s="322"/>
      <c r="E91" s="323"/>
      <c r="J91" s="323"/>
      <c r="N91" s="323"/>
      <c r="O91" s="324"/>
      <c r="P91" s="323"/>
      <c r="Q91" s="323"/>
      <c r="R91" s="323"/>
      <c r="S91" s="323"/>
      <c r="T91" s="324"/>
      <c r="Y91" s="324"/>
    </row>
    <row r="92" spans="2:69" x14ac:dyDescent="0.25">
      <c r="C92" s="322"/>
      <c r="E92" s="323"/>
      <c r="J92" s="323"/>
      <c r="N92" s="323"/>
      <c r="O92" s="324"/>
      <c r="P92" s="323"/>
      <c r="Q92" s="323"/>
      <c r="R92" s="323"/>
      <c r="S92" s="323"/>
      <c r="T92" s="324"/>
      <c r="Y92" s="324"/>
    </row>
    <row r="93" spans="2:69" x14ac:dyDescent="0.25">
      <c r="C93" s="322"/>
      <c r="E93" s="323"/>
      <c r="J93" s="323"/>
      <c r="O93" s="324"/>
      <c r="T93" s="324"/>
      <c r="Y93" s="324"/>
    </row>
    <row r="94" spans="2:69" x14ac:dyDescent="0.25">
      <c r="C94" s="322"/>
      <c r="E94" s="323"/>
      <c r="J94" s="323"/>
      <c r="O94" s="324"/>
      <c r="T94" s="324"/>
      <c r="Y94" s="324"/>
    </row>
    <row r="95" spans="2:69" x14ac:dyDescent="0.25">
      <c r="C95" s="322"/>
      <c r="E95" s="323"/>
      <c r="J95" s="323"/>
      <c r="O95" s="324"/>
      <c r="T95" s="324"/>
      <c r="Y95" s="324"/>
    </row>
    <row r="96" spans="2:69" x14ac:dyDescent="0.25">
      <c r="C96" s="322"/>
      <c r="E96" s="323"/>
      <c r="J96" s="323"/>
      <c r="O96" s="378"/>
      <c r="T96" s="378"/>
      <c r="Y96" s="378"/>
    </row>
    <row r="97" spans="3:25" x14ac:dyDescent="0.25">
      <c r="C97" s="322"/>
      <c r="E97" s="323"/>
      <c r="J97" s="323"/>
      <c r="O97" s="324"/>
      <c r="T97" s="324"/>
      <c r="Y97" s="324"/>
    </row>
    <row r="98" spans="3:25" x14ac:dyDescent="0.25">
      <c r="E98" s="323"/>
      <c r="J98" s="323"/>
      <c r="O98" s="379"/>
      <c r="T98" s="379"/>
      <c r="Y98" s="379"/>
    </row>
    <row r="99" spans="3:25" x14ac:dyDescent="0.25">
      <c r="E99" s="323"/>
      <c r="O99" s="380"/>
      <c r="T99" s="380"/>
      <c r="Y99" s="380"/>
    </row>
    <row r="100" spans="3:25" x14ac:dyDescent="0.25">
      <c r="O100" s="354"/>
      <c r="T100" s="354"/>
      <c r="Y100" s="354"/>
    </row>
    <row r="101" spans="3:25" x14ac:dyDescent="0.25">
      <c r="O101" s="324"/>
      <c r="T101" s="324"/>
      <c r="Y101" s="324"/>
    </row>
    <row r="102" spans="3:25" x14ac:dyDescent="0.25">
      <c r="O102" s="324"/>
      <c r="T102" s="324"/>
      <c r="Y102" s="324"/>
    </row>
    <row r="103" spans="3:25" x14ac:dyDescent="0.25">
      <c r="O103" s="324"/>
      <c r="T103" s="324"/>
      <c r="Y103" s="324"/>
    </row>
    <row r="104" spans="3:25" x14ac:dyDescent="0.25">
      <c r="O104" s="324"/>
      <c r="T104" s="324"/>
      <c r="Y104" s="324"/>
    </row>
    <row r="105" spans="3:25" x14ac:dyDescent="0.25">
      <c r="O105" s="324"/>
      <c r="T105" s="324"/>
      <c r="Y105" s="324"/>
    </row>
    <row r="106" spans="3:25" x14ac:dyDescent="0.25">
      <c r="O106" s="324"/>
      <c r="T106" s="324"/>
      <c r="Y106" s="324"/>
    </row>
    <row r="107" spans="3:25" x14ac:dyDescent="0.25">
      <c r="O107" s="324"/>
      <c r="T107" s="324"/>
      <c r="Y107" s="324"/>
    </row>
    <row r="108" spans="3:25" x14ac:dyDescent="0.25">
      <c r="O108" s="324"/>
      <c r="T108" s="324"/>
      <c r="Y108" s="324"/>
    </row>
    <row r="109" spans="3:25" x14ac:dyDescent="0.25">
      <c r="O109" s="324"/>
      <c r="T109" s="324"/>
      <c r="Y109" s="324"/>
    </row>
    <row r="110" spans="3:25" x14ac:dyDescent="0.25">
      <c r="O110" s="324"/>
      <c r="T110" s="324"/>
      <c r="Y110" s="324"/>
    </row>
    <row r="111" spans="3:25" x14ac:dyDescent="0.25">
      <c r="O111" s="324"/>
      <c r="T111" s="324"/>
      <c r="Y111" s="324"/>
    </row>
    <row r="112" spans="3:25" x14ac:dyDescent="0.25">
      <c r="O112" s="324"/>
      <c r="T112" s="324"/>
      <c r="Y112" s="324"/>
    </row>
    <row r="113" spans="15:25" x14ac:dyDescent="0.25">
      <c r="O113" s="324"/>
      <c r="T113" s="324"/>
      <c r="Y113" s="324"/>
    </row>
    <row r="114" spans="15:25" x14ac:dyDescent="0.25">
      <c r="O114" s="324"/>
      <c r="T114" s="324"/>
      <c r="Y114" s="324"/>
    </row>
    <row r="115" spans="15:25" x14ac:dyDescent="0.25">
      <c r="O115" s="324"/>
      <c r="T115" s="324"/>
      <c r="Y115" s="324"/>
    </row>
    <row r="116" spans="15:25" x14ac:dyDescent="0.25">
      <c r="O116" s="324"/>
      <c r="T116" s="324"/>
      <c r="Y116" s="324"/>
    </row>
    <row r="117" spans="15:25" x14ac:dyDescent="0.25">
      <c r="O117" s="324"/>
      <c r="T117" s="324"/>
      <c r="Y117" s="324"/>
    </row>
    <row r="118" spans="15:25" x14ac:dyDescent="0.25">
      <c r="O118" s="324"/>
      <c r="T118" s="324"/>
      <c r="Y118" s="324"/>
    </row>
    <row r="119" spans="15:25" x14ac:dyDescent="0.25">
      <c r="O119" s="324"/>
      <c r="T119" s="324"/>
      <c r="Y119" s="324"/>
    </row>
    <row r="120" spans="15:25" x14ac:dyDescent="0.25">
      <c r="O120" s="324"/>
      <c r="T120" s="324"/>
      <c r="Y120" s="324"/>
    </row>
    <row r="121" spans="15:25" x14ac:dyDescent="0.25">
      <c r="O121" s="324"/>
      <c r="T121" s="324"/>
      <c r="Y121" s="324"/>
    </row>
    <row r="122" spans="15:25" x14ac:dyDescent="0.25">
      <c r="O122" s="324"/>
      <c r="T122" s="324"/>
      <c r="Y122" s="324"/>
    </row>
    <row r="123" spans="15:25" x14ac:dyDescent="0.25">
      <c r="O123" s="324"/>
      <c r="T123" s="324"/>
      <c r="Y123" s="324"/>
    </row>
  </sheetData>
  <mergeCells count="9">
    <mergeCell ref="BN6:BQ6"/>
    <mergeCell ref="BI6:BL6"/>
    <mergeCell ref="BD6:BG6"/>
    <mergeCell ref="Z6:AC6"/>
    <mergeCell ref="AE6:AH6"/>
    <mergeCell ref="AJ6:AM6"/>
    <mergeCell ref="AO6:AR6"/>
    <mergeCell ref="AT6:AW6"/>
    <mergeCell ref="AY6:BB6"/>
  </mergeCells>
  <phoneticPr fontId="61" type="noConversion"/>
  <pageMargins left="0.70866141732283472" right="0.70866141732283472" top="0.74803149606299213" bottom="0.74803149606299213" header="0.31496062992125984" footer="0.31496062992125984"/>
  <pageSetup paperSize="9" scale="35" orientation="portrait" r:id="rId1"/>
  <ignoredErrors>
    <ignoredError sqref="BE44:BG4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P&amp;L QRT_new</vt:lpstr>
      <vt:lpstr>P&amp;L YTD_new</vt:lpstr>
      <vt:lpstr>BS </vt:lpstr>
      <vt:lpstr>CF YTD </vt:lpstr>
      <vt:lpstr>CF QRT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Komarowski Patryk</dc:creator>
  <cp:keywords/>
  <dc:description/>
  <cp:lastModifiedBy>Żelazko Małgorzata</cp:lastModifiedBy>
  <cp:revision/>
  <dcterms:created xsi:type="dcterms:W3CDTF">2023-04-05T12:46:05Z</dcterms:created>
  <dcterms:modified xsi:type="dcterms:W3CDTF">2026-05-29T14:49:43Z</dcterms:modified>
  <cp:category/>
  <cp:contentStatus/>
</cp:coreProperties>
</file>